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arcelo\Desktop\Trabalho\IPSEMG\RRF - Mar2023\"/>
    </mc:Choice>
  </mc:AlternateContent>
  <xr:revisionPtr revIDLastSave="0" documentId="13_ncr:1_{43C6B837-0064-4181-BDFE-1AA48268A43D}" xr6:coauthVersionLast="45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sumo" sheetId="3" r:id="rId1"/>
    <sheet name="COMPREV" sheetId="13" r:id="rId2"/>
    <sheet name="Planilha1" sheetId="12" state="hidden" r:id="rId3"/>
    <sheet name="Exemplo 1" sheetId="8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G8" i="13"/>
  <c r="H8" i="8" l="1"/>
  <c r="G24" i="8"/>
  <c r="G23" i="8"/>
  <c r="G22" i="8"/>
  <c r="G21" i="8"/>
  <c r="G20" i="8"/>
  <c r="G19" i="8"/>
  <c r="G18" i="8"/>
  <c r="I12" i="8"/>
  <c r="C6" i="8"/>
  <c r="I2" i="8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<sst xmlns="http://schemas.openxmlformats.org/spreadsheetml/2006/main" count="128" uniqueCount="71">
  <si>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</si>
  <si>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</si>
  <si>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</si>
  <si>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</si>
  <si>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</si>
  <si>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</si>
  <si>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</si>
  <si>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</si>
  <si>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</si>
  <si>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</si>
  <si>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</si>
  <si>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</si>
  <si>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</si>
  <si>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</si>
  <si>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</si>
  <si>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</si>
  <si>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</si>
  <si>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</si>
  <si>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</si>
  <si>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</si>
  <si>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</si>
  <si>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</si>
  <si>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</si>
  <si>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</si>
  <si>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</si>
  <si>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</si>
  <si>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</si>
  <si>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</si>
  <si>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</si>
  <si>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</si>
  <si>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</si>
  <si>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</si>
  <si>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</si>
  <si>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</si>
  <si>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</si>
  <si>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</si>
  <si>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</si>
  <si>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</si>
  <si>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</si>
  <si>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</si>
  <si>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</si>
  <si>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</si>
  <si>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</si>
  <si>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</si>
  <si>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</si>
  <si>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</si>
  <si>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</si>
  <si>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</si>
  <si>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</si>
  <si>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</si>
  <si>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</si>
  <si>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</si>
  <si>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</si>
  <si>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</si>
  <si>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</si>
  <si>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</si>
  <si>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</si>
  <si>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</si>
  <si>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</si>
  <si>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MG</t>
  </si>
  <si>
    <t>Relatório</t>
  </si>
  <si>
    <t>Poder Executivo Estadual</t>
  </si>
  <si>
    <t>Em andamento</t>
  </si>
  <si>
    <t>Contínua</t>
  </si>
  <si>
    <t>...</t>
  </si>
  <si>
    <t>não preencher</t>
  </si>
  <si>
    <t>COMPREV</t>
  </si>
  <si>
    <t>Análise e processamento de benefícios com compensação prevdienciária</t>
  </si>
  <si>
    <t xml:space="preserve">Por projeto da DIPREV/IPSEMG, foi criado um departamento específico para tratar,  processar e acompanhar a compensação previdenciária de que trata o §9º do art. 201 da Constituição Federal de 1988, a  Lei federal 9.796/99, o Decreto Federal 10.188/2019 e a Portaria nº 15.829/20 do Ministério da Economia.  Por meio dos procedimentos e processos de responsabiliade do Dept de compensação previdenciária,  espera-se um incremento na compensação previdenciária a receber, significando isso ingresso de receita. </t>
  </si>
  <si>
    <t xml:space="preserve">Compensação previdenciária a  receber </t>
  </si>
  <si>
    <t>Incremento de compensação previdenciária a favor do RPPS-MG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</si>
</sst>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0" borderId="30" xfId="0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0" fontId="7" fillId="5" borderId="40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vertical="center" wrapText="1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1" fontId="9" fillId="0" borderId="1" xfId="0" applyNumberFormat="1" applyFont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6" fillId="0" borderId="40" xfId="0" applyNumberFormat="1" applyFont="1" applyBorder="1" applyAlignment="1">
      <alignment horizontal="center" vertical="center"/>
    </xf>
    <xf numFmtId="0" fontId="18" fillId="11" borderId="35" xfId="0" applyFont="1" applyFill="1" applyBorder="1" applyAlignment="1">
      <alignment vertical="center" wrapText="1"/>
    </xf>
    <xf numFmtId="14" fontId="9" fillId="11" borderId="30" xfId="0" applyNumberFormat="1" applyFont="1" applyFill="1" applyBorder="1" applyAlignment="1" applyProtection="1">
      <alignment vertical="center" wrapText="1"/>
      <protection locked="0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49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7" fillId="9" borderId="17" xfId="0" applyFont="1" applyFill="1" applyBorder="1" applyAlignment="1">
      <alignment horizontal="center" vertical="center" wrapText="1"/>
    </xf>
    <xf numFmtId="0" fontId="17" fillId="9" borderId="42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wrapText="1"/>
    </xf>
    <xf numFmtId="0" fontId="1" fillId="5" borderId="44" xfId="0" applyFont="1" applyFill="1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45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 wrapText="1"/>
    </xf>
    <xf numFmtId="0" fontId="1" fillId="5" borderId="18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55" zoomScaleNormal="55" workbookViewId="0">
      <selection activeCell="J4" sqref="J4"/>
    </sheetView>
  </sheetViews>
  <sheetFormatPr defaultColWidth="0" defaultRowHeight="28.5" zeroHeight="1" x14ac:dyDescent="0.25"/>
  <cols>
    <col min="1" max="1" width="1.140625" style="10" customWidth="1"/>
    <col min="2" max="2" width="25.42578125" style="19" customWidth="1"/>
    <col min="3" max="3" width="59.7109375" style="19" customWidth="1"/>
    <col min="4" max="4" width="25.7109375" style="19" bestFit="1" customWidth="1"/>
    <col min="5" max="5" width="52.28515625" style="19" customWidth="1"/>
    <col min="6" max="6" width="29.7109375" style="19" customWidth="1"/>
    <col min="7" max="7" width="28.5703125" style="19" customWidth="1"/>
    <col min="8" max="8" width="26.7109375" style="19" bestFit="1" customWidth="1"/>
    <col min="9" max="9" width="25.7109375" style="19" bestFit="1" customWidth="1"/>
    <col min="10" max="11" width="25.7109375" style="18" customWidth="1"/>
    <col min="12" max="12" width="29.28515625" style="18" customWidth="1"/>
    <col min="13" max="13" width="30.140625" style="18" customWidth="1"/>
    <col min="14" max="14" width="12.140625" style="18" customWidth="1"/>
    <col min="15" max="15" width="8.85546875" style="18" customWidth="1"/>
    <col min="16" max="16384" width="8.85546875" hidden="1"/>
  </cols>
  <sheetData>
    <row r="1" spans="1:15" ht="9.6" customHeight="1" x14ac:dyDescent="0.25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" x14ac:dyDescent="0.55000000000000004">
      <c r="A2" s="3"/>
      <c r="B2" s="81" t="s">
        <v>40</v>
      </c>
      <c r="C2" s="81"/>
      <c r="D2" s="81"/>
      <c r="E2" s="81"/>
      <c r="F2" s="81"/>
      <c r="G2" s="81"/>
      <c r="H2" s="81"/>
      <c r="I2" s="81"/>
      <c r="J2" s="2"/>
      <c r="K2" s="2"/>
      <c r="L2" s="4" t="s">
        <v>0</v>
      </c>
      <c r="M2" s="8">
        <v>45359</v>
      </c>
      <c r="N2" s="2"/>
      <c r="O2" s="2"/>
    </row>
    <row r="3" spans="1:15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</row>
    <row r="4" spans="1:15" ht="28.9" customHeight="1" x14ac:dyDescent="0.25">
      <c r="A4" s="3"/>
      <c r="B4" s="80" t="s">
        <v>1</v>
      </c>
      <c r="C4" s="80"/>
      <c r="D4" s="80"/>
      <c r="E4" s="80"/>
      <c r="F4" s="80"/>
      <c r="G4" s="80"/>
      <c r="H4" s="2"/>
      <c r="I4" s="2"/>
      <c r="J4" s="17"/>
      <c r="K4" s="2"/>
      <c r="L4" s="2"/>
      <c r="M4" s="2"/>
      <c r="N4" s="2"/>
      <c r="O4" s="2"/>
    </row>
    <row r="5" spans="1:15" ht="28.9" customHeight="1" x14ac:dyDescent="0.25">
      <c r="A5" s="3"/>
      <c r="B5" s="82" t="s">
        <v>26</v>
      </c>
      <c r="C5" s="82"/>
      <c r="D5" s="82"/>
      <c r="E5" s="83" t="s">
        <v>59</v>
      </c>
      <c r="F5" s="83"/>
      <c r="G5" s="83"/>
      <c r="H5" s="2"/>
      <c r="I5" s="2"/>
      <c r="J5" s="2"/>
      <c r="K5" s="2"/>
      <c r="L5" s="2"/>
      <c r="M5" s="2"/>
      <c r="N5" s="2"/>
      <c r="O5" s="2"/>
    </row>
    <row r="6" spans="1:15" x14ac:dyDescent="0.25">
      <c r="A6" s="3"/>
      <c r="B6" s="82" t="s">
        <v>31</v>
      </c>
      <c r="C6" s="82"/>
      <c r="D6" s="82"/>
      <c r="E6" s="84">
        <v>45474</v>
      </c>
      <c r="F6" s="83"/>
      <c r="G6" s="83"/>
      <c r="H6" s="2"/>
      <c r="I6" s="2"/>
      <c r="J6" s="2"/>
      <c r="K6" s="2"/>
      <c r="L6" s="2"/>
      <c r="M6" s="2"/>
      <c r="N6" s="2"/>
      <c r="O6" s="2"/>
    </row>
    <row r="7" spans="1:15" ht="42" customHeight="1" x14ac:dyDescent="0.25">
      <c r="A7" s="3"/>
      <c r="B7" s="82" t="s">
        <v>32</v>
      </c>
      <c r="C7" s="82"/>
      <c r="D7" s="82"/>
      <c r="E7" s="84">
        <v>49126</v>
      </c>
      <c r="F7" s="83"/>
      <c r="G7" s="83"/>
      <c r="H7" s="2"/>
      <c r="I7" s="2"/>
      <c r="J7" s="2"/>
      <c r="K7" s="2"/>
      <c r="L7" s="2"/>
      <c r="M7" s="2"/>
      <c r="N7" s="2"/>
      <c r="O7" s="2"/>
    </row>
    <row r="8" spans="1:15" ht="42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8.9" customHeight="1" x14ac:dyDescent="0.25">
      <c r="A9" s="3"/>
      <c r="B9" s="78" t="s">
        <v>33</v>
      </c>
      <c r="C9" s="79"/>
      <c r="D9" s="79"/>
      <c r="E9" s="79"/>
      <c r="F9" s="79"/>
      <c r="G9" s="79"/>
      <c r="H9" s="79"/>
      <c r="I9" s="79"/>
      <c r="J9" s="2"/>
      <c r="K9" s="2"/>
      <c r="L9" s="2"/>
      <c r="M9" s="2"/>
      <c r="N9" s="2"/>
      <c r="O9" s="2"/>
    </row>
    <row r="10" spans="1:15" ht="36" customHeight="1" x14ac:dyDescent="0.25">
      <c r="A10" s="3"/>
      <c r="B10" s="24" t="s">
        <v>34</v>
      </c>
      <c r="C10" s="23" t="s">
        <v>37</v>
      </c>
      <c r="D10" s="23" t="s">
        <v>9</v>
      </c>
      <c r="E10" s="24" t="s">
        <v>57</v>
      </c>
      <c r="F10" s="23" t="s">
        <v>50</v>
      </c>
      <c r="G10" s="23" t="s">
        <v>4</v>
      </c>
      <c r="H10" s="24" t="s">
        <v>35</v>
      </c>
      <c r="I10" s="24" t="s">
        <v>36</v>
      </c>
      <c r="J10" s="2"/>
      <c r="K10" s="2"/>
      <c r="L10" s="2"/>
      <c r="M10" s="2"/>
      <c r="N10" s="2"/>
      <c r="O10" s="2"/>
    </row>
    <row r="11" spans="1:15" x14ac:dyDescent="0.25">
      <c r="A11" s="3"/>
      <c r="B11" s="66">
        <v>1</v>
      </c>
      <c r="C11" s="9" t="s">
        <v>66</v>
      </c>
      <c r="D11" s="8"/>
      <c r="E11" s="67" t="s">
        <v>61</v>
      </c>
      <c r="F11" s="68"/>
      <c r="G11" s="69"/>
      <c r="H11" s="70"/>
      <c r="I11" s="70"/>
      <c r="J11" s="2"/>
      <c r="K11" s="2"/>
      <c r="L11" s="2"/>
      <c r="M11" s="2"/>
      <c r="N11" s="2"/>
      <c r="O11" s="2"/>
    </row>
    <row r="12" spans="1:15" x14ac:dyDescent="0.25">
      <c r="A12" s="3"/>
      <c r="B12" s="66">
        <v>2</v>
      </c>
      <c r="C12" s="9"/>
      <c r="D12" s="8"/>
      <c r="E12" s="67"/>
      <c r="F12" s="68"/>
      <c r="G12" s="9"/>
      <c r="H12" s="77"/>
      <c r="I12" s="70"/>
      <c r="J12" s="2"/>
      <c r="K12" s="2"/>
      <c r="L12" s="2"/>
      <c r="M12" s="2"/>
      <c r="N12" s="2"/>
      <c r="O12" s="2"/>
    </row>
    <row r="13" spans="1:15" ht="27.6" customHeight="1" x14ac:dyDescent="0.25">
      <c r="A13" s="3"/>
      <c r="B13" s="22">
        <v>3</v>
      </c>
      <c r="C13" s="9"/>
      <c r="D13" s="8"/>
      <c r="E13" s="67"/>
      <c r="F13" s="68"/>
      <c r="G13" s="9"/>
      <c r="H13" s="77"/>
      <c r="I13" s="70"/>
      <c r="J13" s="2"/>
      <c r="K13" s="2"/>
      <c r="L13" s="2"/>
      <c r="M13" s="2"/>
      <c r="N13" s="2"/>
      <c r="O13" s="2"/>
    </row>
    <row r="14" spans="1:15" x14ac:dyDescent="0.25">
      <c r="A14" s="3"/>
      <c r="B14" s="22">
        <v>4</v>
      </c>
      <c r="C14" s="9"/>
      <c r="D14" s="8"/>
      <c r="E14" s="67"/>
      <c r="F14" s="68"/>
      <c r="G14" s="9"/>
      <c r="H14" s="77"/>
      <c r="I14" s="70"/>
      <c r="J14" s="2"/>
      <c r="K14" s="2"/>
      <c r="L14" s="2"/>
      <c r="M14" s="2"/>
      <c r="N14" s="2"/>
      <c r="O14" s="2"/>
    </row>
    <row r="15" spans="1:15" x14ac:dyDescent="0.25">
      <c r="A15" s="3"/>
      <c r="B15" s="22">
        <v>5</v>
      </c>
      <c r="C15" s="9"/>
      <c r="D15" s="8"/>
      <c r="E15" s="67"/>
      <c r="F15" s="68"/>
      <c r="G15" s="9"/>
      <c r="H15" s="77"/>
      <c r="I15" s="70"/>
      <c r="J15" s="2"/>
      <c r="K15" s="2"/>
      <c r="L15" s="2"/>
      <c r="M15" s="2"/>
      <c r="N15" s="2"/>
      <c r="O15" s="2"/>
    </row>
    <row r="16" spans="1:15" x14ac:dyDescent="0.25">
      <c r="A16" s="3"/>
      <c r="B16" s="22">
        <v>6</v>
      </c>
      <c r="C16" s="9"/>
      <c r="D16" s="8"/>
      <c r="E16" s="67"/>
      <c r="F16" s="68"/>
      <c r="G16" s="9"/>
      <c r="H16" s="77"/>
      <c r="I16" s="70"/>
      <c r="J16" s="2"/>
      <c r="K16" s="2"/>
      <c r="L16" s="2"/>
      <c r="M16" s="2"/>
      <c r="N16" s="2"/>
      <c r="O16" s="2"/>
    </row>
    <row r="17" spans="1:15" x14ac:dyDescent="0.25">
      <c r="A17" s="3"/>
      <c r="B17" s="22">
        <v>7</v>
      </c>
      <c r="C17" s="9"/>
      <c r="D17" s="8"/>
      <c r="E17" s="67"/>
      <c r="F17" s="68"/>
      <c r="G17" s="9"/>
      <c r="H17" s="77"/>
      <c r="I17" s="70"/>
      <c r="J17" s="2"/>
      <c r="K17" s="2"/>
      <c r="L17" s="2"/>
      <c r="M17" s="2"/>
      <c r="N17" s="2"/>
      <c r="O17" s="2"/>
    </row>
    <row r="18" spans="1:15" x14ac:dyDescent="0.25">
      <c r="A18" s="3"/>
      <c r="B18" s="22">
        <v>8</v>
      </c>
      <c r="C18" s="9"/>
      <c r="D18" s="8"/>
      <c r="E18" s="67"/>
      <c r="F18" s="68"/>
      <c r="G18" s="9"/>
      <c r="H18" s="77"/>
      <c r="I18" s="70"/>
      <c r="J18" s="2"/>
      <c r="K18" s="2"/>
      <c r="L18" s="2"/>
      <c r="M18" s="2"/>
      <c r="N18" s="2"/>
      <c r="O18" s="2"/>
    </row>
    <row r="19" spans="1:15" x14ac:dyDescent="0.25">
      <c r="A19" s="3"/>
      <c r="B19" s="22">
        <v>9</v>
      </c>
      <c r="C19" s="9"/>
      <c r="D19" s="8"/>
      <c r="E19" s="67"/>
      <c r="F19" s="68"/>
      <c r="G19" s="9"/>
      <c r="H19" s="77"/>
      <c r="I19" s="70"/>
      <c r="J19" s="2"/>
      <c r="K19" s="2"/>
      <c r="L19" s="2"/>
      <c r="M19" s="2"/>
      <c r="N19" s="2"/>
      <c r="O19" s="2"/>
    </row>
    <row r="20" spans="1:15" x14ac:dyDescent="0.25">
      <c r="A20" s="3"/>
      <c r="B20" s="22">
        <v>10</v>
      </c>
      <c r="C20" s="9"/>
      <c r="D20" s="8"/>
      <c r="E20" s="67"/>
      <c r="F20" s="68"/>
      <c r="G20" s="9"/>
      <c r="H20" s="77"/>
      <c r="I20" s="70"/>
      <c r="J20" s="2"/>
      <c r="K20" s="2"/>
      <c r="L20" s="2"/>
      <c r="M20" s="2"/>
      <c r="N20" s="2"/>
      <c r="O20" s="2"/>
    </row>
    <row r="21" spans="1:15" x14ac:dyDescent="0.25">
      <c r="A21" s="3"/>
      <c r="B21" s="22">
        <v>11</v>
      </c>
      <c r="C21" s="9"/>
      <c r="D21" s="8"/>
      <c r="E21" s="67"/>
      <c r="F21" s="68"/>
      <c r="G21" s="9"/>
      <c r="H21" s="77"/>
      <c r="I21" s="70"/>
      <c r="J21" s="2"/>
      <c r="K21" s="2"/>
      <c r="L21" s="2"/>
      <c r="M21" s="2"/>
      <c r="N21" s="2"/>
      <c r="O21" s="2"/>
    </row>
    <row r="22" spans="1:15" x14ac:dyDescent="0.25">
      <c r="A22" s="3"/>
      <c r="B22" s="22">
        <v>12</v>
      </c>
      <c r="C22" s="9"/>
      <c r="D22" s="8"/>
      <c r="E22" s="67"/>
      <c r="F22" s="68"/>
      <c r="G22" s="9"/>
      <c r="H22" s="77"/>
      <c r="I22" s="70"/>
      <c r="J22" s="2"/>
      <c r="K22" s="2"/>
      <c r="L22" s="2"/>
      <c r="M22" s="2"/>
      <c r="N22" s="2"/>
      <c r="O22" s="2"/>
    </row>
    <row r="23" spans="1:15" hidden="1" x14ac:dyDescent="0.25">
      <c r="A23" s="3"/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8" customFormat="1" hidden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8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22">
    <cfRule type="cellIs" dxfId="9" priority="4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zoomScale="85" zoomScaleNormal="85" workbookViewId="0">
      <selection activeCell="D3" sqref="D3"/>
    </sheetView>
  </sheetViews>
  <sheetFormatPr defaultColWidth="0" defaultRowHeight="28.5" x14ac:dyDescent="0.25"/>
  <cols>
    <col min="1" max="1" width="1.140625" style="10" customWidth="1"/>
    <col min="2" max="2" width="25.140625" style="40" bestFit="1" customWidth="1"/>
    <col min="3" max="3" width="54.85546875" style="19" bestFit="1" customWidth="1"/>
    <col min="4" max="4" width="29.7109375" style="19" customWidth="1"/>
    <col min="5" max="5" width="28.28515625" style="19" bestFit="1" customWidth="1"/>
    <col min="6" max="6" width="20" style="2" customWidth="1"/>
    <col min="7" max="7" width="21.7109375" style="2" bestFit="1" customWidth="1"/>
    <col min="8" max="8" width="32.5703125" style="2" bestFit="1" customWidth="1"/>
    <col min="9" max="9" width="30.7109375" style="19" customWidth="1"/>
    <col min="10" max="10" width="27.140625" style="19" customWidth="1"/>
    <col min="11" max="11" width="11.85546875" style="19" customWidth="1"/>
    <col min="12" max="12" width="15.28515625" style="19" customWidth="1"/>
    <col min="13" max="14" width="25.7109375" style="19" hidden="1"/>
    <col min="15" max="15" width="17.7109375" style="19" hidden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  <col min="21" max="21" width="8.85546875" hidden="1"/>
  </cols>
  <sheetData>
    <row r="1" spans="1:20" s="31" customFormat="1" x14ac:dyDescent="0.25">
      <c r="A1" s="27"/>
      <c r="B1" s="30"/>
      <c r="C1" s="27"/>
      <c r="D1" s="27"/>
      <c r="E1" s="27"/>
      <c r="F1" s="2"/>
      <c r="G1" s="2"/>
      <c r="H1" s="2"/>
      <c r="I1" s="27"/>
      <c r="J1" s="2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46.5" x14ac:dyDescent="0.25">
      <c r="A2" s="1"/>
      <c r="B2" s="88" t="s">
        <v>38</v>
      </c>
      <c r="C2" s="89"/>
      <c r="D2" s="2"/>
      <c r="E2" s="63" t="s">
        <v>0</v>
      </c>
      <c r="F2" s="5">
        <v>45359</v>
      </c>
      <c r="G2" s="1"/>
      <c r="H2" s="1"/>
      <c r="I2" s="1"/>
      <c r="J2" s="2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ht="50.25" customHeight="1" x14ac:dyDescent="0.25">
      <c r="A3" s="3"/>
      <c r="B3" s="61">
        <v>1</v>
      </c>
      <c r="C3" s="75" t="s">
        <v>67</v>
      </c>
      <c r="D3" s="2"/>
      <c r="E3" s="2"/>
      <c r="I3" s="1"/>
      <c r="J3" s="3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3"/>
      <c r="E4" s="2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46.9" customHeight="1" x14ac:dyDescent="0.25">
      <c r="A5" s="3"/>
      <c r="B5" s="90" t="s">
        <v>1</v>
      </c>
      <c r="C5" s="91"/>
      <c r="D5" s="2"/>
      <c r="E5" s="92" t="s">
        <v>2</v>
      </c>
      <c r="F5" s="93"/>
      <c r="G5" s="93"/>
      <c r="I5" s="2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3"/>
      <c r="B6" s="60" t="s">
        <v>53</v>
      </c>
      <c r="C6" s="49" t="s">
        <v>59</v>
      </c>
      <c r="D6" s="2"/>
      <c r="E6" s="62" t="s">
        <v>12</v>
      </c>
      <c r="F6" s="51" t="s">
        <v>10</v>
      </c>
      <c r="G6" s="58" t="s">
        <v>11</v>
      </c>
      <c r="I6" s="2"/>
      <c r="J6" s="2"/>
      <c r="K6" s="2"/>
      <c r="L6" s="2"/>
      <c r="M6" s="2"/>
      <c r="N6" s="2"/>
      <c r="O6" s="2"/>
      <c r="P6" s="2"/>
      <c r="Q6" s="2"/>
      <c r="T6" s="2"/>
    </row>
    <row r="7" spans="1:20" x14ac:dyDescent="0.25">
      <c r="A7" s="3"/>
      <c r="B7" s="60" t="s">
        <v>24</v>
      </c>
      <c r="C7" s="46" t="s">
        <v>63</v>
      </c>
      <c r="D7" s="2"/>
      <c r="E7" s="62" t="s">
        <v>13</v>
      </c>
      <c r="F7" s="73">
        <v>1</v>
      </c>
      <c r="G7" s="74">
        <v>1</v>
      </c>
      <c r="I7" s="2"/>
      <c r="J7" s="2"/>
      <c r="K7" s="2"/>
      <c r="L7" s="2"/>
      <c r="M7" s="2"/>
      <c r="N7" s="2"/>
      <c r="O7" s="2"/>
      <c r="P7" s="2"/>
      <c r="Q7" s="2"/>
      <c r="T7" s="2"/>
    </row>
    <row r="8" spans="1:20" ht="37.5" x14ac:dyDescent="0.25">
      <c r="A8" s="3"/>
      <c r="B8" s="60" t="s">
        <v>52</v>
      </c>
      <c r="C8" s="76" t="s">
        <v>70</v>
      </c>
      <c r="D8" s="2"/>
      <c r="E8" s="62" t="s">
        <v>16</v>
      </c>
      <c r="F8" s="73"/>
      <c r="G8" s="74">
        <f>F8/F7</f>
        <v>0</v>
      </c>
      <c r="I8" s="2"/>
      <c r="J8" s="2"/>
      <c r="K8" s="2"/>
      <c r="L8" s="2"/>
      <c r="M8" s="2"/>
      <c r="N8" s="2"/>
      <c r="O8" s="2"/>
      <c r="P8" s="2"/>
      <c r="Q8" s="2"/>
      <c r="T8" s="2"/>
    </row>
    <row r="9" spans="1:20" x14ac:dyDescent="0.25">
      <c r="A9" s="3"/>
      <c r="B9" s="60" t="s">
        <v>50</v>
      </c>
      <c r="C9" s="55" t="s">
        <v>62</v>
      </c>
      <c r="D9" s="2"/>
      <c r="E9" s="2"/>
      <c r="I9" s="2"/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3"/>
      <c r="B10" s="94" t="s">
        <v>54</v>
      </c>
      <c r="C10" s="95"/>
      <c r="D10" s="2"/>
      <c r="E10" s="2"/>
      <c r="I10" s="2"/>
      <c r="J10" s="2"/>
      <c r="K10" s="2"/>
      <c r="L10" s="2"/>
      <c r="M10" s="2"/>
      <c r="N10" s="2"/>
      <c r="O10" s="2"/>
      <c r="P10" s="2"/>
      <c r="Q10" s="2"/>
      <c r="T10" s="2"/>
    </row>
    <row r="11" spans="1:20" x14ac:dyDescent="0.25">
      <c r="A11" s="3"/>
      <c r="B11" s="96" t="s">
        <v>68</v>
      </c>
      <c r="C11" s="97"/>
      <c r="D11" s="2"/>
      <c r="E11" s="2"/>
      <c r="I11" s="2"/>
      <c r="J11" s="2"/>
      <c r="K11" s="2"/>
      <c r="L11" s="2"/>
      <c r="M11" s="2"/>
      <c r="N11" s="2"/>
      <c r="O11" s="2"/>
      <c r="P11" s="2"/>
      <c r="Q11" s="2"/>
      <c r="T11" s="2"/>
    </row>
    <row r="12" spans="1:20" x14ac:dyDescent="0.25">
      <c r="A12" s="3"/>
      <c r="B12" s="98"/>
      <c r="C12" s="99"/>
      <c r="D12" s="2"/>
      <c r="E12" s="2"/>
      <c r="I12" s="2"/>
      <c r="J12" s="2"/>
      <c r="K12" s="2"/>
      <c r="L12" s="2"/>
      <c r="M12" s="2"/>
      <c r="N12" s="2"/>
      <c r="O12" s="2"/>
      <c r="P12" s="2"/>
      <c r="Q12" s="2"/>
      <c r="T12" s="2"/>
    </row>
    <row r="13" spans="1:20" x14ac:dyDescent="0.25">
      <c r="A13" s="3"/>
      <c r="B13" s="98"/>
      <c r="C13" s="99"/>
      <c r="D13" s="2"/>
      <c r="E13" s="2"/>
      <c r="I13" s="2"/>
      <c r="J13" s="2"/>
      <c r="K13" s="2"/>
      <c r="L13" s="2"/>
      <c r="M13" s="2"/>
      <c r="N13" s="2"/>
      <c r="O13" s="2"/>
      <c r="P13" s="2"/>
      <c r="Q13" s="2"/>
      <c r="T13" s="2"/>
    </row>
    <row r="14" spans="1:20" x14ac:dyDescent="0.25">
      <c r="A14" s="3"/>
      <c r="B14" s="98"/>
      <c r="C14" s="99"/>
      <c r="D14" s="2"/>
      <c r="E14" s="2"/>
      <c r="I14" s="2"/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100"/>
      <c r="C15" s="101"/>
      <c r="D15" s="2"/>
      <c r="E15" s="2"/>
      <c r="I15" s="2"/>
      <c r="J15" s="2"/>
      <c r="K15" s="2"/>
      <c r="L15" s="2"/>
      <c r="M15" s="2"/>
      <c r="N15" s="2"/>
      <c r="O15" s="2"/>
      <c r="P15" s="2"/>
      <c r="Q15" s="2"/>
      <c r="T15" s="2"/>
    </row>
    <row r="16" spans="1:20" x14ac:dyDescent="0.25">
      <c r="A16" s="3"/>
      <c r="B16" s="32"/>
      <c r="C16" s="6"/>
      <c r="D16" s="6"/>
      <c r="E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25">
      <c r="A17" s="3"/>
      <c r="B17" s="85" t="s">
        <v>39</v>
      </c>
      <c r="C17" s="86"/>
      <c r="D17" s="86"/>
      <c r="E17" s="86"/>
      <c r="F17" s="86"/>
      <c r="G17" s="86"/>
      <c r="H17" s="86"/>
      <c r="I17" s="86"/>
      <c r="J17" s="87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 x14ac:dyDescent="0.25">
      <c r="A18" s="3"/>
      <c r="B18" s="62" t="s">
        <v>14</v>
      </c>
      <c r="C18" s="62" t="s">
        <v>55</v>
      </c>
      <c r="D18" s="62" t="s">
        <v>58</v>
      </c>
      <c r="E18" s="62" t="s">
        <v>8</v>
      </c>
      <c r="F18" s="62" t="s">
        <v>41</v>
      </c>
      <c r="G18" s="62" t="s">
        <v>56</v>
      </c>
      <c r="H18" s="62" t="s">
        <v>51</v>
      </c>
      <c r="I18" s="62" t="s">
        <v>15</v>
      </c>
      <c r="J18" s="62" t="s">
        <v>43</v>
      </c>
      <c r="K18" s="2"/>
      <c r="L18" s="2"/>
      <c r="M18" s="2"/>
      <c r="N18" s="2"/>
      <c r="O18" s="2"/>
      <c r="P18" s="25"/>
      <c r="Q18" s="2"/>
      <c r="R18" s="2"/>
      <c r="S18" s="2"/>
      <c r="T18" s="2"/>
    </row>
    <row r="19" spans="1:20" x14ac:dyDescent="0.25">
      <c r="A19" s="3"/>
      <c r="B19" s="71">
        <v>1</v>
      </c>
      <c r="C19" s="64" t="s">
        <v>69</v>
      </c>
      <c r="D19" s="8" t="s">
        <v>60</v>
      </c>
      <c r="E19" s="8">
        <v>45657</v>
      </c>
      <c r="F19" s="8" t="s">
        <v>65</v>
      </c>
      <c r="G19" s="59" t="s">
        <v>64</v>
      </c>
      <c r="H19" s="65" t="e">
        <f>IF(G19="","",DATEDIF(E19,G19,"m"))</f>
        <v>#VALUE!</v>
      </c>
      <c r="I19" s="8"/>
      <c r="J19" s="59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3"/>
      <c r="B20" s="71">
        <v>2</v>
      </c>
      <c r="C20" s="64" t="s">
        <v>69</v>
      </c>
      <c r="D20" s="8" t="s">
        <v>60</v>
      </c>
      <c r="E20" s="8">
        <v>46022</v>
      </c>
      <c r="F20" s="8" t="s">
        <v>65</v>
      </c>
      <c r="G20" s="59" t="s">
        <v>64</v>
      </c>
      <c r="H20" s="65"/>
      <c r="I20" s="8"/>
      <c r="J20" s="59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/>
      <c r="B21" s="71">
        <v>3</v>
      </c>
      <c r="C21" s="64" t="s">
        <v>69</v>
      </c>
      <c r="D21" s="8" t="s">
        <v>60</v>
      </c>
      <c r="E21" s="8">
        <v>46387</v>
      </c>
      <c r="F21" s="8" t="s">
        <v>65</v>
      </c>
      <c r="G21" s="59"/>
      <c r="H21" s="65"/>
      <c r="I21" s="8"/>
      <c r="J21" s="59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3"/>
      <c r="B22" s="71">
        <v>4</v>
      </c>
      <c r="C22" s="64" t="s">
        <v>69</v>
      </c>
      <c r="D22" s="8" t="s">
        <v>60</v>
      </c>
      <c r="E22" s="8">
        <v>46752</v>
      </c>
      <c r="F22" s="8" t="s">
        <v>65</v>
      </c>
      <c r="G22" s="59"/>
      <c r="H22" s="65"/>
      <c r="I22" s="8"/>
      <c r="J22" s="59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/>
      <c r="B23" s="71">
        <v>5</v>
      </c>
      <c r="C23" s="64" t="s">
        <v>69</v>
      </c>
      <c r="D23" s="8" t="s">
        <v>60</v>
      </c>
      <c r="E23" s="8">
        <v>47118</v>
      </c>
      <c r="F23" s="8" t="s">
        <v>65</v>
      </c>
      <c r="G23" s="59"/>
      <c r="H23" s="59"/>
      <c r="I23" s="59"/>
      <c r="J23" s="59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25">
      <c r="A24" s="3"/>
      <c r="B24" s="71">
        <v>6</v>
      </c>
      <c r="C24" s="64" t="s">
        <v>69</v>
      </c>
      <c r="D24" s="8" t="s">
        <v>60</v>
      </c>
      <c r="E24" s="8">
        <v>47483</v>
      </c>
      <c r="F24" s="8" t="s">
        <v>65</v>
      </c>
      <c r="G24" s="59"/>
      <c r="H24" s="59"/>
      <c r="I24" s="59"/>
      <c r="J24" s="59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x14ac:dyDescent="0.25">
      <c r="A25" s="3"/>
      <c r="B25" s="72">
        <v>7</v>
      </c>
      <c r="C25" s="64" t="s">
        <v>69</v>
      </c>
      <c r="D25" s="8" t="s">
        <v>60</v>
      </c>
      <c r="E25" s="8">
        <v>47848</v>
      </c>
      <c r="F25" s="8" t="s">
        <v>65</v>
      </c>
      <c r="G25" s="59"/>
      <c r="H25" s="59"/>
      <c r="I25" s="59"/>
      <c r="J25" s="59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x14ac:dyDescent="0.25">
      <c r="A26" s="3"/>
      <c r="B26" s="72">
        <v>8</v>
      </c>
      <c r="C26" s="64" t="s">
        <v>69</v>
      </c>
      <c r="D26" s="8" t="s">
        <v>60</v>
      </c>
      <c r="E26" s="8">
        <v>48213</v>
      </c>
      <c r="F26" s="8" t="s">
        <v>65</v>
      </c>
      <c r="G26" s="59"/>
      <c r="H26" s="59"/>
      <c r="I26" s="59"/>
      <c r="J26" s="59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3"/>
      <c r="B27" s="72">
        <v>9</v>
      </c>
      <c r="C27" s="64" t="s">
        <v>69</v>
      </c>
      <c r="D27" s="8" t="s">
        <v>60</v>
      </c>
      <c r="E27" s="8">
        <v>48579</v>
      </c>
      <c r="F27" s="8" t="s">
        <v>65</v>
      </c>
      <c r="G27" s="59"/>
      <c r="H27" s="59"/>
      <c r="I27" s="59"/>
      <c r="J27" s="59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3"/>
      <c r="B28" s="72">
        <v>10</v>
      </c>
      <c r="C28" s="64" t="s">
        <v>69</v>
      </c>
      <c r="D28" s="8" t="s">
        <v>60</v>
      </c>
      <c r="E28" s="8">
        <v>48944</v>
      </c>
      <c r="F28" s="8" t="s">
        <v>65</v>
      </c>
      <c r="G28" s="59"/>
      <c r="H28" s="59"/>
      <c r="I28" s="59"/>
      <c r="J28" s="59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3"/>
      <c r="B29" s="72">
        <v>11</v>
      </c>
      <c r="C29" s="64" t="s">
        <v>69</v>
      </c>
      <c r="D29" s="8" t="s">
        <v>60</v>
      </c>
      <c r="E29" s="8">
        <v>49309</v>
      </c>
      <c r="F29" s="8" t="s">
        <v>65</v>
      </c>
      <c r="G29" s="59"/>
      <c r="H29" s="59"/>
      <c r="I29" s="59"/>
      <c r="J29" s="59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25">
      <c r="A30" s="3"/>
      <c r="B30" s="32"/>
      <c r="C30" s="3"/>
      <c r="D30" s="3"/>
      <c r="E30" s="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B31" s="32"/>
      <c r="C31" s="3"/>
      <c r="D31" s="3"/>
      <c r="E31" s="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x14ac:dyDescent="0.25">
      <c r="B32" s="32"/>
      <c r="C32" s="3"/>
      <c r="D32" s="3"/>
      <c r="E32" s="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15" x14ac:dyDescent="0.25">
      <c r="B33" s="32"/>
      <c r="C33" s="3"/>
      <c r="D33" s="3"/>
      <c r="E33" s="3"/>
      <c r="I33" s="3"/>
      <c r="J33" s="3"/>
      <c r="K33" s="3"/>
      <c r="L33" s="3"/>
      <c r="M33" s="3"/>
      <c r="N33" s="3"/>
      <c r="O33" s="3"/>
    </row>
    <row r="34" spans="1:15" x14ac:dyDescent="0.25">
      <c r="B34" s="32"/>
      <c r="C34" s="3"/>
      <c r="D34" s="3"/>
      <c r="E34" s="3"/>
      <c r="I34" s="3"/>
      <c r="J34" s="3"/>
      <c r="K34" s="3"/>
      <c r="L34" s="3"/>
      <c r="M34" s="3"/>
      <c r="N34" s="3"/>
      <c r="O34" s="3"/>
    </row>
    <row r="35" spans="1:15" x14ac:dyDescent="0.25">
      <c r="B35" s="30"/>
      <c r="C35" s="27"/>
      <c r="D35" s="27"/>
      <c r="E35" s="27"/>
      <c r="I35" s="27"/>
      <c r="J35" s="27"/>
      <c r="K35" s="27"/>
      <c r="L35" s="27"/>
      <c r="M35" s="27"/>
      <c r="N35" s="27"/>
      <c r="O35" s="27"/>
    </row>
    <row r="36" spans="1:15" x14ac:dyDescent="0.25">
      <c r="B36" s="30"/>
      <c r="C36" s="27"/>
      <c r="D36" s="27"/>
      <c r="E36" s="27"/>
      <c r="I36" s="27"/>
      <c r="J36" s="27"/>
      <c r="K36" s="27"/>
      <c r="L36" s="27"/>
    </row>
    <row r="37" spans="1:15" x14ac:dyDescent="0.25">
      <c r="A37" s="27"/>
      <c r="B37" s="30"/>
      <c r="C37" s="27"/>
      <c r="D37" s="27"/>
      <c r="E37" s="27"/>
      <c r="I37" s="27"/>
      <c r="J37" s="27"/>
      <c r="K37" s="27"/>
      <c r="L37" s="27"/>
    </row>
  </sheetData>
  <mergeCells count="6">
    <mergeCell ref="B17:J17"/>
    <mergeCell ref="B2:C2"/>
    <mergeCell ref="B5:C5"/>
    <mergeCell ref="E5:G5"/>
    <mergeCell ref="B10:C10"/>
    <mergeCell ref="B11:C15"/>
  </mergeCells>
  <conditionalFormatting sqref="C19:C29">
    <cfRule type="containsBlanks" dxfId="8" priority="3">
      <formula>LEN(TRIM(C19))=0</formula>
    </cfRule>
  </conditionalFormatting>
  <conditionalFormatting sqref="H19:H24">
    <cfRule type="containsBlanks" priority="1" stopIfTrue="1">
      <formula>LEN(TRIM(H19))=0</formula>
    </cfRule>
    <cfRule type="cellIs" dxfId="7" priority="2" operator="greaterThan">
      <formula>0</formula>
    </cfRule>
  </conditionalFormatting>
  <dataValidations disablePrompts="1" count="1">
    <dataValidation type="list" allowBlank="1" showInputMessage="1" showErrorMessage="1" sqref="C9" xr:uid="{00000000-0002-0000-0100-000000000000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sqref="A1:C7"/>
    </sheetView>
  </sheetViews>
  <sheetFormatPr defaultRowHeight="15" x14ac:dyDescent="0.25"/>
  <sheetData>
    <row r="2" spans="2:3" x14ac:dyDescent="0.25">
      <c r="B2" s="57"/>
      <c r="C2" s="57"/>
    </row>
    <row r="3" spans="2:3" x14ac:dyDescent="0.25">
      <c r="B3" s="57"/>
      <c r="C3" s="57"/>
    </row>
    <row r="4" spans="2:3" x14ac:dyDescent="0.25">
      <c r="B4" s="57"/>
      <c r="C4" s="57"/>
    </row>
    <row r="5" spans="2:3" x14ac:dyDescent="0.25">
      <c r="B5" s="57"/>
      <c r="C5" s="57"/>
    </row>
    <row r="6" spans="2:3" x14ac:dyDescent="0.25">
      <c r="B6" s="57"/>
      <c r="C6" s="57"/>
    </row>
    <row r="7" spans="2:3" x14ac:dyDescent="0.25">
      <c r="C7" s="5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topLeftCell="A9" zoomScale="55" zoomScaleNormal="55" workbookViewId="0">
      <selection activeCell="F26" sqref="A26:F32"/>
    </sheetView>
  </sheetViews>
  <sheetFormatPr defaultColWidth="0" defaultRowHeight="28.5" zeroHeight="1" x14ac:dyDescent="0.25"/>
  <cols>
    <col min="1" max="1" width="1.140625" style="10" customWidth="1"/>
    <col min="2" max="2" width="25.140625" style="40" bestFit="1" customWidth="1"/>
    <col min="3" max="3" width="104" style="19" bestFit="1" customWidth="1"/>
    <col min="4" max="4" width="20" style="19" customWidth="1"/>
    <col min="5" max="6" width="20" style="2" customWidth="1"/>
    <col min="7" max="7" width="19.28515625" style="19" bestFit="1" customWidth="1"/>
    <col min="8" max="8" width="25.28515625" style="19" bestFit="1" customWidth="1"/>
    <col min="9" max="12" width="25.7109375" style="19" customWidth="1"/>
    <col min="13" max="14" width="25.7109375" style="19" hidden="1" customWidth="1"/>
    <col min="15" max="15" width="17.7109375" style="19" hidden="1" customWidth="1"/>
    <col min="16" max="16" width="24.140625" style="18" hidden="1"/>
    <col min="17" max="17" width="43.28515625" style="18" hidden="1"/>
    <col min="18" max="18" width="25.85546875" style="18" hidden="1"/>
    <col min="19" max="19" width="26.140625" style="18" hidden="1"/>
    <col min="20" max="20" width="8.85546875" style="18" hidden="1"/>
  </cols>
  <sheetData>
    <row r="1" spans="1:20" s="31" customFormat="1" ht="12" customHeight="1" x14ac:dyDescent="0.25">
      <c r="A1" s="27"/>
      <c r="B1" s="30"/>
      <c r="C1" s="27"/>
      <c r="D1" s="27"/>
      <c r="E1" s="2"/>
      <c r="F1" s="2"/>
      <c r="G1" s="27"/>
      <c r="H1" s="27"/>
      <c r="I1" s="27"/>
      <c r="J1" s="27"/>
      <c r="K1" s="27"/>
      <c r="L1" s="27"/>
      <c r="M1" s="27"/>
      <c r="N1" s="27"/>
      <c r="O1" s="27"/>
      <c r="P1" s="2"/>
      <c r="Q1" s="2"/>
      <c r="R1" s="2"/>
      <c r="S1" s="2"/>
      <c r="T1" s="2"/>
    </row>
    <row r="2" spans="1:20" ht="31.15" customHeight="1" x14ac:dyDescent="0.25">
      <c r="A2" s="1"/>
      <c r="B2" s="109" t="s">
        <v>38</v>
      </c>
      <c r="C2" s="110"/>
      <c r="D2" s="2"/>
      <c r="F2" s="1"/>
      <c r="G2" s="1"/>
      <c r="H2" s="4" t="s">
        <v>0</v>
      </c>
      <c r="I2" s="5">
        <f>IF(Resumo!M2="","",Resumo!M2)</f>
        <v>45359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25">
      <c r="A3" s="3"/>
      <c r="B3" s="41">
        <v>1</v>
      </c>
      <c r="C3" s="42" t="s">
        <v>37</v>
      </c>
      <c r="D3" s="2"/>
      <c r="G3" s="1"/>
      <c r="H3" s="3"/>
      <c r="I3" s="3"/>
      <c r="J3" s="2"/>
      <c r="K3" s="2"/>
      <c r="L3" s="2"/>
      <c r="M3" s="2"/>
      <c r="N3" s="2"/>
      <c r="O3" s="2"/>
      <c r="P3" s="2"/>
      <c r="Q3" s="2"/>
      <c r="T3" s="2"/>
    </row>
    <row r="4" spans="1:20" x14ac:dyDescent="0.25">
      <c r="A4" s="3"/>
      <c r="B4" s="32"/>
      <c r="C4" s="3"/>
      <c r="D4" s="2"/>
      <c r="F4" s="3"/>
      <c r="G4" s="3"/>
      <c r="H4" s="3"/>
      <c r="I4" s="3"/>
      <c r="J4" s="3"/>
      <c r="K4" s="3"/>
      <c r="L4" s="2"/>
      <c r="M4" s="2"/>
      <c r="N4" s="2"/>
      <c r="O4" s="3"/>
      <c r="P4" s="2"/>
      <c r="Q4" s="2"/>
      <c r="R4" s="2"/>
      <c r="S4" s="2"/>
      <c r="T4" s="2"/>
    </row>
    <row r="5" spans="1:20" ht="28.9" customHeight="1" x14ac:dyDescent="0.25">
      <c r="A5" s="26"/>
      <c r="B5" s="111" t="s">
        <v>1</v>
      </c>
      <c r="C5" s="112"/>
      <c r="D5" s="2"/>
      <c r="G5" s="113" t="s">
        <v>2</v>
      </c>
      <c r="H5" s="114"/>
      <c r="I5" s="115"/>
      <c r="J5" s="2"/>
      <c r="K5" s="2"/>
      <c r="L5" s="2"/>
      <c r="M5" s="2"/>
      <c r="N5" s="2"/>
      <c r="O5" s="2"/>
      <c r="P5" s="17"/>
      <c r="Q5" s="2"/>
      <c r="T5" s="2"/>
    </row>
    <row r="6" spans="1:20" ht="28.9" customHeight="1" x14ac:dyDescent="0.25">
      <c r="A6" s="29"/>
      <c r="B6" s="33" t="s">
        <v>26</v>
      </c>
      <c r="C6" s="44" t="str">
        <f>Resumo!E5</f>
        <v>MG</v>
      </c>
      <c r="D6" s="43"/>
      <c r="G6" s="116" t="s">
        <v>4</v>
      </c>
      <c r="H6" s="117"/>
      <c r="I6" s="48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3" x14ac:dyDescent="0.25">
      <c r="A7" s="29"/>
      <c r="B7" s="33" t="s">
        <v>42</v>
      </c>
      <c r="C7" s="44" t="s">
        <v>23</v>
      </c>
      <c r="D7" s="2"/>
      <c r="G7" s="12" t="s">
        <v>12</v>
      </c>
      <c r="H7" s="11" t="s">
        <v>10</v>
      </c>
      <c r="I7" s="13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25">
      <c r="A8" s="29"/>
      <c r="B8" s="33" t="s">
        <v>46</v>
      </c>
      <c r="C8" s="55" t="s">
        <v>48</v>
      </c>
      <c r="D8" s="2"/>
      <c r="G8" s="14" t="s">
        <v>13</v>
      </c>
      <c r="H8" s="51">
        <f>COUNTA(C18:C24)</f>
        <v>6</v>
      </c>
      <c r="I8" s="34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6" customHeight="1" x14ac:dyDescent="0.25">
      <c r="A9" s="29"/>
      <c r="B9" s="33" t="s">
        <v>3</v>
      </c>
      <c r="C9" s="45" t="s">
        <v>44</v>
      </c>
      <c r="D9" s="2"/>
      <c r="G9" s="14" t="s">
        <v>16</v>
      </c>
      <c r="H9" s="51">
        <f ca="1">COUNTIF(G18:G24,G9)</f>
        <v>0</v>
      </c>
      <c r="I9" s="35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25">
      <c r="A10" s="29"/>
      <c r="B10" s="33" t="s">
        <v>24</v>
      </c>
      <c r="C10" s="46">
        <v>44834</v>
      </c>
      <c r="D10" s="2"/>
      <c r="G10" s="15" t="s">
        <v>17</v>
      </c>
      <c r="H10" s="16">
        <f ca="1">COUNTIF(G18:G24,G10)+COUNTIF(G18:G24,"Concluído com atraso")</f>
        <v>6</v>
      </c>
      <c r="I10" s="36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.5" x14ac:dyDescent="0.25">
      <c r="A11" s="29"/>
      <c r="B11" s="33" t="s">
        <v>27</v>
      </c>
      <c r="C11" s="47">
        <v>4000000</v>
      </c>
      <c r="D11" s="2"/>
      <c r="G11" s="118" t="s">
        <v>28</v>
      </c>
      <c r="H11" s="119"/>
      <c r="I11" s="120"/>
      <c r="J11" s="2"/>
      <c r="K11" s="2"/>
      <c r="L11" s="2"/>
      <c r="M11" s="2"/>
      <c r="N11" s="2"/>
      <c r="O11" s="2"/>
      <c r="P11" s="2"/>
      <c r="Q11" s="2"/>
      <c r="T11" s="2"/>
    </row>
    <row r="12" spans="1:20" ht="31.15" customHeight="1" x14ac:dyDescent="0.25">
      <c r="A12" s="29"/>
      <c r="B12" s="50" t="s">
        <v>6</v>
      </c>
      <c r="C12" s="49" t="s">
        <v>45</v>
      </c>
      <c r="D12" s="2"/>
      <c r="G12" s="106" t="s">
        <v>29</v>
      </c>
      <c r="H12" s="106"/>
      <c r="I12" s="52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15" customHeight="1" x14ac:dyDescent="0.25">
      <c r="A13" s="29"/>
      <c r="B13" s="102" t="s">
        <v>7</v>
      </c>
      <c r="C13" s="104"/>
      <c r="D13" s="2"/>
      <c r="G13" s="53" t="s">
        <v>30</v>
      </c>
      <c r="H13" s="53" t="str">
        <f>IF(SUM(H18:H24)=0,"",IF(I13=0,"Meta atingida",IF(I13&gt;0,"Meta atingida com superáfit","Meta não atingida")))</f>
        <v>Meta atingida com superáfit</v>
      </c>
      <c r="I13" s="54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7.25" x14ac:dyDescent="0.25">
      <c r="A14" s="3"/>
      <c r="B14" s="103"/>
      <c r="C14" s="105"/>
      <c r="D14" s="2"/>
      <c r="G14" s="106" t="s">
        <v>47</v>
      </c>
      <c r="H14" s="106"/>
      <c r="I14" s="56" t="s">
        <v>45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25">
      <c r="A15" s="3"/>
      <c r="B15" s="32"/>
      <c r="C15" s="6"/>
      <c r="D15" s="6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8.9" customHeight="1" x14ac:dyDescent="0.25">
      <c r="A16" s="3"/>
      <c r="B16" s="107" t="s">
        <v>39</v>
      </c>
      <c r="C16" s="108"/>
      <c r="D16" s="108"/>
      <c r="E16" s="108"/>
      <c r="F16" s="108"/>
      <c r="G16" s="108"/>
      <c r="H16" s="108"/>
      <c r="I16" s="10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450000000000003" customHeight="1" x14ac:dyDescent="0.25">
      <c r="A17" s="3"/>
      <c r="B17" s="20" t="s">
        <v>14</v>
      </c>
      <c r="C17" s="20" t="s">
        <v>12</v>
      </c>
      <c r="D17" s="20" t="s">
        <v>8</v>
      </c>
      <c r="E17" s="20" t="s">
        <v>41</v>
      </c>
      <c r="F17" s="20" t="s">
        <v>9</v>
      </c>
      <c r="G17" s="20" t="s">
        <v>15</v>
      </c>
      <c r="H17" s="20" t="s">
        <v>5</v>
      </c>
      <c r="I17" s="20" t="s">
        <v>43</v>
      </c>
      <c r="J17" s="2"/>
      <c r="K17" s="2"/>
      <c r="L17" s="2"/>
      <c r="M17" s="2"/>
      <c r="N17" s="2"/>
      <c r="O17" s="2"/>
      <c r="P17" s="25"/>
      <c r="Q17" s="2"/>
      <c r="R17" s="2"/>
      <c r="S17" s="2"/>
      <c r="T17" s="2"/>
    </row>
    <row r="18" spans="1:20" x14ac:dyDescent="0.25">
      <c r="A18" s="3"/>
      <c r="B18" s="7">
        <v>1</v>
      </c>
      <c r="C18" s="38" t="s">
        <v>18</v>
      </c>
      <c r="D18" s="8">
        <v>44498</v>
      </c>
      <c r="E18" s="9"/>
      <c r="F18" s="8">
        <v>44498</v>
      </c>
      <c r="G18" s="9" t="str">
        <f ca="1">IF(C18="","",IF(D18="","",IF(F18="",IF(D18&lt;TODAY(),"Atrasado","Em andamento no prazo"),IF(F18&gt;D18,"Concluído com atraso","Concluído"))))</f>
        <v>Concluído</v>
      </c>
      <c r="H18" s="21"/>
      <c r="I18" s="9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 x14ac:dyDescent="0.25">
      <c r="A19" s="3"/>
      <c r="B19" s="7">
        <v>2</v>
      </c>
      <c r="C19" s="38" t="s">
        <v>19</v>
      </c>
      <c r="D19" s="8">
        <v>44559</v>
      </c>
      <c r="E19" s="8">
        <v>44899</v>
      </c>
      <c r="F19" s="8">
        <v>44899</v>
      </c>
      <c r="G19" s="9" t="str">
        <f t="shared" ref="G19:G24" ca="1" si="0">IF(C19="","",IF(D19="","",IF(F19="",IF(D19&lt;TODAY(),"Atrasado","Em andamento no prazo"),IF(F19&gt;D19,"Concluído com atraso","Concluído"))))</f>
        <v>Concluído com atraso</v>
      </c>
      <c r="H19" s="21"/>
      <c r="I19" s="9" t="s">
        <v>49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25">
      <c r="A20" s="3"/>
      <c r="B20" s="7">
        <v>3</v>
      </c>
      <c r="C20" s="39" t="s">
        <v>25</v>
      </c>
      <c r="D20" s="8">
        <v>44678</v>
      </c>
      <c r="E20" s="9"/>
      <c r="F20" s="8">
        <v>44678</v>
      </c>
      <c r="G20" s="9" t="str">
        <f t="shared" ca="1" si="0"/>
        <v>Concluído</v>
      </c>
      <c r="H20" s="21"/>
      <c r="I20" s="9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3"/>
      <c r="B21" s="7">
        <v>4</v>
      </c>
      <c r="C21" s="38" t="s">
        <v>20</v>
      </c>
      <c r="D21" s="8">
        <v>44681</v>
      </c>
      <c r="E21" s="9"/>
      <c r="F21" s="8">
        <v>44681</v>
      </c>
      <c r="G21" s="9" t="str">
        <f t="shared" ca="1" si="0"/>
        <v>Concluído</v>
      </c>
      <c r="H21" s="21"/>
      <c r="I21" s="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5">
      <c r="A22" s="3"/>
      <c r="B22" s="7">
        <v>5</v>
      </c>
      <c r="C22" s="38" t="s">
        <v>21</v>
      </c>
      <c r="D22" s="8">
        <v>44408</v>
      </c>
      <c r="E22" s="9"/>
      <c r="F22" s="8">
        <v>44408</v>
      </c>
      <c r="G22" s="9" t="str">
        <f t="shared" ca="1" si="0"/>
        <v>Concluído</v>
      </c>
      <c r="H22" s="21">
        <v>4500000</v>
      </c>
      <c r="I22" s="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/>
      <c r="B23" s="7">
        <v>6</v>
      </c>
      <c r="C23" s="38" t="s">
        <v>22</v>
      </c>
      <c r="D23" s="8">
        <v>44834</v>
      </c>
      <c r="E23" s="9"/>
      <c r="F23" s="8">
        <v>44834</v>
      </c>
      <c r="G23" s="9" t="str">
        <f t="shared" ca="1" si="0"/>
        <v>Concluído</v>
      </c>
      <c r="H23" s="21"/>
      <c r="I23" s="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25">
      <c r="A24" s="3"/>
      <c r="B24" s="37">
        <v>12</v>
      </c>
      <c r="C24" s="9"/>
      <c r="D24" s="8"/>
      <c r="E24" s="8"/>
      <c r="F24" s="8"/>
      <c r="G24" s="9" t="str">
        <f t="shared" ca="1" si="0"/>
        <v/>
      </c>
      <c r="H24" s="21"/>
      <c r="J24" s="27"/>
      <c r="K24" s="27"/>
      <c r="O24" s="28"/>
      <c r="P24" s="2"/>
      <c r="Q24" s="2"/>
      <c r="R24" s="2"/>
      <c r="S24" s="2"/>
      <c r="T24" s="2"/>
    </row>
    <row r="25" spans="1:20" s="31" customFormat="1" x14ac:dyDescent="0.25">
      <c r="A25" s="3"/>
      <c r="B25" s="32"/>
      <c r="C25" s="3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1" customFormat="1" x14ac:dyDescent="0.25">
      <c r="A26" s="27"/>
      <c r="B26" s="32"/>
      <c r="C26" s="3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1" customFormat="1" x14ac:dyDescent="0.25">
      <c r="A27" s="27"/>
      <c r="B27" s="32"/>
      <c r="C27" s="3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25">
      <c r="A28" s="27"/>
      <c r="B28" s="32"/>
      <c r="C28" s="3"/>
      <c r="D28" s="3"/>
      <c r="G28" s="3"/>
      <c r="H28" s="3"/>
      <c r="I28" s="3"/>
      <c r="J28" s="3"/>
      <c r="K28" s="3"/>
      <c r="L28" s="3"/>
      <c r="M28" s="3"/>
      <c r="N28" s="3"/>
      <c r="O28" s="3"/>
    </row>
    <row r="29" spans="1:20" s="2" customFormat="1" hidden="1" x14ac:dyDescent="0.25">
      <c r="A29" s="27"/>
      <c r="B29" s="32"/>
      <c r="C29" s="3"/>
      <c r="D29" s="3"/>
      <c r="G29" s="3"/>
      <c r="H29" s="3"/>
      <c r="I29" s="3"/>
      <c r="J29" s="3"/>
      <c r="K29" s="3"/>
      <c r="L29" s="3"/>
      <c r="M29" s="3"/>
      <c r="N29" s="3"/>
      <c r="O29" s="3"/>
    </row>
    <row r="30" spans="1:20" s="2" customFormat="1" x14ac:dyDescent="0.25">
      <c r="A30" s="27"/>
      <c r="B30" s="30"/>
      <c r="C30" s="27"/>
      <c r="D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0" s="2" customFormat="1" x14ac:dyDescent="0.25">
      <c r="A31" s="27"/>
      <c r="B31" s="30"/>
      <c r="C31" s="27"/>
      <c r="D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20" s="31" customFormat="1" x14ac:dyDescent="0.25">
      <c r="A32" s="27"/>
      <c r="B32" s="30"/>
      <c r="C32" s="27"/>
      <c r="D32" s="27"/>
      <c r="E32" s="2"/>
      <c r="F32" s="2"/>
      <c r="G32" s="27"/>
      <c r="H32" s="27"/>
      <c r="I32" s="27"/>
      <c r="J32" s="27"/>
      <c r="K32" s="27"/>
      <c r="L32" s="27"/>
      <c r="M32" s="27"/>
      <c r="N32" s="27"/>
      <c r="O32" s="27"/>
      <c r="P32" s="2"/>
      <c r="Q32" s="2"/>
      <c r="R32" s="2"/>
      <c r="S32" s="2"/>
      <c r="T32" s="2"/>
    </row>
    <row r="33" spans="1:20" s="31" customFormat="1" x14ac:dyDescent="0.25">
      <c r="A33" s="27"/>
      <c r="B33" s="30"/>
      <c r="C33" s="27"/>
      <c r="D33" s="27"/>
      <c r="E33" s="2"/>
      <c r="F33" s="2"/>
      <c r="G33" s="27"/>
      <c r="H33" s="27"/>
      <c r="I33" s="27"/>
      <c r="J33" s="27"/>
      <c r="K33" s="27"/>
      <c r="L33" s="27"/>
      <c r="M33" s="27"/>
      <c r="N33" s="27"/>
      <c r="O33" s="27"/>
      <c r="P33" s="2"/>
      <c r="Q33" s="2"/>
      <c r="R33" s="2"/>
      <c r="S33" s="2"/>
      <c r="T33" s="2"/>
    </row>
    <row r="34" spans="1:20" s="31" customFormat="1" x14ac:dyDescent="0.25">
      <c r="A34" s="27"/>
      <c r="B34" s="30"/>
      <c r="C34" s="27"/>
      <c r="D34" s="27"/>
      <c r="E34" s="2"/>
      <c r="F34" s="2"/>
      <c r="G34" s="27"/>
      <c r="H34" s="27"/>
      <c r="I34" s="27"/>
      <c r="J34" s="27"/>
      <c r="K34" s="27"/>
      <c r="L34" s="27"/>
      <c r="M34" s="27"/>
      <c r="N34" s="27"/>
      <c r="O34" s="27"/>
      <c r="P34" s="2"/>
      <c r="Q34" s="2"/>
      <c r="R34" s="2"/>
      <c r="S34" s="2"/>
      <c r="T34" s="2"/>
    </row>
    <row r="35" spans="1:20" s="31" customFormat="1" x14ac:dyDescent="0.25">
      <c r="A35" s="27"/>
      <c r="B35" s="30"/>
      <c r="C35" s="27"/>
      <c r="D35" s="27"/>
      <c r="E35" s="2"/>
      <c r="F35" s="2"/>
      <c r="G35" s="27"/>
      <c r="H35" s="27"/>
      <c r="I35" s="27"/>
      <c r="J35" s="27"/>
      <c r="K35" s="27"/>
      <c r="L35" s="27"/>
      <c r="M35" s="27"/>
      <c r="N35" s="27"/>
      <c r="O35" s="27"/>
      <c r="P35" s="2"/>
      <c r="Q35" s="2"/>
      <c r="R35" s="2"/>
      <c r="S35" s="2"/>
      <c r="T35" s="2"/>
    </row>
    <row r="36" spans="1:20" s="31" customFormat="1" x14ac:dyDescent="0.25">
      <c r="A36" s="27"/>
      <c r="B36" s="30"/>
      <c r="C36" s="27"/>
      <c r="D36" s="27"/>
      <c r="E36" s="2"/>
      <c r="F36" s="2"/>
      <c r="G36" s="27"/>
      <c r="H36" s="27"/>
      <c r="I36" s="27"/>
      <c r="J36" s="27"/>
      <c r="K36" s="27"/>
      <c r="L36" s="27"/>
      <c r="M36" s="27"/>
      <c r="N36" s="27"/>
      <c r="O36" s="27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I6 I13">
    <cfRule type="cellIs" dxfId="5" priority="7" operator="lessThan">
      <formula>0</formula>
    </cfRule>
  </conditionalFormatting>
  <conditionalFormatting sqref="H9:I9">
    <cfRule type="cellIs" dxfId="4" priority="6" operator="greaterThan">
      <formula>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I18:I23">
    <cfRule type="containsBlanks" dxfId="2" priority="3">
      <formula>LEN(TRIM(I18))=0</formula>
    </cfRule>
  </conditionalFormatting>
  <conditionalFormatting sqref="E18:E23">
    <cfRule type="containsBlanks" dxfId="1" priority="2">
      <formula>LEN(TRIM(E18))=0</formula>
    </cfRule>
  </conditionalFormatting>
  <conditionalFormatting sqref="F19">
    <cfRule type="containsBlanks" dxfId="0" priority="1">
      <formula>LEN(TRIM(F19))=0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55D2C-B2C3-43AE-A1F1-FE05B22588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COMPREV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Marcelo</cp:lastModifiedBy>
  <dcterms:created xsi:type="dcterms:W3CDTF">2021-06-10T18:55:56Z</dcterms:created>
  <dcterms:modified xsi:type="dcterms:W3CDTF">2024-03-08T15:25:34Z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