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s\vanessa.avendanha\AppData\Local\Microsoft\Windows\INetCache\Content.Outlook\YLKPYG8A\"/>
    </mc:Choice>
  </mc:AlternateContent>
  <xr:revisionPtr revIDLastSave="0" documentId="13_ncr:1_{504BF26F-FDFB-49BD-8210-2B728DA471FB}" xr6:coauthVersionLast="47" xr6:coauthVersionMax="47" xr10:uidLastSave="{00000000-0000-0000-0000-000000000000}"/>
  <bookViews>
    <workbookView xWindow="-120" yWindow="-120" windowWidth="29040" windowHeight="15840" xr2:uid="{59DA92F5-60F3-4D5F-9B6C-2DA7A86593ED}"/>
  </bookViews>
  <sheets>
    <sheet name="Resumo" sheetId="3" r:id="rId1"/>
    <sheet name="Medida 1" sheetId="14" r:id="rId2"/>
    <sheet name="Medida 2" sheetId="6" r:id="rId3"/>
    <sheet name="Planilha1" sheetId="12" state="hidden" r:id="rId4"/>
    <sheet name="Exemplo 1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4" l="1"/>
  <c r="H22" i="14"/>
  <c r="H19" i="14"/>
  <c r="G8" i="14"/>
  <c r="H24" i="6"/>
  <c r="H23" i="6"/>
  <c r="H22" i="6"/>
  <c r="H21" i="6"/>
  <c r="H20" i="6"/>
  <c r="H19" i="6"/>
  <c r="G8" i="6"/>
  <c r="H8" i="8" l="1"/>
  <c r="G24" i="8"/>
  <c r="G23" i="8"/>
  <c r="G22" i="8"/>
  <c r="G21" i="8"/>
  <c r="G20" i="8"/>
  <c r="G19" i="8"/>
  <c r="G18" i="8"/>
  <c r="I12" i="8"/>
  <c r="C6" i="8"/>
  <c r="I2" i="8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<sst xmlns="http://schemas.openxmlformats.org/spreadsheetml/2006/main" count="157" uniqueCount="84">
  <si>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</si>
  <si>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</si>
  <si>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</si>
  <si>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</si>
  <si>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</si>
  <si>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</si>
  <si>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</si>
  <si>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</si>
  <si>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</si>
  <si>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</si>
  <si>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</si>
  <si>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</si>
  <si>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</si>
  <si>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</si>
  <si>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</si>
  <si>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</si>
  <si>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</si>
  <si>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</si>
  <si>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</si>
  <si>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</si>
  <si>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</si>
  <si>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</si>
  <si>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</si>
  <si>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</si>
  <si>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</si>
  <si>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</si>
  <si>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</si>
  <si>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</si>
  <si>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</si>
  <si>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</si>
  <si>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</si>
  <si>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</si>
  <si>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</si>
  <si>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</si>
  <si>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</si>
  <si>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</si>
  <si>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</si>
  <si>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</si>
  <si>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</si>
  <si>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</si>
  <si>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</si>
  <si>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</si>
  <si>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</si>
  <si>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</si>
  <si>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>Unidade Federativa 1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</si>
  <si>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</si>
  <si>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</si>
  <si>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</si>
  <si>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</si>
  <si>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</si>
  <si>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</si>
  <si>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</si>
  <si>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</si>
  <si>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</si>
  <si>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</si>
  <si>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</si>
  <si>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</si>
  <si>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</si>
  <si>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</si>
  <si>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</si>
  <si>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Minas Gerais</t>
  </si>
  <si>
    <t>Realização Audiência Pública</t>
  </si>
  <si>
    <t>Realização Licitação Pública</t>
  </si>
  <si>
    <t>Assinatura Contrato</t>
  </si>
  <si>
    <t>Publicação da ata no site da SEF/MG</t>
  </si>
  <si>
    <t>Publicação do extrato no Jornal Minas Gerais</t>
  </si>
  <si>
    <t>Maio/2026</t>
  </si>
  <si>
    <t>Julho/2026</t>
  </si>
  <si>
    <t>Agosto/2026</t>
  </si>
  <si>
    <t>Início da vigência do contrato</t>
  </si>
  <si>
    <t>Dezembro/2026</t>
  </si>
  <si>
    <t>A venda da prestação de serviços bancários referente à folha de pagamento dos servidores públicos às instituições financeiras advém de um ato de gestão discricionário da Administração Pública e tornou-se uma importante fonte de receita para os entes federativos. A última contratação realizada pelo Estado ocorreu no ano de 2021 e foi feita por meio de pregão na modalidade presencial, tendo em vista o relevante interesse público da aplicação deste critério para o atingimento dos objetivos institucionais e como mecanismo concretizador do princípio licitatório da seleção da oferta mais vantajosa para a Administração. Para o ano de 2026, pretende-se realizar nova alienação nos mesmos moldes.</t>
  </si>
  <si>
    <t>A venda da prestação de serviços bancários referente à folha de pagamento dos servidores públicos às instituições financeiras advém de um ato de gestão discricionário da Administração Pública e tornou-se uma importante fonte de receita para os entes federativos. A última contratação realizada pelo Estado ocorreu no ano de 2021 e foi feita por meio de pregão na modalidade presencial, tendo em vista o relevante interesse público da aplicação deste critério para o atingimento dos objetivos institucionais e como mecanismo concretizador do princípio licitatório da seleção da oferta mais vantajosa para a Administração. Para o ano de 2031, pretende-se realizar nova alienação nos mesmos moldes.</t>
  </si>
  <si>
    <t>Poder Executivo Estadual</t>
  </si>
  <si>
    <t>Maio/2031</t>
  </si>
  <si>
    <t>Julho/2031</t>
  </si>
  <si>
    <t>Agosto/2031</t>
  </si>
  <si>
    <t>Dezembro/2031</t>
  </si>
  <si>
    <t>Alienação de prestação de serviços bancários referente à folha de pagamento dos servidores 2026</t>
  </si>
  <si>
    <t>Alienação de prestação de serviços bancários referente à folha de pagamento dos servidores 2031</t>
  </si>
  <si>
    <t>Publicação Aviso de Audiência Pública</t>
  </si>
  <si>
    <t>Publicação no Jornal Minas Gerais</t>
  </si>
  <si>
    <t>Alienação de prestação de serviços bancários referente à folha de pagamento dos servidores ativos (estatutários, contratados, comissionados), servidores inativos, agentes, pensionistas e estagiários do Poder Executivo Estadual, dos Outros Poderes e Órgãos Autônomos, que optaram por adesão a esta contratação, e demais empregados públicos, além do pagamento a fornecedores de bens e serviços aos órgãos e entidades, integrantes da Administração Direta, Autarquias e Fundações do Poder Executivo Estadual no valor aproximado de R$ 2,49 bilhões.</t>
  </si>
  <si>
    <t>Alienação de prestação de serviços bancários referente à folha de pagamento dos servidores ativos (estatutários, contratados, comissionados), servidores inativos, agentes, pensionistas e estagiários do Poder Executivo Estadual, dos Outros Poderes e Órgãos Autônomos, que optaram por adesão a esta contratação, e demais empregados públicos, além do pagamento a fornecedores de bens e serviços aos órgãos e entidades, integrantes da Administração Direta, Autarquias e Fundações do Poder Executivo Estadual no valor aproximado de R$ 2,89 bilhões.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</si>
</sst>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0" fontId="18" fillId="5" borderId="35" xfId="0" applyFont="1" applyFill="1" applyBorder="1" applyAlignment="1">
      <alignment vertical="center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44" fontId="9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8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49" xfId="0" applyNumberFormat="1" applyFont="1" applyBorder="1" applyAlignment="1" applyProtection="1">
      <alignment horizontal="center" vertical="center" wrapText="1"/>
      <protection locked="0"/>
    </xf>
    <xf numFmtId="0" fontId="7" fillId="9" borderId="51" xfId="0" applyFont="1" applyFill="1" applyBorder="1" applyAlignment="1">
      <alignment horizontal="center" vertical="center" wrapText="1"/>
    </xf>
    <xf numFmtId="14" fontId="9" fillId="0" borderId="52" xfId="0" applyNumberFormat="1" applyFont="1" applyBorder="1" applyAlignment="1" applyProtection="1">
      <alignment horizontal="center" vertical="center" wrapText="1"/>
      <protection locked="0"/>
    </xf>
    <xf numFmtId="49" fontId="9" fillId="0" borderId="52" xfId="0" applyNumberFormat="1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>
      <alignment horizontal="center" vertical="center" wrapText="1"/>
    </xf>
    <xf numFmtId="14" fontId="9" fillId="0" borderId="50" xfId="0" applyNumberFormat="1" applyFont="1" applyBorder="1" applyAlignment="1" applyProtection="1">
      <alignment horizontal="center" vertical="center" wrapText="1"/>
      <protection locked="0"/>
    </xf>
    <xf numFmtId="49" fontId="9" fillId="0" borderId="50" xfId="0" applyNumberFormat="1" applyFont="1" applyBorder="1" applyAlignment="1" applyProtection="1">
      <alignment horizontal="center" vertical="center" wrapText="1"/>
      <protection locked="0"/>
    </xf>
    <xf numFmtId="14" fontId="9" fillId="0" borderId="50" xfId="0" applyNumberFormat="1" applyFont="1" applyBorder="1" applyAlignment="1" applyProtection="1">
      <alignment horizontal="left" vertical="center" wrapText="1"/>
      <protection locked="0"/>
    </xf>
    <xf numFmtId="0" fontId="1" fillId="5" borderId="50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left" vertical="center"/>
    </xf>
    <xf numFmtId="14" fontId="9" fillId="5" borderId="50" xfId="0" applyNumberFormat="1" applyFont="1" applyFill="1" applyBorder="1" applyAlignment="1" applyProtection="1">
      <alignment horizontal="left" vertical="center" wrapText="1"/>
      <protection locked="0"/>
    </xf>
    <xf numFmtId="1" fontId="9" fillId="0" borderId="50" xfId="0" applyNumberFormat="1" applyFont="1" applyBorder="1" applyAlignment="1" applyProtection="1">
      <alignment horizontal="left" vertical="center" wrapText="1"/>
      <protection locked="0"/>
    </xf>
    <xf numFmtId="49" fontId="1" fillId="5" borderId="50" xfId="0" applyNumberFormat="1" applyFont="1" applyFill="1" applyBorder="1" applyAlignment="1">
      <alignment horizontal="center" vertical="center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0"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CD69-E43E-4908-9E5C-E512F0A49F4B}">
  <dimension ref="A1:O34"/>
  <sheetViews>
    <sheetView tabSelected="1" zoomScale="50" zoomScaleNormal="50" workbookViewId="0">
      <selection activeCell="F28" sqref="F28"/>
    </sheetView>
  </sheetViews>
  <sheetFormatPr defaultColWidth="0" defaultRowHeight="28.5" zeroHeight="1" x14ac:dyDescent="0.25"/>
  <cols>
    <col min="1" max="1" width="1.140625" style="10" customWidth="1"/>
    <col min="2" max="2" width="25.42578125" style="19" customWidth="1"/>
    <col min="3" max="3" width="132.5703125" style="19" customWidth="1"/>
    <col min="4" max="4" width="25.7109375" style="19" bestFit="1" customWidth="1"/>
    <col min="5" max="5" width="52.28515625" style="19" customWidth="1"/>
    <col min="6" max="6" width="29.7109375" style="19" customWidth="1"/>
    <col min="7" max="7" width="28.5703125" style="19" customWidth="1"/>
    <col min="8" max="8" width="26.7109375" style="19" bestFit="1" customWidth="1"/>
    <col min="9" max="9" width="25.7109375" style="19" bestFit="1" customWidth="1"/>
    <col min="10" max="11" width="25.7109375" style="18" customWidth="1"/>
    <col min="12" max="12" width="29.28515625" style="18" customWidth="1"/>
    <col min="13" max="13" width="30.140625" style="18" customWidth="1"/>
    <col min="14" max="14" width="12.140625" style="18" customWidth="1"/>
    <col min="15" max="15" width="8.85546875" style="18" customWidth="1"/>
    <col min="16" max="16384" width="8.85546875" hidden="1"/>
  </cols>
  <sheetData>
    <row r="1" spans="1:15" ht="9.6" customHeight="1" x14ac:dyDescent="0.25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" x14ac:dyDescent="0.55000000000000004">
      <c r="A2" s="3"/>
      <c r="B2" s="100" t="s">
        <v>40</v>
      </c>
      <c r="C2" s="100"/>
      <c r="D2" s="100"/>
      <c r="E2" s="100"/>
      <c r="F2" s="100"/>
      <c r="G2" s="100"/>
      <c r="H2" s="100"/>
      <c r="I2" s="100"/>
      <c r="J2" s="2"/>
      <c r="K2" s="2"/>
      <c r="L2" s="4" t="s">
        <v>0</v>
      </c>
      <c r="M2" s="8">
        <v>44834</v>
      </c>
      <c r="N2" s="2"/>
      <c r="O2" s="2"/>
    </row>
    <row r="3" spans="1:15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" customHeight="1" x14ac:dyDescent="0.25">
      <c r="A4" s="3"/>
      <c r="B4" s="99" t="s">
        <v>1</v>
      </c>
      <c r="C4" s="99"/>
      <c r="D4" s="99"/>
      <c r="E4" s="99"/>
      <c r="F4" s="99"/>
      <c r="G4" s="99"/>
      <c r="H4" s="2"/>
      <c r="I4" s="2"/>
      <c r="J4" s="17"/>
      <c r="K4" s="2"/>
      <c r="L4" s="2"/>
      <c r="M4" s="2"/>
      <c r="N4" s="2"/>
      <c r="O4" s="2"/>
    </row>
    <row r="5" spans="1:15" ht="28.9" customHeight="1" x14ac:dyDescent="0.25">
      <c r="A5" s="3"/>
      <c r="B5" s="101" t="s">
        <v>26</v>
      </c>
      <c r="C5" s="101"/>
      <c r="D5" s="101"/>
      <c r="E5" s="102" t="s">
        <v>44</v>
      </c>
      <c r="F5" s="102"/>
      <c r="G5" s="10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"/>
      <c r="B6" s="101" t="s">
        <v>31</v>
      </c>
      <c r="C6" s="101"/>
      <c r="D6" s="101"/>
      <c r="E6" s="103"/>
      <c r="F6" s="102"/>
      <c r="G6" s="102"/>
      <c r="H6" s="2"/>
      <c r="I6" s="2"/>
      <c r="J6" s="2"/>
      <c r="K6" s="2"/>
      <c r="L6" s="2"/>
      <c r="M6" s="2"/>
      <c r="N6" s="2"/>
      <c r="O6" s="2"/>
    </row>
    <row r="7" spans="1:15" ht="42" customHeight="1" x14ac:dyDescent="0.25">
      <c r="A7" s="3"/>
      <c r="B7" s="101" t="s">
        <v>32</v>
      </c>
      <c r="C7" s="101"/>
      <c r="D7" s="101"/>
      <c r="E7" s="103"/>
      <c r="F7" s="102"/>
      <c r="G7" s="102"/>
      <c r="H7" s="2"/>
      <c r="I7" s="2"/>
      <c r="J7" s="2"/>
      <c r="K7" s="2"/>
      <c r="L7" s="2"/>
      <c r="M7" s="2"/>
      <c r="N7" s="2"/>
      <c r="O7" s="2"/>
    </row>
    <row r="8" spans="1:15" ht="4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" customHeight="1" x14ac:dyDescent="0.25">
      <c r="A9" s="3"/>
      <c r="B9" s="97" t="s">
        <v>33</v>
      </c>
      <c r="C9" s="98"/>
      <c r="D9" s="98"/>
      <c r="E9" s="98"/>
      <c r="F9" s="98"/>
      <c r="G9" s="98"/>
      <c r="H9" s="98"/>
      <c r="I9" s="98"/>
      <c r="J9" s="2"/>
      <c r="K9" s="2"/>
      <c r="L9" s="2"/>
      <c r="M9" s="2"/>
      <c r="N9" s="2"/>
      <c r="O9" s="2"/>
    </row>
    <row r="10" spans="1:15" ht="36" customHeight="1" x14ac:dyDescent="0.25">
      <c r="A10" s="3"/>
      <c r="B10" s="24" t="s">
        <v>34</v>
      </c>
      <c r="C10" s="23" t="s">
        <v>37</v>
      </c>
      <c r="D10" s="23" t="s">
        <v>9</v>
      </c>
      <c r="E10" s="24" t="s">
        <v>58</v>
      </c>
      <c r="F10" s="23" t="s">
        <v>51</v>
      </c>
      <c r="G10" s="23" t="s">
        <v>4</v>
      </c>
      <c r="H10" s="24" t="s">
        <v>35</v>
      </c>
      <c r="I10" s="24" t="s">
        <v>36</v>
      </c>
      <c r="J10" s="2"/>
      <c r="K10" s="2"/>
      <c r="L10" s="2"/>
      <c r="M10" s="2"/>
      <c r="N10" s="2"/>
      <c r="O10" s="2"/>
    </row>
    <row r="11" spans="1:15" x14ac:dyDescent="0.25">
      <c r="A11" s="3"/>
      <c r="B11" s="69">
        <v>1</v>
      </c>
      <c r="C11" s="81" t="s">
        <v>78</v>
      </c>
      <c r="D11" s="46">
        <v>46378</v>
      </c>
      <c r="E11" s="70" t="s">
        <v>73</v>
      </c>
      <c r="F11" s="71"/>
      <c r="G11" s="72"/>
      <c r="H11" s="73"/>
      <c r="I11" s="73"/>
      <c r="J11" s="2"/>
      <c r="K11" s="2"/>
      <c r="L11" s="2"/>
      <c r="M11" s="2"/>
      <c r="N11" s="2"/>
      <c r="O11" s="2"/>
    </row>
    <row r="12" spans="1:15" x14ac:dyDescent="0.25">
      <c r="A12" s="3"/>
      <c r="B12" s="22">
        <v>2</v>
      </c>
      <c r="C12" s="81" t="s">
        <v>79</v>
      </c>
      <c r="D12" s="46">
        <v>48204</v>
      </c>
      <c r="E12" s="70" t="s">
        <v>73</v>
      </c>
      <c r="F12" s="75"/>
      <c r="G12" s="55"/>
      <c r="H12" s="76"/>
      <c r="I12" s="77"/>
      <c r="J12" s="2"/>
      <c r="K12" s="2"/>
      <c r="L12" s="2"/>
      <c r="M12" s="2"/>
      <c r="N12" s="2"/>
      <c r="O12" s="2"/>
    </row>
    <row r="13" spans="1:15" ht="27.6" customHeight="1" x14ac:dyDescent="0.25">
      <c r="A13" s="3"/>
      <c r="B13" s="22">
        <v>3</v>
      </c>
      <c r="C13" s="55"/>
      <c r="D13" s="66"/>
      <c r="E13" s="74"/>
      <c r="F13" s="75"/>
      <c r="G13" s="55"/>
      <c r="H13" s="76"/>
      <c r="I13" s="77"/>
      <c r="J13" s="2"/>
      <c r="K13" s="2"/>
      <c r="L13" s="2"/>
      <c r="M13" s="2"/>
      <c r="N13" s="2"/>
      <c r="O13" s="2"/>
    </row>
    <row r="14" spans="1:15" x14ac:dyDescent="0.25">
      <c r="A14" s="3"/>
      <c r="B14" s="22">
        <v>4</v>
      </c>
      <c r="C14" s="55"/>
      <c r="D14" s="66"/>
      <c r="E14" s="74"/>
      <c r="F14" s="75"/>
      <c r="G14" s="55"/>
      <c r="H14" s="76"/>
      <c r="I14" s="77"/>
      <c r="J14" s="2"/>
      <c r="K14" s="2"/>
      <c r="L14" s="2"/>
      <c r="M14" s="2"/>
      <c r="N14" s="2"/>
      <c r="O14" s="2"/>
    </row>
    <row r="15" spans="1:15" x14ac:dyDescent="0.25">
      <c r="A15" s="3"/>
      <c r="B15" s="22">
        <v>5</v>
      </c>
      <c r="C15" s="55"/>
      <c r="D15" s="66"/>
      <c r="E15" s="74"/>
      <c r="F15" s="75"/>
      <c r="G15" s="55"/>
      <c r="H15" s="76"/>
      <c r="I15" s="77"/>
      <c r="J15" s="2"/>
      <c r="K15" s="2"/>
      <c r="L15" s="2"/>
      <c r="M15" s="2"/>
      <c r="N15" s="2"/>
      <c r="O15" s="2"/>
    </row>
    <row r="16" spans="1:15" x14ac:dyDescent="0.25">
      <c r="A16" s="3"/>
      <c r="B16" s="22">
        <v>6</v>
      </c>
      <c r="C16" s="55"/>
      <c r="D16" s="66"/>
      <c r="E16" s="74"/>
      <c r="F16" s="75"/>
      <c r="G16" s="55"/>
      <c r="H16" s="76"/>
      <c r="I16" s="77"/>
      <c r="J16" s="2"/>
      <c r="K16" s="2"/>
      <c r="L16" s="2"/>
      <c r="M16" s="2"/>
      <c r="N16" s="2"/>
      <c r="O16" s="2"/>
    </row>
    <row r="17" spans="1:15" x14ac:dyDescent="0.25">
      <c r="A17" s="3"/>
      <c r="B17" s="22">
        <v>7</v>
      </c>
      <c r="C17" s="55"/>
      <c r="D17" s="66"/>
      <c r="E17" s="74"/>
      <c r="F17" s="75"/>
      <c r="G17" s="55"/>
      <c r="H17" s="76"/>
      <c r="I17" s="77"/>
      <c r="J17" s="2"/>
      <c r="K17" s="2"/>
      <c r="L17" s="2"/>
      <c r="M17" s="2"/>
      <c r="N17" s="2"/>
      <c r="O17" s="2"/>
    </row>
    <row r="18" spans="1:15" x14ac:dyDescent="0.25">
      <c r="A18" s="3"/>
      <c r="B18" s="22">
        <v>8</v>
      </c>
      <c r="C18" s="55"/>
      <c r="D18" s="66"/>
      <c r="E18" s="74"/>
      <c r="F18" s="75"/>
      <c r="G18" s="55"/>
      <c r="H18" s="76"/>
      <c r="I18" s="77"/>
      <c r="J18" s="2"/>
      <c r="K18" s="2"/>
      <c r="L18" s="2"/>
      <c r="M18" s="2"/>
      <c r="N18" s="2"/>
      <c r="O18" s="2"/>
    </row>
    <row r="19" spans="1:15" x14ac:dyDescent="0.25">
      <c r="A19" s="3"/>
      <c r="B19" s="22">
        <v>9</v>
      </c>
      <c r="C19" s="55"/>
      <c r="D19" s="66"/>
      <c r="E19" s="74"/>
      <c r="F19" s="75"/>
      <c r="G19" s="55"/>
      <c r="H19" s="76"/>
      <c r="I19" s="77"/>
      <c r="J19" s="2"/>
      <c r="K19" s="2"/>
      <c r="L19" s="2"/>
      <c r="M19" s="2"/>
      <c r="N19" s="2"/>
      <c r="O19" s="2"/>
    </row>
    <row r="20" spans="1:15" x14ac:dyDescent="0.25">
      <c r="A20" s="3"/>
      <c r="B20" s="22">
        <v>10</v>
      </c>
      <c r="C20" s="55"/>
      <c r="D20" s="66"/>
      <c r="E20" s="74"/>
      <c r="F20" s="75"/>
      <c r="G20" s="55"/>
      <c r="H20" s="76"/>
      <c r="I20" s="77"/>
      <c r="J20" s="2"/>
      <c r="K20" s="2"/>
      <c r="L20" s="2"/>
      <c r="M20" s="2"/>
      <c r="N20" s="2"/>
      <c r="O20" s="2"/>
    </row>
    <row r="21" spans="1:15" x14ac:dyDescent="0.25">
      <c r="A21" s="3"/>
      <c r="B21" s="22">
        <v>11</v>
      </c>
      <c r="C21" s="55"/>
      <c r="D21" s="66"/>
      <c r="E21" s="74"/>
      <c r="F21" s="75"/>
      <c r="G21" s="55"/>
      <c r="H21" s="76"/>
      <c r="I21" s="77"/>
      <c r="J21" s="2"/>
      <c r="K21" s="2"/>
      <c r="L21" s="2"/>
      <c r="M21" s="2"/>
      <c r="N21" s="2"/>
      <c r="O21" s="2"/>
    </row>
    <row r="22" spans="1:15" x14ac:dyDescent="0.25">
      <c r="A22" s="3"/>
      <c r="B22" s="22">
        <v>12</v>
      </c>
      <c r="C22" s="55"/>
      <c r="D22" s="66"/>
      <c r="E22" s="74"/>
      <c r="F22" s="75"/>
      <c r="G22" s="55"/>
      <c r="H22" s="76"/>
      <c r="I22" s="77"/>
      <c r="J22" s="2"/>
      <c r="K22" s="2"/>
      <c r="L22" s="2"/>
      <c r="M22" s="2"/>
      <c r="N22" s="2"/>
      <c r="O22" s="2"/>
    </row>
    <row r="23" spans="1:15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8" customFormat="1" hidden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8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phoneticPr fontId="19" type="noConversion"/>
  <conditionalFormatting sqref="G11:G22">
    <cfRule type="cellIs" dxfId="9" priority="4" operator="lessThan">
      <formula>0</formula>
    </cfRule>
  </conditionalFormatting>
  <dataValidations count="1">
    <dataValidation type="list" allowBlank="1" showInputMessage="1" showErrorMessage="1" sqref="E11:E12" xr:uid="{D5A34734-0905-45F8-AB06-0C38C0740428}">
      <formula1>"Poder Executivo Estadual,Poder Legislativo Estadual,Poder Judiciário Estadual,Poderes Legislativo e Judiciário Estadual"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2661-19F5-4811-81D7-136FCD17922D}">
  <dimension ref="A1:U34"/>
  <sheetViews>
    <sheetView topLeftCell="A3" zoomScale="70" zoomScaleNormal="70" workbookViewId="0">
      <selection activeCell="I11" sqref="I11"/>
    </sheetView>
  </sheetViews>
  <sheetFormatPr defaultColWidth="0" defaultRowHeight="28.5" x14ac:dyDescent="0.25"/>
  <cols>
    <col min="1" max="1" width="1.140625" style="10" customWidth="1"/>
    <col min="2" max="2" width="25.140625" style="40" bestFit="1" customWidth="1"/>
    <col min="3" max="3" width="124.28515625" style="19" customWidth="1"/>
    <col min="4" max="4" width="35.28515625" style="19" customWidth="1"/>
    <col min="5" max="5" width="28.28515625" style="19" bestFit="1" customWidth="1"/>
    <col min="6" max="6" width="20" style="2" customWidth="1"/>
    <col min="7" max="7" width="21.7109375" style="2" bestFit="1" customWidth="1"/>
    <col min="8" max="8" width="32.5703125" style="2" bestFit="1" customWidth="1"/>
    <col min="9" max="9" width="30.7109375" style="19" customWidth="1"/>
    <col min="10" max="10" width="27.140625" style="19" customWidth="1"/>
    <col min="11" max="11" width="11.85546875" style="19" customWidth="1"/>
    <col min="12" max="12" width="15.2851562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  <col min="21" max="21" width="8.85546875" hidden="1"/>
  </cols>
  <sheetData>
    <row r="1" spans="1:20" s="31" customFormat="1" x14ac:dyDescent="0.25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46.5" x14ac:dyDescent="0.25">
      <c r="A2" s="1"/>
      <c r="B2" s="107" t="s">
        <v>38</v>
      </c>
      <c r="C2" s="108"/>
      <c r="D2" s="2"/>
      <c r="E2" s="64" t="s">
        <v>0</v>
      </c>
      <c r="F2" s="5"/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25">
      <c r="A3" s="3"/>
      <c r="B3" s="62">
        <v>1</v>
      </c>
      <c r="C3" s="65" t="s">
        <v>78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" customHeight="1" x14ac:dyDescent="0.25">
      <c r="A5" s="3"/>
      <c r="B5" s="109" t="s">
        <v>1</v>
      </c>
      <c r="C5" s="110"/>
      <c r="D5" s="2"/>
      <c r="E5" s="111" t="s">
        <v>2</v>
      </c>
      <c r="F5" s="112"/>
      <c r="G5" s="112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3"/>
      <c r="B6" s="61" t="s">
        <v>54</v>
      </c>
      <c r="C6" s="49" t="s">
        <v>60</v>
      </c>
      <c r="D6" s="2"/>
      <c r="E6" s="63" t="s">
        <v>12</v>
      </c>
      <c r="F6" s="51" t="s">
        <v>10</v>
      </c>
      <c r="G6" s="59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25">
      <c r="A7" s="3"/>
      <c r="B7" s="61" t="s">
        <v>24</v>
      </c>
      <c r="C7" s="46">
        <v>46378</v>
      </c>
      <c r="D7" s="2"/>
      <c r="E7" s="63" t="s">
        <v>13</v>
      </c>
      <c r="F7" s="79">
        <v>6</v>
      </c>
      <c r="G7" s="80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78.75" x14ac:dyDescent="0.25">
      <c r="A8" s="3"/>
      <c r="B8" s="61" t="s">
        <v>53</v>
      </c>
      <c r="C8" s="45" t="s">
        <v>82</v>
      </c>
      <c r="D8" s="2"/>
      <c r="E8" s="63" t="s">
        <v>16</v>
      </c>
      <c r="F8" s="79"/>
      <c r="G8" s="80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25">
      <c r="A9" s="3"/>
      <c r="B9" s="61" t="s">
        <v>51</v>
      </c>
      <c r="C9" s="56"/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3"/>
      <c r="B10" s="113" t="s">
        <v>55</v>
      </c>
      <c r="C10" s="114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25">
      <c r="A11" s="3"/>
      <c r="B11" s="115" t="s">
        <v>71</v>
      </c>
      <c r="C11" s="116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25">
      <c r="A12" s="3"/>
      <c r="B12" s="117"/>
      <c r="C12" s="118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25">
      <c r="A13" s="3"/>
      <c r="B13" s="117"/>
      <c r="C13" s="118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25">
      <c r="A14" s="3"/>
      <c r="B14" s="117"/>
      <c r="C14" s="118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ht="12.75" customHeight="1" x14ac:dyDescent="0.25">
      <c r="A15" s="3"/>
      <c r="B15" s="119"/>
      <c r="C15" s="120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25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"/>
      <c r="B17" s="104" t="s">
        <v>39</v>
      </c>
      <c r="C17" s="105"/>
      <c r="D17" s="105"/>
      <c r="E17" s="105"/>
      <c r="F17" s="105"/>
      <c r="G17" s="105"/>
      <c r="H17" s="105"/>
      <c r="I17" s="105"/>
      <c r="J17" s="106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 x14ac:dyDescent="0.25">
      <c r="A18" s="3"/>
      <c r="B18" s="85" t="s">
        <v>14</v>
      </c>
      <c r="C18" s="85" t="s">
        <v>56</v>
      </c>
      <c r="D18" s="85" t="s">
        <v>59</v>
      </c>
      <c r="E18" s="85" t="s">
        <v>8</v>
      </c>
      <c r="F18" s="85" t="s">
        <v>41</v>
      </c>
      <c r="G18" s="85" t="s">
        <v>57</v>
      </c>
      <c r="H18" s="85" t="s">
        <v>52</v>
      </c>
      <c r="I18" s="63" t="s">
        <v>15</v>
      </c>
      <c r="J18" s="63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ht="29.25" customHeight="1" x14ac:dyDescent="0.25">
      <c r="A19" s="3"/>
      <c r="B19" s="88">
        <v>1</v>
      </c>
      <c r="C19" s="93" t="s">
        <v>80</v>
      </c>
      <c r="D19" s="92" t="s">
        <v>81</v>
      </c>
      <c r="E19" s="96" t="s">
        <v>66</v>
      </c>
      <c r="F19" s="91"/>
      <c r="G19" s="94"/>
      <c r="H19" s="95" t="str">
        <f>IF(G19="","",DATEDIF(E20,G19,"m"))</f>
        <v/>
      </c>
      <c r="I19" s="84"/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9.25" customHeight="1" x14ac:dyDescent="0.25">
      <c r="A20" s="3"/>
      <c r="B20" s="88">
        <v>2</v>
      </c>
      <c r="C20" s="91" t="s">
        <v>61</v>
      </c>
      <c r="D20" s="89" t="s">
        <v>64</v>
      </c>
      <c r="E20" s="90" t="s">
        <v>66</v>
      </c>
      <c r="F20" s="91"/>
      <c r="G20" s="94"/>
      <c r="H20" s="95"/>
      <c r="I20" s="84"/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9.25" customHeight="1" x14ac:dyDescent="0.25">
      <c r="A21" s="3"/>
      <c r="B21" s="88">
        <v>3</v>
      </c>
      <c r="C21" s="93" t="s">
        <v>80</v>
      </c>
      <c r="D21" s="92" t="s">
        <v>81</v>
      </c>
      <c r="E21" s="90" t="s">
        <v>67</v>
      </c>
      <c r="F21" s="91"/>
      <c r="G21" s="94"/>
      <c r="H21" s="95"/>
      <c r="I21" s="84"/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 x14ac:dyDescent="0.25">
      <c r="A22" s="3"/>
      <c r="B22" s="88">
        <v>4</v>
      </c>
      <c r="C22" s="91" t="s">
        <v>62</v>
      </c>
      <c r="D22" s="89" t="s">
        <v>64</v>
      </c>
      <c r="E22" s="90" t="s">
        <v>67</v>
      </c>
      <c r="F22" s="91"/>
      <c r="G22" s="94"/>
      <c r="H22" s="95" t="str">
        <f t="shared" ref="H22:H23" si="0">IF(G22="","",DATEDIF(E22,G22,"m"))</f>
        <v/>
      </c>
      <c r="I22" s="84"/>
      <c r="J22" s="60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 x14ac:dyDescent="0.25">
      <c r="A23" s="3"/>
      <c r="B23" s="88">
        <v>5</v>
      </c>
      <c r="C23" s="91" t="s">
        <v>63</v>
      </c>
      <c r="D23" s="89" t="s">
        <v>65</v>
      </c>
      <c r="E23" s="90" t="s">
        <v>68</v>
      </c>
      <c r="F23" s="91"/>
      <c r="G23" s="91"/>
      <c r="H23" s="91" t="str">
        <f t="shared" si="0"/>
        <v/>
      </c>
      <c r="I23" s="84"/>
      <c r="J23" s="8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 x14ac:dyDescent="0.25">
      <c r="A24" s="3"/>
      <c r="B24" s="88">
        <v>6</v>
      </c>
      <c r="C24" s="91" t="s">
        <v>69</v>
      </c>
      <c r="D24" s="89" t="s">
        <v>65</v>
      </c>
      <c r="E24" s="90" t="s">
        <v>70</v>
      </c>
      <c r="F24" s="91"/>
      <c r="G24" s="91"/>
      <c r="H24" s="91"/>
      <c r="I24" s="84"/>
      <c r="J24" s="8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3"/>
      <c r="C25" s="86"/>
      <c r="D25" s="86"/>
      <c r="E25" s="87"/>
      <c r="F25" s="86"/>
      <c r="G25" s="86"/>
      <c r="H25" s="86"/>
      <c r="I25" s="8"/>
      <c r="J25" s="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3"/>
      <c r="B26" s="78"/>
      <c r="C26" s="8"/>
      <c r="D26" s="8"/>
      <c r="E26" s="83"/>
      <c r="F26" s="8"/>
      <c r="G26" s="8"/>
      <c r="H26" s="8"/>
      <c r="I26" s="8"/>
      <c r="J26" s="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3"/>
      <c r="B27" s="32"/>
      <c r="C27" s="3"/>
      <c r="D27" s="3"/>
      <c r="E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B28" s="32"/>
      <c r="C28" s="3"/>
      <c r="D28" s="3"/>
      <c r="E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B29" s="32"/>
      <c r="C29" s="3"/>
      <c r="D29" s="3"/>
      <c r="E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B30" s="32"/>
      <c r="C30" s="3"/>
      <c r="D30" s="3"/>
      <c r="E30" s="3"/>
      <c r="I30" s="3"/>
      <c r="J30" s="3"/>
      <c r="K30" s="3"/>
      <c r="L30" s="3"/>
      <c r="M30" s="3"/>
      <c r="N30" s="3"/>
      <c r="O30" s="3"/>
    </row>
    <row r="31" spans="1:20" x14ac:dyDescent="0.25">
      <c r="B31" s="32"/>
      <c r="C31" s="3"/>
      <c r="D31" s="3"/>
      <c r="E31" s="3"/>
      <c r="I31" s="3"/>
      <c r="J31" s="3"/>
      <c r="K31" s="3"/>
      <c r="L31" s="3"/>
      <c r="M31" s="3"/>
      <c r="N31" s="3"/>
      <c r="O31" s="3"/>
    </row>
    <row r="32" spans="1:20" x14ac:dyDescent="0.25">
      <c r="B32" s="30"/>
      <c r="C32" s="27"/>
      <c r="D32" s="27"/>
      <c r="E32" s="27"/>
      <c r="I32" s="27"/>
      <c r="J32" s="27"/>
      <c r="K32" s="27"/>
      <c r="L32" s="27"/>
      <c r="M32" s="27"/>
      <c r="N32" s="27"/>
      <c r="O32" s="27"/>
    </row>
    <row r="33" spans="1:12" x14ac:dyDescent="0.25">
      <c r="B33" s="30"/>
      <c r="C33" s="27"/>
      <c r="D33" s="27"/>
      <c r="E33" s="27"/>
      <c r="I33" s="27"/>
      <c r="J33" s="27"/>
      <c r="K33" s="27"/>
      <c r="L33" s="27"/>
    </row>
    <row r="34" spans="1:12" x14ac:dyDescent="0.25">
      <c r="A34" s="27"/>
      <c r="B34" s="30"/>
      <c r="C34" s="27"/>
      <c r="D34" s="27"/>
      <c r="E34" s="27"/>
      <c r="I34" s="27"/>
      <c r="J34" s="27"/>
      <c r="K34" s="27"/>
      <c r="L34" s="27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H19:H22">
    <cfRule type="containsBlanks" priority="1" stopIfTrue="1">
      <formula>LEN(TRIM(H19))=0</formula>
    </cfRule>
    <cfRule type="cellIs" dxfId="8" priority="2" operator="greaterThan">
      <formula>0</formula>
    </cfRule>
  </conditionalFormatting>
  <dataValidations count="1">
    <dataValidation type="list" allowBlank="1" showInputMessage="1" showErrorMessage="1" sqref="C9" xr:uid="{1D6433F5-B5E8-4A30-8B36-ADC9701D4CEE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A4F7-FCBB-48EB-ACA0-4CE2676A7C1B}">
  <dimension ref="A1:U37"/>
  <sheetViews>
    <sheetView zoomScale="70" zoomScaleNormal="70" workbookViewId="0">
      <selection activeCell="I12" sqref="I12"/>
    </sheetView>
  </sheetViews>
  <sheetFormatPr defaultColWidth="0" defaultRowHeight="28.5" x14ac:dyDescent="0.25"/>
  <cols>
    <col min="1" max="1" width="1.140625" style="10" customWidth="1"/>
    <col min="2" max="2" width="25.140625" style="40" bestFit="1" customWidth="1"/>
    <col min="3" max="3" width="125.85546875" style="19" customWidth="1"/>
    <col min="4" max="4" width="34.140625" style="19" customWidth="1"/>
    <col min="5" max="5" width="28.28515625" style="19" bestFit="1" customWidth="1"/>
    <col min="6" max="6" width="20" style="2" customWidth="1"/>
    <col min="7" max="7" width="21.7109375" style="2" bestFit="1" customWidth="1"/>
    <col min="8" max="8" width="32.5703125" style="2" bestFit="1" customWidth="1"/>
    <col min="9" max="9" width="30.7109375" style="19" customWidth="1"/>
    <col min="10" max="10" width="27.140625" style="19" customWidth="1"/>
    <col min="11" max="11" width="11.85546875" style="19" customWidth="1"/>
    <col min="12" max="12" width="15.2851562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  <col min="21" max="21" width="8.85546875" hidden="1"/>
  </cols>
  <sheetData>
    <row r="1" spans="1:20" s="31" customFormat="1" x14ac:dyDescent="0.25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46.5" x14ac:dyDescent="0.25">
      <c r="A2" s="1"/>
      <c r="B2" s="107" t="s">
        <v>38</v>
      </c>
      <c r="C2" s="108"/>
      <c r="D2" s="2"/>
      <c r="E2" s="64" t="s">
        <v>0</v>
      </c>
      <c r="F2" s="5"/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25">
      <c r="A3" s="3"/>
      <c r="B3" s="62">
        <v>1</v>
      </c>
      <c r="C3" s="65" t="s">
        <v>79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" customHeight="1" x14ac:dyDescent="0.25">
      <c r="A5" s="3"/>
      <c r="B5" s="109" t="s">
        <v>1</v>
      </c>
      <c r="C5" s="110"/>
      <c r="D5" s="2"/>
      <c r="E5" s="111" t="s">
        <v>2</v>
      </c>
      <c r="F5" s="112"/>
      <c r="G5" s="112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3"/>
      <c r="B6" s="61" t="s">
        <v>54</v>
      </c>
      <c r="C6" s="49" t="s">
        <v>60</v>
      </c>
      <c r="D6" s="2"/>
      <c r="E6" s="63" t="s">
        <v>12</v>
      </c>
      <c r="F6" s="51" t="s">
        <v>10</v>
      </c>
      <c r="G6" s="59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25">
      <c r="A7" s="3"/>
      <c r="B7" s="61" t="s">
        <v>24</v>
      </c>
      <c r="C7" s="46">
        <v>48204</v>
      </c>
      <c r="D7" s="2"/>
      <c r="E7" s="63" t="s">
        <v>13</v>
      </c>
      <c r="F7" s="79">
        <v>6</v>
      </c>
      <c r="G7" s="80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81.75" customHeight="1" x14ac:dyDescent="0.25">
      <c r="A8" s="3"/>
      <c r="B8" s="61" t="s">
        <v>53</v>
      </c>
      <c r="C8" s="45" t="s">
        <v>83</v>
      </c>
      <c r="D8" s="2"/>
      <c r="E8" s="63" t="s">
        <v>16</v>
      </c>
      <c r="F8" s="79"/>
      <c r="G8" s="80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25">
      <c r="A9" s="3"/>
      <c r="B9" s="61" t="s">
        <v>51</v>
      </c>
      <c r="C9" s="56"/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3"/>
      <c r="B10" s="113" t="s">
        <v>55</v>
      </c>
      <c r="C10" s="114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25">
      <c r="A11" s="3"/>
      <c r="B11" s="115" t="s">
        <v>72</v>
      </c>
      <c r="C11" s="116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25">
      <c r="A12" s="3"/>
      <c r="B12" s="117"/>
      <c r="C12" s="118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25">
      <c r="A13" s="3"/>
      <c r="B13" s="117"/>
      <c r="C13" s="118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25">
      <c r="A14" s="3"/>
      <c r="B14" s="117"/>
      <c r="C14" s="118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119"/>
      <c r="C15" s="120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25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"/>
      <c r="B17" s="104" t="s">
        <v>39</v>
      </c>
      <c r="C17" s="105"/>
      <c r="D17" s="105"/>
      <c r="E17" s="105"/>
      <c r="F17" s="105"/>
      <c r="G17" s="105"/>
      <c r="H17" s="105"/>
      <c r="I17" s="105"/>
      <c r="J17" s="106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 x14ac:dyDescent="0.25">
      <c r="A18" s="3"/>
      <c r="B18" s="63" t="s">
        <v>14</v>
      </c>
      <c r="C18" s="63" t="s">
        <v>56</v>
      </c>
      <c r="D18" s="63" t="s">
        <v>59</v>
      </c>
      <c r="E18" s="63" t="s">
        <v>8</v>
      </c>
      <c r="F18" s="63" t="s">
        <v>41</v>
      </c>
      <c r="G18" s="63" t="s">
        <v>57</v>
      </c>
      <c r="H18" s="63" t="s">
        <v>52</v>
      </c>
      <c r="I18" s="63" t="s">
        <v>15</v>
      </c>
      <c r="J18" s="63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x14ac:dyDescent="0.25">
      <c r="A19" s="3"/>
      <c r="B19" s="78">
        <v>1</v>
      </c>
      <c r="C19" s="93" t="s">
        <v>80</v>
      </c>
      <c r="D19" s="92" t="s">
        <v>81</v>
      </c>
      <c r="E19" s="96" t="s">
        <v>74</v>
      </c>
      <c r="F19" s="8"/>
      <c r="G19" s="60"/>
      <c r="H19" s="68" t="str">
        <f>IF(G19="","",DATEDIF(E19,G19,"m"))</f>
        <v/>
      </c>
      <c r="I19" s="8"/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9.25" customHeight="1" x14ac:dyDescent="0.25">
      <c r="A20" s="3"/>
      <c r="B20" s="78">
        <v>2</v>
      </c>
      <c r="C20" s="91" t="s">
        <v>61</v>
      </c>
      <c r="D20" s="89" t="s">
        <v>64</v>
      </c>
      <c r="E20" s="90" t="s">
        <v>74</v>
      </c>
      <c r="F20" s="8"/>
      <c r="G20" s="60"/>
      <c r="H20" s="68" t="str">
        <f t="shared" ref="H20:H24" si="0">IF(G20="","",DATEDIF(E20,G20,"m"))</f>
        <v/>
      </c>
      <c r="I20" s="8"/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/>
      <c r="B21" s="78">
        <v>3</v>
      </c>
      <c r="C21" s="93" t="s">
        <v>80</v>
      </c>
      <c r="D21" s="92" t="s">
        <v>81</v>
      </c>
      <c r="E21" s="90" t="s">
        <v>75</v>
      </c>
      <c r="F21" s="8"/>
      <c r="G21" s="60"/>
      <c r="H21" s="68" t="str">
        <f t="shared" si="0"/>
        <v/>
      </c>
      <c r="I21" s="8"/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 x14ac:dyDescent="0.25">
      <c r="A22" s="3"/>
      <c r="B22" s="78">
        <v>4</v>
      </c>
      <c r="C22" s="91" t="s">
        <v>62</v>
      </c>
      <c r="D22" s="89" t="s">
        <v>64</v>
      </c>
      <c r="E22" s="90" t="s">
        <v>75</v>
      </c>
      <c r="F22" s="8"/>
      <c r="G22" s="60"/>
      <c r="H22" s="68" t="str">
        <f t="shared" si="0"/>
        <v/>
      </c>
      <c r="I22" s="8"/>
      <c r="J22" s="60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 x14ac:dyDescent="0.25">
      <c r="A23" s="3"/>
      <c r="B23" s="78">
        <v>5</v>
      </c>
      <c r="C23" s="91" t="s">
        <v>63</v>
      </c>
      <c r="D23" s="89" t="s">
        <v>65</v>
      </c>
      <c r="E23" s="90" t="s">
        <v>76</v>
      </c>
      <c r="F23" s="8"/>
      <c r="G23" s="60"/>
      <c r="H23" s="68" t="str">
        <f t="shared" si="0"/>
        <v/>
      </c>
      <c r="I23" s="8"/>
      <c r="J23" s="60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8.5" customHeight="1" x14ac:dyDescent="0.25">
      <c r="A24" s="3"/>
      <c r="B24" s="78">
        <v>6</v>
      </c>
      <c r="C24" s="91" t="s">
        <v>69</v>
      </c>
      <c r="D24" s="89" t="s">
        <v>65</v>
      </c>
      <c r="E24" s="90" t="s">
        <v>77</v>
      </c>
      <c r="F24" s="8"/>
      <c r="G24" s="60"/>
      <c r="H24" s="68" t="str">
        <f t="shared" si="0"/>
        <v/>
      </c>
      <c r="I24" s="8"/>
      <c r="J24" s="60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3"/>
      <c r="B25" s="78">
        <v>7</v>
      </c>
      <c r="C25" s="67"/>
      <c r="D25" s="8"/>
      <c r="E25" s="8"/>
      <c r="F25" s="8"/>
      <c r="G25" s="8"/>
      <c r="H25" s="8"/>
      <c r="I25" s="8"/>
      <c r="J25" s="8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3"/>
      <c r="B26" s="78">
        <v>8</v>
      </c>
      <c r="C26" s="82"/>
      <c r="D26" s="8"/>
      <c r="E26" s="8"/>
      <c r="F26" s="8"/>
      <c r="G26" s="8"/>
      <c r="H26" s="8"/>
      <c r="I26" s="8"/>
      <c r="J26" s="8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3"/>
      <c r="B27" s="78">
        <v>9</v>
      </c>
      <c r="C27" s="8"/>
      <c r="D27" s="8"/>
      <c r="E27" s="8"/>
      <c r="F27" s="8"/>
      <c r="G27" s="8"/>
      <c r="H27" s="8"/>
      <c r="I27" s="8"/>
      <c r="J27" s="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3"/>
      <c r="B28" s="78">
        <v>10</v>
      </c>
      <c r="C28" s="8"/>
      <c r="D28" s="8"/>
      <c r="E28" s="8"/>
      <c r="F28" s="8"/>
      <c r="G28" s="8"/>
      <c r="H28" s="8"/>
      <c r="I28" s="8"/>
      <c r="J28" s="8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3"/>
      <c r="B29" s="78">
        <v>11</v>
      </c>
      <c r="C29" s="8"/>
      <c r="D29" s="8"/>
      <c r="E29" s="8"/>
      <c r="F29" s="8"/>
      <c r="G29" s="8"/>
      <c r="H29" s="8"/>
      <c r="I29" s="8"/>
      <c r="J29" s="8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3"/>
      <c r="B30" s="32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B31" s="32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B32" s="32"/>
      <c r="C32" s="3"/>
      <c r="D32" s="3"/>
      <c r="E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15" x14ac:dyDescent="0.25">
      <c r="B33" s="32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25">
      <c r="B34" s="32"/>
      <c r="C34" s="3"/>
      <c r="D34" s="3"/>
      <c r="E34" s="3"/>
      <c r="I34" s="3"/>
      <c r="J34" s="3"/>
      <c r="K34" s="3"/>
      <c r="L34" s="3"/>
      <c r="M34" s="3"/>
      <c r="N34" s="3"/>
      <c r="O34" s="3"/>
    </row>
    <row r="35" spans="1:15" x14ac:dyDescent="0.25">
      <c r="B35" s="30"/>
      <c r="C35" s="27"/>
      <c r="D35" s="27"/>
      <c r="E35" s="27"/>
      <c r="I35" s="27"/>
      <c r="J35" s="27"/>
      <c r="K35" s="27"/>
      <c r="L35" s="27"/>
      <c r="M35" s="27"/>
      <c r="N35" s="27"/>
      <c r="O35" s="27"/>
    </row>
    <row r="36" spans="1:15" x14ac:dyDescent="0.25">
      <c r="B36" s="30"/>
      <c r="C36" s="27"/>
      <c r="D36" s="27"/>
      <c r="E36" s="27"/>
      <c r="I36" s="27"/>
      <c r="J36" s="27"/>
      <c r="K36" s="27"/>
      <c r="L36" s="27"/>
    </row>
    <row r="37" spans="1:15" x14ac:dyDescent="0.25">
      <c r="A37" s="27"/>
      <c r="B37" s="30"/>
      <c r="C37" s="27"/>
      <c r="D37" s="27"/>
      <c r="E37" s="27"/>
      <c r="I37" s="27"/>
      <c r="J37" s="27"/>
      <c r="K37" s="27"/>
      <c r="L37" s="27"/>
    </row>
  </sheetData>
  <mergeCells count="6">
    <mergeCell ref="B17:J17"/>
    <mergeCell ref="B2:C2"/>
    <mergeCell ref="B5:C5"/>
    <mergeCell ref="B10:C10"/>
    <mergeCell ref="B11:C15"/>
    <mergeCell ref="E5:G5"/>
  </mergeCells>
  <conditionalFormatting sqref="H19:H24">
    <cfRule type="containsBlanks" priority="1" stopIfTrue="1">
      <formula>LEN(TRIM(H19))=0</formula>
    </cfRule>
    <cfRule type="cellIs" dxfId="7" priority="2" operator="greaterThan">
      <formula>0</formula>
    </cfRule>
  </conditionalFormatting>
  <dataValidations count="1">
    <dataValidation type="list" allowBlank="1" showInputMessage="1" showErrorMessage="1" sqref="C9" xr:uid="{C604E412-D566-4054-97A8-7F05AC6D503D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H19:H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E418-0227-445F-97B1-BA1B70D367DC}">
  <dimension ref="B2:C7"/>
  <sheetViews>
    <sheetView workbookViewId="0">
      <selection sqref="A1:C7"/>
    </sheetView>
  </sheetViews>
  <sheetFormatPr defaultRowHeight="15" x14ac:dyDescent="0.25"/>
  <sheetData>
    <row r="2" spans="2:3" x14ac:dyDescent="0.25">
      <c r="B2" s="58"/>
      <c r="C2" s="58"/>
    </row>
    <row r="3" spans="2:3" x14ac:dyDescent="0.25">
      <c r="B3" s="58"/>
      <c r="C3" s="58"/>
    </row>
    <row r="4" spans="2:3" x14ac:dyDescent="0.25">
      <c r="B4" s="58"/>
      <c r="C4" s="58"/>
    </row>
    <row r="5" spans="2:3" x14ac:dyDescent="0.25">
      <c r="B5" s="58"/>
      <c r="C5" s="58"/>
    </row>
    <row r="6" spans="2:3" x14ac:dyDescent="0.25">
      <c r="B6" s="58"/>
      <c r="C6" s="58"/>
    </row>
    <row r="7" spans="2:3" x14ac:dyDescent="0.25">
      <c r="C7" s="58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84B1-F1C4-4D43-B273-39CBF4A50741}">
  <dimension ref="A1:T36"/>
  <sheetViews>
    <sheetView topLeftCell="A9" zoomScale="55" zoomScaleNormal="55" workbookViewId="0">
      <selection activeCell="F26" sqref="A26:F32"/>
    </sheetView>
  </sheetViews>
  <sheetFormatPr defaultColWidth="0" defaultRowHeight="28.5" zeroHeight="1" x14ac:dyDescent="0.25"/>
  <cols>
    <col min="1" max="1" width="1.140625" style="10" customWidth="1"/>
    <col min="2" max="2" width="25.140625" style="40" bestFit="1" customWidth="1"/>
    <col min="3" max="3" width="104" style="19" bestFit="1" customWidth="1"/>
    <col min="4" max="4" width="20" style="19" customWidth="1"/>
    <col min="5" max="6" width="20" style="2" customWidth="1"/>
    <col min="7" max="7" width="19.28515625" style="19" bestFit="1" customWidth="1"/>
    <col min="8" max="8" width="25.28515625" style="19" bestFit="1" customWidth="1"/>
    <col min="9" max="12" width="25.710937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</cols>
  <sheetData>
    <row r="1" spans="1:20" s="31" customFormat="1" ht="12" customHeight="1" x14ac:dyDescent="0.25">
      <c r="A1" s="27"/>
      <c r="B1" s="30"/>
      <c r="C1" s="27"/>
      <c r="D1" s="27"/>
      <c r="E1" s="2"/>
      <c r="F1" s="2"/>
      <c r="G1" s="27"/>
      <c r="H1" s="27"/>
      <c r="I1" s="27"/>
      <c r="J1" s="27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31.15" customHeight="1" x14ac:dyDescent="0.25">
      <c r="A2" s="1"/>
      <c r="B2" s="128" t="s">
        <v>38</v>
      </c>
      <c r="C2" s="129"/>
      <c r="D2" s="2"/>
      <c r="F2" s="1"/>
      <c r="G2" s="1"/>
      <c r="H2" s="4" t="s">
        <v>0</v>
      </c>
      <c r="I2" s="5">
        <f>IF(Resumo!M2="","",Resumo!M2)</f>
        <v>44834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25">
      <c r="A3" s="3"/>
      <c r="B3" s="41">
        <v>1</v>
      </c>
      <c r="C3" s="42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" customHeight="1" x14ac:dyDescent="0.25">
      <c r="A5" s="26"/>
      <c r="B5" s="130" t="s">
        <v>1</v>
      </c>
      <c r="C5" s="131"/>
      <c r="D5" s="2"/>
      <c r="G5" s="132" t="s">
        <v>2</v>
      </c>
      <c r="H5" s="133"/>
      <c r="I5" s="134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29"/>
      <c r="B6" s="33" t="s">
        <v>26</v>
      </c>
      <c r="C6" s="44" t="str">
        <f>Resumo!E5</f>
        <v>Unidade Federativa 1</v>
      </c>
      <c r="D6" s="43"/>
      <c r="G6" s="135" t="s">
        <v>4</v>
      </c>
      <c r="H6" s="136"/>
      <c r="I6" s="48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3" x14ac:dyDescent="0.25">
      <c r="A7" s="29"/>
      <c r="B7" s="33" t="s">
        <v>42</v>
      </c>
      <c r="C7" s="44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25">
      <c r="A8" s="29"/>
      <c r="B8" s="33" t="s">
        <v>47</v>
      </c>
      <c r="C8" s="56" t="s">
        <v>49</v>
      </c>
      <c r="D8" s="2"/>
      <c r="G8" s="14" t="s">
        <v>13</v>
      </c>
      <c r="H8" s="51">
        <f>COUNTA(C18:C24)</f>
        <v>6</v>
      </c>
      <c r="I8" s="34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6" customHeight="1" x14ac:dyDescent="0.25">
      <c r="A9" s="29"/>
      <c r="B9" s="33" t="s">
        <v>3</v>
      </c>
      <c r="C9" s="45" t="s">
        <v>45</v>
      </c>
      <c r="D9" s="2"/>
      <c r="G9" s="14" t="s">
        <v>16</v>
      </c>
      <c r="H9" s="51">
        <f ca="1">COUNTIF(G18:G24,G9)</f>
        <v>0</v>
      </c>
      <c r="I9" s="35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29"/>
      <c r="B10" s="33" t="s">
        <v>24</v>
      </c>
      <c r="C10" s="46">
        <v>44834</v>
      </c>
      <c r="D10" s="2"/>
      <c r="G10" s="15" t="s">
        <v>17</v>
      </c>
      <c r="H10" s="16">
        <f ca="1">COUNTIF(G18:G24,G10)+COUNTIF(G18:G24,"Concluído com atraso")</f>
        <v>6</v>
      </c>
      <c r="I10" s="36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.5" x14ac:dyDescent="0.25">
      <c r="A11" s="29"/>
      <c r="B11" s="33" t="s">
        <v>27</v>
      </c>
      <c r="C11" s="47">
        <v>4000000</v>
      </c>
      <c r="D11" s="2"/>
      <c r="G11" s="137" t="s">
        <v>28</v>
      </c>
      <c r="H11" s="138"/>
      <c r="I11" s="139"/>
      <c r="J11" s="2"/>
      <c r="K11" s="2"/>
      <c r="L11" s="2"/>
      <c r="M11" s="2"/>
      <c r="N11" s="2"/>
      <c r="O11" s="2"/>
      <c r="P11" s="2"/>
      <c r="Q11" s="2"/>
      <c r="T11" s="2"/>
    </row>
    <row r="12" spans="1:20" ht="31.15" customHeight="1" x14ac:dyDescent="0.25">
      <c r="A12" s="29"/>
      <c r="B12" s="50" t="s">
        <v>6</v>
      </c>
      <c r="C12" s="49" t="s">
        <v>46</v>
      </c>
      <c r="D12" s="2"/>
      <c r="G12" s="125" t="s">
        <v>29</v>
      </c>
      <c r="H12" s="125"/>
      <c r="I12" s="52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15" customHeight="1" x14ac:dyDescent="0.25">
      <c r="A13" s="29"/>
      <c r="B13" s="121" t="s">
        <v>7</v>
      </c>
      <c r="C13" s="123"/>
      <c r="D13" s="2"/>
      <c r="G13" s="53" t="s">
        <v>30</v>
      </c>
      <c r="H13" s="53" t="str">
        <f>IF(SUM(H18:H24)=0,"",IF(I13=0,"Meta atingida",IF(I13&gt;0,"Meta atingida com superáfit","Meta não atingida")))</f>
        <v>Meta atingida com superáfit</v>
      </c>
      <c r="I13" s="54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7.25" x14ac:dyDescent="0.25">
      <c r="A14" s="3"/>
      <c r="B14" s="122"/>
      <c r="C14" s="124"/>
      <c r="D14" s="2"/>
      <c r="G14" s="125" t="s">
        <v>48</v>
      </c>
      <c r="H14" s="125"/>
      <c r="I14" s="57" t="s">
        <v>46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32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" customHeight="1" x14ac:dyDescent="0.25">
      <c r="A16" s="3"/>
      <c r="B16" s="126" t="s">
        <v>39</v>
      </c>
      <c r="C16" s="127"/>
      <c r="D16" s="127"/>
      <c r="E16" s="127"/>
      <c r="F16" s="127"/>
      <c r="G16" s="127"/>
      <c r="H16" s="127"/>
      <c r="I16" s="12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450000000000003" customHeight="1" x14ac:dyDescent="0.25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5"/>
      <c r="Q17" s="2"/>
      <c r="R17" s="2"/>
      <c r="S17" s="2"/>
      <c r="T17" s="2"/>
    </row>
    <row r="18" spans="1:20" x14ac:dyDescent="0.25">
      <c r="A18" s="3"/>
      <c r="B18" s="7">
        <v>1</v>
      </c>
      <c r="C18" s="38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 x14ac:dyDescent="0.25">
      <c r="A19" s="3"/>
      <c r="B19" s="7">
        <v>2</v>
      </c>
      <c r="C19" s="38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50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3"/>
      <c r="B20" s="7">
        <v>3</v>
      </c>
      <c r="C20" s="39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/>
      <c r="B21" s="7">
        <v>4</v>
      </c>
      <c r="C21" s="38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3"/>
      <c r="B22" s="7">
        <v>5</v>
      </c>
      <c r="C22" s="38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/>
      <c r="B23" s="7">
        <v>6</v>
      </c>
      <c r="C23" s="38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25">
      <c r="A24" s="3"/>
      <c r="B24" s="37">
        <v>12</v>
      </c>
      <c r="C24" s="9"/>
      <c r="D24" s="8"/>
      <c r="E24" s="8"/>
      <c r="F24" s="8"/>
      <c r="G24" s="9" t="str">
        <f t="shared" ca="1" si="0"/>
        <v/>
      </c>
      <c r="H24" s="21"/>
      <c r="J24" s="27"/>
      <c r="K24" s="27"/>
      <c r="O24" s="28"/>
      <c r="P24" s="2"/>
      <c r="Q24" s="2"/>
      <c r="R24" s="2"/>
      <c r="S24" s="2"/>
      <c r="T24" s="2"/>
    </row>
    <row r="25" spans="1:20" s="31" customFormat="1" x14ac:dyDescent="0.25">
      <c r="A25" s="3"/>
      <c r="B25" s="32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1" customFormat="1" x14ac:dyDescent="0.25">
      <c r="A26" s="27"/>
      <c r="B26" s="3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1" customFormat="1" x14ac:dyDescent="0.25">
      <c r="A27" s="27"/>
      <c r="B27" s="3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25">
      <c r="A28" s="27"/>
      <c r="B28" s="32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25">
      <c r="A29" s="27"/>
      <c r="B29" s="32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25">
      <c r="A30" s="27"/>
      <c r="B30" s="30"/>
      <c r="C30" s="27"/>
      <c r="D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0" s="2" customFormat="1" x14ac:dyDescent="0.25">
      <c r="A31" s="27"/>
      <c r="B31" s="30"/>
      <c r="C31" s="27"/>
      <c r="D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0" s="31" customFormat="1" x14ac:dyDescent="0.25">
      <c r="A32" s="27"/>
      <c r="B32" s="30"/>
      <c r="C32" s="27"/>
      <c r="D32" s="27"/>
      <c r="E32" s="2"/>
      <c r="F32" s="2"/>
      <c r="G32" s="27"/>
      <c r="H32" s="27"/>
      <c r="I32" s="27"/>
      <c r="J32" s="27"/>
      <c r="K32" s="27"/>
      <c r="L32" s="27"/>
      <c r="M32" s="27"/>
      <c r="N32" s="27"/>
      <c r="O32" s="27"/>
      <c r="P32" s="2"/>
      <c r="Q32" s="2"/>
      <c r="R32" s="2"/>
      <c r="S32" s="2"/>
      <c r="T32" s="2"/>
    </row>
    <row r="33" spans="1:20" s="31" customFormat="1" x14ac:dyDescent="0.25">
      <c r="A33" s="27"/>
      <c r="B33" s="30"/>
      <c r="C33" s="27"/>
      <c r="D33" s="27"/>
      <c r="E33" s="2"/>
      <c r="F33" s="2"/>
      <c r="G33" s="27"/>
      <c r="H33" s="27"/>
      <c r="I33" s="27"/>
      <c r="J33" s="27"/>
      <c r="K33" s="27"/>
      <c r="L33" s="27"/>
      <c r="M33" s="27"/>
      <c r="N33" s="27"/>
      <c r="O33" s="27"/>
      <c r="P33" s="2"/>
      <c r="Q33" s="2"/>
      <c r="R33" s="2"/>
      <c r="S33" s="2"/>
      <c r="T33" s="2"/>
    </row>
    <row r="34" spans="1:20" s="31" customFormat="1" x14ac:dyDescent="0.25">
      <c r="A34" s="27"/>
      <c r="B34" s="30"/>
      <c r="C34" s="27"/>
      <c r="D34" s="27"/>
      <c r="E34" s="2"/>
      <c r="F34" s="2"/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"/>
      <c r="R34" s="2"/>
      <c r="S34" s="2"/>
      <c r="T34" s="2"/>
    </row>
    <row r="35" spans="1:20" s="31" customFormat="1" x14ac:dyDescent="0.25">
      <c r="A35" s="27"/>
      <c r="B35" s="30"/>
      <c r="C35" s="27"/>
      <c r="D35" s="27"/>
      <c r="E35" s="2"/>
      <c r="F35" s="2"/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"/>
      <c r="R35" s="2"/>
      <c r="S35" s="2"/>
      <c r="T35" s="2"/>
    </row>
    <row r="36" spans="1:20" s="31" customFormat="1" x14ac:dyDescent="0.25">
      <c r="A36" s="27"/>
      <c r="B36" s="30"/>
      <c r="C36" s="27"/>
      <c r="D36" s="27"/>
      <c r="E36" s="2"/>
      <c r="F36" s="2"/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E18:E23">
    <cfRule type="containsBlanks" dxfId="5" priority="2">
      <formula>LEN(TRIM(E18))=0</formula>
    </cfRule>
  </conditionalFormatting>
  <conditionalFormatting sqref="F19">
    <cfRule type="containsBlanks" dxfId="4" priority="1">
      <formula>LEN(TRIM(F19))=0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H9:I9">
    <cfRule type="cellIs" dxfId="2" priority="6" operator="greaterThan">
      <formula>0</formula>
    </cfRule>
  </conditionalFormatting>
  <conditionalFormatting sqref="I6 I13">
    <cfRule type="cellIs" dxfId="1" priority="7" operator="lessThan">
      <formula>0</formula>
    </cfRule>
  </conditionalFormatting>
  <conditionalFormatting sqref="I18:I23">
    <cfRule type="containsBlanks" dxfId="0" priority="3">
      <formula>LEN(TRIM(I18))=0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5D2C-B2C3-43AE-A1F1-FE05B22588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Medida 1</vt:lpstr>
      <vt:lpstr>Medida 2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Vanessa Lamego Avendanha</cp:lastModifiedBy>
  <dcterms:created xsi:type="dcterms:W3CDTF">2021-06-10T18:55:56Z</dcterms:created>
  <dcterms:modified xsi:type="dcterms:W3CDTF">2024-02-23T13:17:21Z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