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52cbe6be94f0a10/01 - Documentos/01 - SEF/2024/2024.06.07 - RRF - PLANO ENTREGUE/Cenário Base/01-Receita/SEI 1190.01.00083602023-21/"/>
    </mc:Choice>
  </mc:AlternateContent>
  <xr:revisionPtr revIDLastSave="0" documentId="8_{9DB66D09-7D1E-4EDE-9F61-F0571B5A0C5A}" xr6:coauthVersionLast="47" xr6:coauthVersionMax="47" xr10:uidLastSave="{00000000-0000-0000-0000-000000000000}"/>
  <bookViews>
    <workbookView xWindow="28680" yWindow="-120" windowWidth="29040" windowHeight="15720" activeTab="1" xr2:uid="{59DA92F5-60F3-4D5F-9B6C-2DA7A86593ED}"/>
  </bookViews>
  <sheets>
    <sheet name="Resumo" sheetId="3" r:id="rId1"/>
    <sheet name="1" sheetId="13" r:id="rId2"/>
    <sheet name="2" sheetId="14" r:id="rId3"/>
    <sheet name="3" sheetId="15" r:id="rId4"/>
    <sheet name="4" sheetId="16" r:id="rId5"/>
    <sheet name="5" sheetId="17" r:id="rId6"/>
    <sheet name="6" sheetId="18" r:id="rId7"/>
    <sheet name="Valor Total" sheetId="19" r:id="rId8"/>
    <sheet name="Planilha1" sheetId="12" state="hidden" r:id="rId9"/>
    <sheet name="Exemplo 1" sheetId="8" state="hidden" r:id="rId10"/>
  </sheets>
  <definedNames>
    <definedName name="_xlnm.Print_Area" localSheetId="1">'1'!$B$2:$J$28</definedName>
    <definedName name="_xlnm.Print_Area" localSheetId="2">'2'!$B$2:$J$28</definedName>
    <definedName name="_xlnm.Print_Area" localSheetId="3">'3'!$B$2:$J$28</definedName>
    <definedName name="_xlnm.Print_Area" localSheetId="4">'4'!$B$2:$J$28</definedName>
    <definedName name="_xlnm.Print_Area" localSheetId="5">'5'!$B$2:$J$28</definedName>
    <definedName name="_xlnm.Print_Area" localSheetId="6">'6'!$B$2:$J$28</definedName>
    <definedName name="_xlnm.Print_Area" localSheetId="0">Resumo!$B$2:$I$16</definedName>
    <definedName name="_xlnm.Print_Area" localSheetId="7">'Valor Total'!$B$2:$C$8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9" l="1"/>
  <c r="C5" i="19"/>
  <c r="C4" i="19"/>
  <c r="C3" i="19"/>
  <c r="C2" i="19"/>
  <c r="B7" i="19"/>
  <c r="B6" i="19"/>
  <c r="B5" i="19"/>
  <c r="B4" i="19"/>
  <c r="B3" i="19"/>
  <c r="B2" i="19"/>
  <c r="D16" i="3"/>
  <c r="C16" i="3"/>
  <c r="C15" i="3"/>
  <c r="B3" i="18"/>
  <c r="C28" i="18"/>
  <c r="C7" i="19" s="1"/>
  <c r="H27" i="18"/>
  <c r="H26" i="18"/>
  <c r="H25" i="18"/>
  <c r="H24" i="18"/>
  <c r="H23" i="18"/>
  <c r="H22" i="18"/>
  <c r="H21" i="18"/>
  <c r="H20" i="18"/>
  <c r="H19" i="18"/>
  <c r="G8" i="18"/>
  <c r="F2" i="18"/>
  <c r="D15" i="3"/>
  <c r="C28" i="17"/>
  <c r="B3" i="17"/>
  <c r="H27" i="17"/>
  <c r="H26" i="17"/>
  <c r="H25" i="17"/>
  <c r="H24" i="17"/>
  <c r="H23" i="17"/>
  <c r="H22" i="17"/>
  <c r="H21" i="17"/>
  <c r="H20" i="17"/>
  <c r="H19" i="17"/>
  <c r="G8" i="17"/>
  <c r="F2" i="17"/>
  <c r="D14" i="3"/>
  <c r="C14" i="3"/>
  <c r="C28" i="16"/>
  <c r="B3" i="16"/>
  <c r="H27" i="16"/>
  <c r="H26" i="16"/>
  <c r="H25" i="16"/>
  <c r="H24" i="16"/>
  <c r="H23" i="16"/>
  <c r="H22" i="16"/>
  <c r="H21" i="16"/>
  <c r="H20" i="16"/>
  <c r="H19" i="16"/>
  <c r="G8" i="16"/>
  <c r="F2" i="16"/>
  <c r="D13" i="3"/>
  <c r="D12" i="3"/>
  <c r="F2" i="13"/>
  <c r="F2" i="14"/>
  <c r="F2" i="15"/>
  <c r="C13" i="3"/>
  <c r="C12" i="3"/>
  <c r="B3" i="15"/>
  <c r="B3" i="14"/>
  <c r="B3" i="13"/>
  <c r="C28" i="15"/>
  <c r="H27" i="15"/>
  <c r="H26" i="15"/>
  <c r="H25" i="15"/>
  <c r="H24" i="15"/>
  <c r="H23" i="15"/>
  <c r="H22" i="15"/>
  <c r="H21" i="15"/>
  <c r="H20" i="15"/>
  <c r="H19" i="15"/>
  <c r="G8" i="15"/>
  <c r="C28" i="14"/>
  <c r="H27" i="14"/>
  <c r="H26" i="14"/>
  <c r="H25" i="14"/>
  <c r="H24" i="14"/>
  <c r="H23" i="14"/>
  <c r="H22" i="14"/>
  <c r="H21" i="14"/>
  <c r="H20" i="14"/>
  <c r="H19" i="14"/>
  <c r="G8" i="14"/>
  <c r="D11" i="3"/>
  <c r="H20" i="13"/>
  <c r="H21" i="13"/>
  <c r="H22" i="13"/>
  <c r="H23" i="13"/>
  <c r="H24" i="13"/>
  <c r="H25" i="13"/>
  <c r="H26" i="13"/>
  <c r="H27" i="13"/>
  <c r="C28" i="13"/>
  <c r="C11" i="3"/>
  <c r="C8" i="19" l="1"/>
  <c r="H19" i="13"/>
  <c r="G8" i="13"/>
  <c r="H8" i="8" l="1"/>
  <c r="G24" i="8"/>
  <c r="G23" i="8"/>
  <c r="G22" i="8"/>
  <c r="G21" i="8"/>
  <c r="G20" i="8"/>
  <c r="G19" i="8"/>
  <c r="G18" i="8"/>
  <c r="I12" i="8"/>
  <c r="C6" i="8"/>
  <c r="I2" i="8"/>
  <c r="H9" i="8" l="1"/>
  <c r="I9" i="8" s="1"/>
  <c r="I13" i="8"/>
  <c r="H13" i="8" s="1"/>
  <c r="H10" i="8"/>
  <c r="I10" i="8" s="1"/>
  <c r="I6" i="8" s="1"/>
</calcChain>
</file>

<file path=xl/sharedStrings.xml><?xml version="1.0" encoding="utf-8"?>
<sst xmlns="http://schemas.openxmlformats.org/spreadsheetml/2006/main" count="362" uniqueCount="80">
  <si>
    <t>Última atualização:</t>
  </si>
  <si>
    <t>Informações Gerais</t>
  </si>
  <si>
    <t>Resumo do Cronograma</t>
  </si>
  <si>
    <t>Objetivos</t>
  </si>
  <si>
    <t>Dias para finalizar a medida</t>
  </si>
  <si>
    <t>Impacto financeiro</t>
  </si>
  <si>
    <t>Destinação do impacto financeiro</t>
  </si>
  <si>
    <t>Informações Adicionais</t>
  </si>
  <si>
    <t>Término Previsto</t>
  </si>
  <si>
    <t>Data de Conclusão</t>
  </si>
  <si>
    <t>Qtd</t>
  </si>
  <si>
    <t>%</t>
  </si>
  <si>
    <t>Entregas chaves</t>
  </si>
  <si>
    <t>Total</t>
  </si>
  <si>
    <t>Número da entrega chave</t>
  </si>
  <si>
    <t>Status</t>
  </si>
  <si>
    <t>Atrasado</t>
  </si>
  <si>
    <t>Concluído</t>
  </si>
  <si>
    <t>Aprovação da Lei autorizativa</t>
  </si>
  <si>
    <t>Publicação do Edital do Processo Licitatório</t>
  </si>
  <si>
    <t>Realização de sessão pública para abertura das Propostas Comerciais  (leilão)</t>
  </si>
  <si>
    <t>Assinatura do Contrato</t>
  </si>
  <si>
    <t>Início do processo de transição  entre a operação pública e privada</t>
  </si>
  <si>
    <t>I - a alienação total ou parcial de participação societária, com ou sem perda do controle, de empresas públicas ou sociedades de economia mista, ou a concessão de serviços e ativos, ou a liquidação ou extinção dessas empresas, para quitação de passivos com os recursos arrecadados, observado o disposto no art. 44 da Lei Complementar nº 101, de 4 de maio de 2000</t>
  </si>
  <si>
    <t xml:space="preserve">Data de conclusão </t>
  </si>
  <si>
    <t>Recebimento das propostas das licitantes</t>
  </si>
  <si>
    <t>UF</t>
  </si>
  <si>
    <t>Previsão de impacto financeiro</t>
  </si>
  <si>
    <t>Resumo do Impacto Financeiro</t>
  </si>
  <si>
    <t>Impacto financeiro alcançado</t>
  </si>
  <si>
    <t xml:space="preserve">Resultado </t>
  </si>
  <si>
    <t>Data de início do regime</t>
  </si>
  <si>
    <t>Data de conclusão do regime</t>
  </si>
  <si>
    <t>Acompanhamento das Medidas Fiscais</t>
  </si>
  <si>
    <t>Nº da Medida Fiscal</t>
  </si>
  <si>
    <t>% de entregas chaves atrasadas</t>
  </si>
  <si>
    <t>% de entregas chaves concluídas</t>
  </si>
  <si>
    <t>Nome da Medida</t>
  </si>
  <si>
    <t>Ficha da Medida de Ajuste</t>
  </si>
  <si>
    <t>Cronograma das Entregas Chaves</t>
  </si>
  <si>
    <t xml:space="preserve">  RESUMO DO ACOMPANHAMENTO DAS MEDIDA DE AJUSTE FISCAL</t>
  </si>
  <si>
    <t>Término Reajustado</t>
  </si>
  <si>
    <t>Inciso da Medida de Ajuste Fiscal</t>
  </si>
  <si>
    <t>Observações</t>
  </si>
  <si>
    <t xml:space="preserve">Alienar as ações, em sua totalidade, da “Empresa Pública Fictícia A” no prazo máximo de 4 anos, conforme Lei Estadual nº 1.000/2021, com um impacto financeiro positivo para o Estado de no mínimo R$ 4 milhões. </t>
  </si>
  <si>
    <t>Dívidas refinanciadas com bancos federais garantidas pela União</t>
  </si>
  <si>
    <t>Legislação</t>
  </si>
  <si>
    <t>Destinação final</t>
  </si>
  <si>
    <t>Lei Estadual nº 1.000/2021</t>
  </si>
  <si>
    <t>Risco de atraso da medida fiscal</t>
  </si>
  <si>
    <t>Situação da medida</t>
  </si>
  <si>
    <t>Diferença meses entre executado e realizado</t>
  </si>
  <si>
    <t>Objetivo Mensurável</t>
  </si>
  <si>
    <t>Estado</t>
  </si>
  <si>
    <t>Descrição</t>
  </si>
  <si>
    <t>Descrição da chave</t>
  </si>
  <si>
    <t>Data efetiva de Conclusão</t>
  </si>
  <si>
    <t>Alçada da Medida</t>
  </si>
  <si>
    <t>Meio de comprovação da entrega chave</t>
  </si>
  <si>
    <t>MG</t>
  </si>
  <si>
    <t>Relatório</t>
  </si>
  <si>
    <t>Poder Executivo Estadual</t>
  </si>
  <si>
    <t>Em andamento</t>
  </si>
  <si>
    <t>Contínua</t>
  </si>
  <si>
    <t>não preencher</t>
  </si>
  <si>
    <t>Ampliação da Receita Tributária (ICMS)</t>
  </si>
  <si>
    <t>TOTAL</t>
  </si>
  <si>
    <t>Alcance do montante indicado na coluna "Descrição da Chave" nos anos respectivos.</t>
  </si>
  <si>
    <t>Incremento de arrecadação de ICMS em Minas Gerais obtido por meio de um conjunto de ações, estratégias e sistemas de informação.</t>
  </si>
  <si>
    <t>Ampliação da Receita Tributária (ITCD)</t>
  </si>
  <si>
    <t>Incremento de arrecadação de ITCD em Minas Gerais obtido por meio de um conjunto de ações, estratégias e sistemas de informação.</t>
  </si>
  <si>
    <t>Recuperação de Créditos Tributários</t>
  </si>
  <si>
    <t>Incremento da recuperação de créditos tributários em Minas Gerais obtido por meio de um conjunto de ações, estratégias e sistemas de informação.</t>
  </si>
  <si>
    <t>Benefícios Fiscais</t>
  </si>
  <si>
    <t>Incremento da arrecadação tributária em Minas Gerais obtido por meio da redução escalonada de benefícios fiscais de 2029 a 2032.</t>
  </si>
  <si>
    <t xml:space="preserve">Projeto Vale do Lítio </t>
  </si>
  <si>
    <t>Incremento da arrecadação tributária em Minas Gerais obtido por meio do Projeto Vale do Lítio.</t>
  </si>
  <si>
    <t>Incremento da arrecadação tributária em Minas Gerais obtido por meio da renovação do Fundo de Erradicação da Miséria (FEM).</t>
  </si>
  <si>
    <t>Renovação do Fundo de Erradicação da Miséria</t>
  </si>
  <si>
    <t>01/07/2024 (Data Provável)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</si>
</sst>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R$&quot;\ * #,##0_-;\-&quot;R$&quot;\ * #,##0_-;_-&quot;R$&quot;\ * &quot;-&quot;_-;_-@_-"/>
    <numFmt numFmtId="44" formatCode="_-&quot;R$&quot;\ * #,##0.00_-;\-&quot;R$&quot;\ * #,##0.00_-;_-&quot;R$&quot;\ * &quot;-&quot;??_-;_-@_-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  <font>
      <sz val="22"/>
      <color theme="1" tint="0.3499862666707357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b/>
      <sz val="12"/>
      <name val="Calibri"/>
      <family val="2"/>
      <scheme val="minor"/>
    </font>
    <font>
      <sz val="18"/>
      <color theme="1" tint="0.34998626667073579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D4F0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BFBFBE"/>
      </left>
      <right style="thin">
        <color rgb="FFBFBFBE"/>
      </right>
      <top style="thin">
        <color rgb="FFBFBFBE"/>
      </top>
      <bottom style="thin">
        <color rgb="FFBFBFB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9847407452621"/>
      </top>
      <bottom style="thin">
        <color theme="0" tint="-0.34998626667073579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 tint="-0.14999847407452621"/>
      </bottom>
      <diagonal/>
    </border>
    <border>
      <left/>
      <right/>
      <top style="thin">
        <color indexed="64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34998626667073579"/>
      </left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249977111117893"/>
      </right>
      <top style="thin">
        <color theme="0" tint="-0.249977111117893"/>
      </top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249977111117893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249977111117893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14999847407452621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14999847407452621"/>
      </bottom>
      <diagonal/>
    </border>
    <border>
      <left/>
      <right/>
      <top style="thin">
        <color theme="0" tint="-0.249977111117893"/>
      </top>
      <bottom style="thin">
        <color theme="0" tint="-0.1499984740745262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133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3" borderId="1" xfId="0" applyFont="1" applyFill="1" applyBorder="1" applyAlignment="1">
      <alignment horizontal="center" vertical="center"/>
    </xf>
    <xf numFmtId="14" fontId="6" fillId="0" borderId="2" xfId="0" applyNumberFormat="1" applyFont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7" fillId="5" borderId="4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1" fillId="5" borderId="0" xfId="0" applyFont="1" applyFill="1"/>
    <xf numFmtId="0" fontId="7" fillId="6" borderId="1" xfId="0" applyFont="1" applyFill="1" applyBorder="1" applyAlignment="1">
      <alignment horizontal="center" vertical="center" wrapText="1"/>
    </xf>
    <xf numFmtId="44" fontId="9" fillId="0" borderId="1" xfId="2" applyFont="1" applyBorder="1" applyAlignment="1" applyProtection="1">
      <alignment horizontal="center" vertical="center" wrapText="1"/>
      <protection locked="0"/>
    </xf>
    <xf numFmtId="0" fontId="7" fillId="6" borderId="19" xfId="0" applyFont="1" applyFill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 vertical="center" wrapText="1"/>
    </xf>
    <xf numFmtId="14" fontId="3" fillId="2" borderId="0" xfId="0" applyNumberFormat="1" applyFont="1" applyFill="1" applyAlignment="1">
      <alignment horizontal="center" vertical="center"/>
    </xf>
    <xf numFmtId="0" fontId="4" fillId="2" borderId="20" xfId="0" applyFont="1" applyFill="1" applyBorder="1"/>
    <xf numFmtId="0" fontId="1" fillId="2" borderId="0" xfId="0" applyFont="1" applyFill="1"/>
    <xf numFmtId="44" fontId="9" fillId="2" borderId="0" xfId="2" applyFont="1" applyFill="1" applyBorder="1" applyAlignment="1" applyProtection="1">
      <alignment horizontal="center" vertical="center" wrapText="1"/>
      <protection locked="0"/>
    </xf>
    <xf numFmtId="0" fontId="4" fillId="2" borderId="23" xfId="0" applyFont="1" applyFill="1" applyBorder="1"/>
    <xf numFmtId="0" fontId="1" fillId="2" borderId="0" xfId="0" applyFont="1" applyFill="1" applyAlignment="1">
      <alignment horizontal="left" wrapText="1"/>
    </xf>
    <xf numFmtId="0" fontId="0" fillId="2" borderId="0" xfId="0" applyFill="1"/>
    <xf numFmtId="0" fontId="4" fillId="2" borderId="0" xfId="0" applyFont="1" applyFill="1" applyAlignment="1">
      <alignment horizontal="left" wrapText="1"/>
    </xf>
    <xf numFmtId="0" fontId="7" fillId="4" borderId="1" xfId="0" applyFont="1" applyFill="1" applyBorder="1" applyAlignment="1">
      <alignment horizontal="left" vertical="center" wrapText="1"/>
    </xf>
    <xf numFmtId="9" fontId="16" fillId="5" borderId="8" xfId="0" applyNumberFormat="1" applyFont="1" applyFill="1" applyBorder="1" applyAlignment="1">
      <alignment horizontal="center" vertical="center"/>
    </xf>
    <xf numFmtId="9" fontId="16" fillId="5" borderId="8" xfId="1" applyFont="1" applyFill="1" applyBorder="1" applyAlignment="1">
      <alignment horizontal="center" vertical="center"/>
    </xf>
    <xf numFmtId="9" fontId="16" fillId="5" borderId="14" xfId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1" fillId="5" borderId="1" xfId="0" applyFont="1" applyFill="1" applyBorder="1" applyAlignment="1">
      <alignment horizontal="left" vertical="center" wrapText="1"/>
    </xf>
    <xf numFmtId="0" fontId="1" fillId="5" borderId="0" xfId="0" applyFont="1" applyFill="1" applyAlignment="1">
      <alignment horizontal="left" wrapText="1"/>
    </xf>
    <xf numFmtId="0" fontId="7" fillId="6" borderId="34" xfId="0" applyFont="1" applyFill="1" applyBorder="1" applyAlignment="1">
      <alignment horizontal="center" vertical="center" wrapText="1"/>
    </xf>
    <xf numFmtId="0" fontId="15" fillId="5" borderId="35" xfId="0" applyFont="1" applyFill="1" applyBorder="1" applyAlignment="1">
      <alignment vertical="center"/>
    </xf>
    <xf numFmtId="49" fontId="3" fillId="2" borderId="0" xfId="0" applyNumberFormat="1" applyFont="1" applyFill="1" applyAlignment="1">
      <alignment horizontal="center" vertical="center"/>
    </xf>
    <xf numFmtId="2" fontId="9" fillId="0" borderId="30" xfId="0" applyNumberFormat="1" applyFont="1" applyBorder="1" applyAlignment="1" applyProtection="1">
      <alignment vertical="center" wrapText="1"/>
      <protection locked="0"/>
    </xf>
    <xf numFmtId="14" fontId="9" fillId="0" borderId="30" xfId="0" applyNumberFormat="1" applyFont="1" applyBorder="1" applyAlignment="1" applyProtection="1">
      <alignment vertical="center" wrapText="1"/>
      <protection locked="0"/>
    </xf>
    <xf numFmtId="14" fontId="9" fillId="0" borderId="30" xfId="0" applyNumberFormat="1" applyFont="1" applyBorder="1" applyAlignment="1" applyProtection="1">
      <alignment horizontal="center" vertical="center" wrapText="1"/>
      <protection locked="0"/>
    </xf>
    <xf numFmtId="44" fontId="9" fillId="0" borderId="30" xfId="2" applyFont="1" applyBorder="1" applyAlignment="1" applyProtection="1">
      <alignment horizontal="center" vertical="center" wrapText="1"/>
      <protection locked="0"/>
    </xf>
    <xf numFmtId="2" fontId="16" fillId="5" borderId="8" xfId="0" applyNumberFormat="1" applyFont="1" applyFill="1" applyBorder="1" applyAlignment="1">
      <alignment horizontal="center" vertical="center"/>
    </xf>
    <xf numFmtId="2" fontId="9" fillId="0" borderId="30" xfId="0" applyNumberFormat="1" applyFont="1" applyBorder="1" applyAlignment="1" applyProtection="1">
      <alignment horizontal="center" vertical="center" wrapText="1"/>
      <protection locked="0"/>
    </xf>
    <xf numFmtId="0" fontId="7" fillId="4" borderId="36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center" vertical="center" wrapText="1"/>
    </xf>
    <xf numFmtId="44" fontId="7" fillId="5" borderId="20" xfId="2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44" fontId="16" fillId="5" borderId="20" xfId="2" applyFont="1" applyFill="1" applyBorder="1" applyAlignment="1">
      <alignment horizontal="center" vertical="center"/>
    </xf>
    <xf numFmtId="0" fontId="9" fillId="0" borderId="30" xfId="0" applyFont="1" applyBorder="1" applyAlignment="1" applyProtection="1">
      <alignment vertical="center" wrapText="1"/>
      <protection locked="0"/>
    </xf>
    <xf numFmtId="0" fontId="1" fillId="5" borderId="20" xfId="0" applyFont="1" applyFill="1" applyBorder="1" applyAlignment="1">
      <alignment wrapText="1"/>
    </xf>
    <xf numFmtId="9" fontId="0" fillId="0" borderId="0" xfId="0" applyNumberFormat="1"/>
    <xf numFmtId="0" fontId="7" fillId="5" borderId="40" xfId="0" applyFont="1" applyFill="1" applyBorder="1" applyAlignment="1">
      <alignment horizontal="center" vertical="center" wrapText="1"/>
    </xf>
    <xf numFmtId="14" fontId="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9" borderId="1" xfId="0" applyFont="1" applyFill="1" applyBorder="1" applyAlignment="1">
      <alignment horizontal="left" vertical="center" wrapText="1"/>
    </xf>
    <xf numFmtId="0" fontId="7" fillId="9" borderId="39" xfId="0" applyFont="1" applyFill="1" applyBorder="1" applyAlignment="1">
      <alignment horizontal="center" vertical="center" wrapText="1"/>
    </xf>
    <xf numFmtId="0" fontId="10" fillId="10" borderId="46" xfId="0" applyFont="1" applyFill="1" applyBorder="1" applyAlignment="1">
      <alignment vertical="center" wrapText="1"/>
    </xf>
    <xf numFmtId="14" fontId="9" fillId="8" borderId="1" xfId="0" applyNumberFormat="1" applyFont="1" applyFill="1" applyBorder="1" applyAlignment="1" applyProtection="1">
      <alignment horizontal="center" vertical="center" wrapText="1"/>
      <protection locked="0"/>
    </xf>
    <xf numFmtId="1" fontId="9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9" fontId="16" fillId="0" borderId="40" xfId="0" applyNumberFormat="1" applyFont="1" applyBorder="1" applyAlignment="1">
      <alignment horizontal="center" vertical="center"/>
    </xf>
    <xf numFmtId="0" fontId="18" fillId="11" borderId="35" xfId="0" applyFont="1" applyFill="1" applyBorder="1" applyAlignment="1">
      <alignment vertical="center" wrapText="1"/>
    </xf>
    <xf numFmtId="14" fontId="9" fillId="11" borderId="30" xfId="0" applyNumberFormat="1" applyFont="1" applyFill="1" applyBorder="1" applyAlignment="1" applyProtection="1">
      <alignment vertical="center" wrapText="1"/>
      <protection locked="0"/>
    </xf>
    <xf numFmtId="42" fontId="9" fillId="0" borderId="1" xfId="0" applyNumberFormat="1" applyFont="1" applyBorder="1" applyAlignment="1" applyProtection="1">
      <alignment vertical="center" wrapText="1"/>
      <protection locked="0"/>
    </xf>
    <xf numFmtId="42" fontId="9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6" borderId="22" xfId="0" applyFont="1" applyFill="1" applyBorder="1" applyAlignment="1">
      <alignment horizontal="center" vertical="center" wrapText="1"/>
    </xf>
    <xf numFmtId="1" fontId="7" fillId="9" borderId="34" xfId="0" applyNumberFormat="1" applyFont="1" applyFill="1" applyBorder="1" applyAlignment="1">
      <alignment horizontal="center" vertical="center" wrapText="1"/>
    </xf>
    <xf numFmtId="1" fontId="7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1" xfId="2" applyNumberFormat="1" applyFont="1" applyFill="1" applyBorder="1" applyAlignment="1" applyProtection="1">
      <alignment horizontal="center" vertical="center" wrapText="1"/>
      <protection locked="0"/>
    </xf>
    <xf numFmtId="2" fontId="9" fillId="5" borderId="1" xfId="0" applyNumberFormat="1" applyFont="1" applyFill="1" applyBorder="1" applyAlignment="1" applyProtection="1">
      <alignment horizontal="center" vertical="center" wrapText="1"/>
      <protection locked="0"/>
    </xf>
    <xf numFmtId="9" fontId="9" fillId="5" borderId="1" xfId="1" applyFont="1" applyFill="1" applyBorder="1" applyAlignment="1" applyProtection="1">
      <alignment horizontal="center" vertical="center" wrapText="1"/>
      <protection locked="0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0" fontId="9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50" xfId="0" applyBorder="1"/>
    <xf numFmtId="42" fontId="0" fillId="0" borderId="51" xfId="0" applyNumberFormat="1" applyBorder="1"/>
    <xf numFmtId="0" fontId="0" fillId="0" borderId="52" xfId="0" applyBorder="1"/>
    <xf numFmtId="42" fontId="0" fillId="0" borderId="53" xfId="0" applyNumberFormat="1" applyBorder="1"/>
    <xf numFmtId="42" fontId="0" fillId="0" borderId="54" xfId="0" applyNumberFormat="1" applyBorder="1"/>
    <xf numFmtId="0" fontId="0" fillId="0" borderId="55" xfId="0" applyBorder="1"/>
    <xf numFmtId="42" fontId="0" fillId="0" borderId="56" xfId="0" applyNumberFormat="1" applyBorder="1"/>
    <xf numFmtId="0" fontId="20" fillId="5" borderId="1" xfId="0" applyFont="1" applyFill="1" applyBorder="1" applyAlignment="1">
      <alignment horizontal="left" vertical="center"/>
    </xf>
    <xf numFmtId="14" fontId="20" fillId="5" borderId="1" xfId="0" applyNumberFormat="1" applyFont="1" applyFill="1" applyBorder="1" applyAlignment="1" applyProtection="1">
      <alignment horizontal="center" vertical="center" wrapText="1"/>
      <protection locked="0"/>
    </xf>
    <xf numFmtId="44" fontId="20" fillId="5" borderId="1" xfId="2" applyFont="1" applyFill="1" applyBorder="1" applyAlignment="1" applyProtection="1">
      <alignment horizontal="center" vertical="center" wrapText="1"/>
      <protection locked="0"/>
    </xf>
    <xf numFmtId="0" fontId="10" fillId="10" borderId="38" xfId="0" applyFont="1" applyFill="1" applyBorder="1" applyAlignment="1">
      <alignment horizontal="center" vertical="center" wrapText="1"/>
    </xf>
    <xf numFmtId="0" fontId="10" fillId="10" borderId="0" xfId="0" applyFont="1" applyFill="1" applyAlignment="1">
      <alignment horizontal="center" vertical="center" wrapText="1"/>
    </xf>
    <xf numFmtId="0" fontId="13" fillId="10" borderId="21" xfId="0" applyFont="1" applyFill="1" applyBorder="1" applyAlignment="1">
      <alignment horizontal="center" vertical="center" wrapText="1"/>
    </xf>
    <xf numFmtId="49" fontId="11" fillId="2" borderId="0" xfId="0" applyNumberFormat="1" applyFont="1" applyFill="1" applyAlignment="1">
      <alignment horizontal="left"/>
    </xf>
    <xf numFmtId="0" fontId="7" fillId="4" borderId="21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14" fontId="14" fillId="5" borderId="21" xfId="0" applyNumberFormat="1" applyFont="1" applyFill="1" applyBorder="1" applyAlignment="1">
      <alignment horizontal="center" vertical="center" wrapText="1"/>
    </xf>
    <xf numFmtId="0" fontId="10" fillId="10" borderId="41" xfId="0" applyFont="1" applyFill="1" applyBorder="1" applyAlignment="1">
      <alignment horizontal="center" vertical="center" wrapText="1"/>
    </xf>
    <xf numFmtId="0" fontId="10" fillId="10" borderId="48" xfId="0" applyFont="1" applyFill="1" applyBorder="1" applyAlignment="1">
      <alignment horizontal="center" vertical="center" wrapText="1"/>
    </xf>
    <xf numFmtId="0" fontId="10" fillId="10" borderId="49" xfId="0" applyFont="1" applyFill="1" applyBorder="1" applyAlignment="1">
      <alignment horizontal="center" vertical="center" wrapText="1"/>
    </xf>
    <xf numFmtId="0" fontId="10" fillId="10" borderId="32" xfId="0" applyFont="1" applyFill="1" applyBorder="1" applyAlignment="1">
      <alignment horizontal="center" vertical="center" wrapText="1"/>
    </xf>
    <xf numFmtId="0" fontId="10" fillId="10" borderId="33" xfId="0" applyFont="1" applyFill="1" applyBorder="1" applyAlignment="1">
      <alignment horizontal="center" vertical="center" wrapText="1"/>
    </xf>
    <xf numFmtId="0" fontId="10" fillId="10" borderId="24" xfId="0" applyFont="1" applyFill="1" applyBorder="1" applyAlignment="1">
      <alignment horizontal="center" vertical="center" wrapText="1"/>
    </xf>
    <xf numFmtId="0" fontId="10" fillId="10" borderId="31" xfId="0" applyFont="1" applyFill="1" applyBorder="1" applyAlignment="1">
      <alignment horizontal="center" vertical="center" wrapText="1"/>
    </xf>
    <xf numFmtId="0" fontId="10" fillId="10" borderId="46" xfId="0" applyFont="1" applyFill="1" applyBorder="1" applyAlignment="1">
      <alignment horizontal="center" vertical="center" wrapText="1"/>
    </xf>
    <xf numFmtId="0" fontId="10" fillId="10" borderId="47" xfId="0" applyFont="1" applyFill="1" applyBorder="1" applyAlignment="1">
      <alignment horizontal="center" vertical="center" wrapText="1"/>
    </xf>
    <xf numFmtId="0" fontId="17" fillId="9" borderId="17" xfId="0" applyFont="1" applyFill="1" applyBorder="1" applyAlignment="1">
      <alignment horizontal="center" vertical="center" wrapText="1"/>
    </xf>
    <xf numFmtId="0" fontId="17" fillId="9" borderId="42" xfId="0" applyFont="1" applyFill="1" applyBorder="1" applyAlignment="1">
      <alignment horizontal="center" vertical="center" wrapText="1"/>
    </xf>
    <xf numFmtId="0" fontId="1" fillId="5" borderId="43" xfId="0" applyFont="1" applyFill="1" applyBorder="1" applyAlignment="1">
      <alignment horizontal="center" vertical="center" wrapText="1"/>
    </xf>
    <xf numFmtId="0" fontId="1" fillId="5" borderId="44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" fillId="5" borderId="45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left" vertical="center" wrapText="1"/>
    </xf>
    <xf numFmtId="0" fontId="7" fillId="4" borderId="37" xfId="0" applyFont="1" applyFill="1" applyBorder="1" applyAlignment="1">
      <alignment horizontal="left" vertical="center" wrapText="1"/>
    </xf>
    <xf numFmtId="0" fontId="9" fillId="0" borderId="30" xfId="0" applyFont="1" applyBorder="1" applyAlignment="1" applyProtection="1">
      <alignment horizontal="center" vertical="center" wrapText="1"/>
      <protection locked="0"/>
    </xf>
    <xf numFmtId="0" fontId="9" fillId="0" borderId="29" xfId="0" applyFont="1" applyBorder="1" applyAlignment="1" applyProtection="1">
      <alignment horizontal="center" vertical="center" wrapText="1"/>
      <protection locked="0"/>
    </xf>
    <xf numFmtId="0" fontId="7" fillId="5" borderId="20" xfId="0" applyFont="1" applyFill="1" applyBorder="1" applyAlignment="1">
      <alignment horizontal="center" vertical="center" wrapText="1"/>
    </xf>
    <xf numFmtId="0" fontId="10" fillId="7" borderId="17" xfId="0" applyFont="1" applyFill="1" applyBorder="1" applyAlignment="1">
      <alignment horizontal="center" vertical="center" wrapText="1"/>
    </xf>
    <xf numFmtId="0" fontId="10" fillId="7" borderId="28" xfId="0" applyFont="1" applyFill="1" applyBorder="1" applyAlignment="1">
      <alignment horizontal="center" vertical="center" wrapText="1"/>
    </xf>
    <xf numFmtId="0" fontId="10" fillId="7" borderId="32" xfId="0" applyFont="1" applyFill="1" applyBorder="1" applyAlignment="1">
      <alignment horizontal="center" vertical="center" wrapText="1"/>
    </xf>
    <xf numFmtId="0" fontId="10" fillId="7" borderId="33" xfId="0" applyFont="1" applyFill="1" applyBorder="1" applyAlignment="1">
      <alignment horizontal="center" vertical="center" wrapText="1"/>
    </xf>
    <xf numFmtId="0" fontId="10" fillId="7" borderId="24" xfId="0" applyFont="1" applyFill="1" applyBorder="1" applyAlignment="1">
      <alignment horizontal="center" vertical="center" wrapText="1"/>
    </xf>
    <xf numFmtId="0" fontId="10" fillId="7" borderId="31" xfId="0" applyFont="1" applyFill="1" applyBorder="1" applyAlignment="1">
      <alignment horizontal="center" vertical="center" wrapText="1"/>
    </xf>
    <xf numFmtId="0" fontId="10" fillId="7" borderId="25" xfId="0" applyFont="1" applyFill="1" applyBorder="1" applyAlignment="1">
      <alignment horizontal="center" vertical="center" wrapText="1"/>
    </xf>
    <xf numFmtId="0" fontId="10" fillId="7" borderId="26" xfId="0" applyFont="1" applyFill="1" applyBorder="1" applyAlignment="1">
      <alignment horizontal="center" vertical="center" wrapText="1"/>
    </xf>
    <xf numFmtId="0" fontId="10" fillId="7" borderId="27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Porcentagem" xfId="1" builtinId="5"/>
  </cellStyles>
  <dxfs count="20">
    <dxf>
      <fill>
        <patternFill>
          <bgColor theme="0" tint="-0.14996795556505021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C00000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C00000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C00000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C00000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C00000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C00000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C00000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FF89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1648689</xdr:colOff>
      <xdr:row>24</xdr:row>
      <xdr:rowOff>71879</xdr:rowOff>
    </xdr:from>
    <xdr:to>
      <xdr:col>2</xdr:col>
      <xdr:colOff>6899563</xdr:colOff>
      <xdr:row>36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9E1D53E-BDA8-4BE3-A7B4-9354EBC692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1816" y="9368279"/>
          <a:ext cx="6968838" cy="35303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DCD69-E43E-4908-9E5C-E512F0A49F4B}">
  <sheetPr>
    <pageSetUpPr fitToPage="1"/>
  </sheetPr>
  <dimension ref="A1:O34"/>
  <sheetViews>
    <sheetView zoomScale="55" zoomScaleNormal="55" workbookViewId="0">
      <selection activeCell="I6" sqref="I6"/>
    </sheetView>
  </sheetViews>
  <sheetFormatPr defaultColWidth="0" defaultRowHeight="28.8" zeroHeight="1" x14ac:dyDescent="0.3"/>
  <cols>
    <col min="1" max="1" width="1.21875" style="10" customWidth="1"/>
    <col min="2" max="2" width="25.44140625" style="19" customWidth="1"/>
    <col min="3" max="3" width="59.77734375" style="19" customWidth="1"/>
    <col min="4" max="4" width="25.77734375" style="19" bestFit="1" customWidth="1"/>
    <col min="5" max="5" width="52.21875" style="19" customWidth="1"/>
    <col min="6" max="6" width="29.77734375" style="19" customWidth="1"/>
    <col min="7" max="7" width="28.5546875" style="19" customWidth="1"/>
    <col min="8" max="8" width="26.77734375" style="19" bestFit="1" customWidth="1"/>
    <col min="9" max="9" width="25.77734375" style="19" bestFit="1" customWidth="1"/>
    <col min="10" max="11" width="25.77734375" style="18" customWidth="1"/>
    <col min="12" max="12" width="29.21875" style="18" customWidth="1"/>
    <col min="13" max="13" width="30.21875" style="18" customWidth="1"/>
    <col min="14" max="14" width="12.21875" style="18" customWidth="1"/>
    <col min="15" max="15" width="8.77734375" style="18" customWidth="1"/>
    <col min="16" max="16384" width="8.77734375" hidden="1"/>
  </cols>
  <sheetData>
    <row r="1" spans="1:15" ht="9.6" customHeight="1" x14ac:dyDescent="0.3">
      <c r="A1" s="1"/>
      <c r="B1" s="1"/>
      <c r="C1" s="1"/>
      <c r="D1" s="2"/>
      <c r="E1" s="2"/>
      <c r="F1" s="2"/>
      <c r="G1" s="1"/>
      <c r="H1" s="1"/>
      <c r="I1" s="1"/>
      <c r="J1" s="2"/>
      <c r="K1" s="2"/>
      <c r="L1" s="2"/>
      <c r="M1" s="2"/>
      <c r="N1" s="2"/>
      <c r="O1" s="2"/>
    </row>
    <row r="2" spans="1:15" ht="36.6" x14ac:dyDescent="0.7">
      <c r="A2" s="3"/>
      <c r="B2" s="93" t="s">
        <v>40</v>
      </c>
      <c r="C2" s="93"/>
      <c r="D2" s="93"/>
      <c r="E2" s="93"/>
      <c r="F2" s="93"/>
      <c r="G2" s="93"/>
      <c r="H2" s="93"/>
      <c r="I2" s="93"/>
      <c r="J2" s="2"/>
      <c r="K2" s="2"/>
      <c r="L2" s="4" t="s">
        <v>0</v>
      </c>
      <c r="M2" s="8">
        <v>45426</v>
      </c>
      <c r="N2" s="2"/>
      <c r="O2" s="2"/>
    </row>
    <row r="3" spans="1:15" ht="18" customHeight="1" x14ac:dyDescent="0.3">
      <c r="A3" s="3"/>
      <c r="B3" s="3"/>
      <c r="C3" s="3"/>
      <c r="D3" s="3"/>
      <c r="E3" s="3"/>
      <c r="F3" s="3"/>
      <c r="G3" s="3"/>
      <c r="H3" s="3"/>
      <c r="I3" s="3"/>
      <c r="J3" s="2"/>
      <c r="K3" s="2"/>
      <c r="L3" s="2"/>
      <c r="M3" s="2"/>
      <c r="N3" s="2"/>
      <c r="O3" s="2"/>
    </row>
    <row r="4" spans="1:15" ht="28.95" customHeight="1" x14ac:dyDescent="0.3">
      <c r="A4" s="3"/>
      <c r="B4" s="92" t="s">
        <v>1</v>
      </c>
      <c r="C4" s="92"/>
      <c r="D4" s="92"/>
      <c r="E4" s="92"/>
      <c r="F4" s="92"/>
      <c r="G4" s="92"/>
      <c r="H4" s="2"/>
      <c r="I4" s="2"/>
      <c r="J4" s="17"/>
      <c r="K4" s="2"/>
      <c r="L4" s="2"/>
      <c r="M4" s="2"/>
      <c r="N4" s="2"/>
      <c r="O4" s="2"/>
    </row>
    <row r="5" spans="1:15" ht="28.95" customHeight="1" x14ac:dyDescent="0.3">
      <c r="A5" s="3"/>
      <c r="B5" s="94" t="s">
        <v>26</v>
      </c>
      <c r="C5" s="94"/>
      <c r="D5" s="94"/>
      <c r="E5" s="95" t="s">
        <v>59</v>
      </c>
      <c r="F5" s="95"/>
      <c r="G5" s="95"/>
      <c r="H5" s="2"/>
      <c r="I5" s="2"/>
      <c r="J5" s="2"/>
      <c r="K5" s="2"/>
      <c r="L5" s="2"/>
      <c r="M5" s="2"/>
      <c r="N5" s="2"/>
      <c r="O5" s="2"/>
    </row>
    <row r="6" spans="1:15" x14ac:dyDescent="0.3">
      <c r="A6" s="3"/>
      <c r="B6" s="94" t="s">
        <v>31</v>
      </c>
      <c r="C6" s="94"/>
      <c r="D6" s="94"/>
      <c r="E6" s="96" t="s">
        <v>79</v>
      </c>
      <c r="F6" s="95"/>
      <c r="G6" s="95"/>
      <c r="H6" s="2"/>
      <c r="I6" s="2"/>
      <c r="J6" s="2"/>
      <c r="K6" s="2"/>
      <c r="L6" s="2"/>
      <c r="M6" s="2"/>
      <c r="N6" s="2"/>
      <c r="O6" s="2"/>
    </row>
    <row r="7" spans="1:15" ht="42" customHeight="1" x14ac:dyDescent="0.3">
      <c r="A7" s="3"/>
      <c r="B7" s="94" t="s">
        <v>32</v>
      </c>
      <c r="C7" s="94"/>
      <c r="D7" s="94"/>
      <c r="E7" s="96">
        <v>49126</v>
      </c>
      <c r="F7" s="95"/>
      <c r="G7" s="95"/>
      <c r="H7" s="2"/>
      <c r="I7" s="2"/>
      <c r="J7" s="2"/>
      <c r="K7" s="2"/>
      <c r="L7" s="2"/>
      <c r="M7" s="2"/>
      <c r="N7" s="2"/>
      <c r="O7" s="2"/>
    </row>
    <row r="8" spans="1:15" ht="42" customHeigh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28.95" customHeight="1" x14ac:dyDescent="0.3">
      <c r="A9" s="3"/>
      <c r="B9" s="90" t="s">
        <v>33</v>
      </c>
      <c r="C9" s="91"/>
      <c r="D9" s="91"/>
      <c r="E9" s="91"/>
      <c r="F9" s="91"/>
      <c r="G9" s="91"/>
      <c r="H9" s="91"/>
      <c r="I9" s="91"/>
      <c r="J9" s="2"/>
      <c r="K9" s="2"/>
      <c r="L9" s="2"/>
      <c r="M9" s="2"/>
      <c r="N9" s="2"/>
      <c r="O9" s="2"/>
    </row>
    <row r="10" spans="1:15" ht="36" customHeight="1" x14ac:dyDescent="0.3">
      <c r="A10" s="3"/>
      <c r="B10" s="23" t="s">
        <v>34</v>
      </c>
      <c r="C10" s="22" t="s">
        <v>37</v>
      </c>
      <c r="D10" s="22" t="s">
        <v>9</v>
      </c>
      <c r="E10" s="23" t="s">
        <v>57</v>
      </c>
      <c r="F10" s="22" t="s">
        <v>50</v>
      </c>
      <c r="G10" s="22" t="s">
        <v>4</v>
      </c>
      <c r="H10" s="23" t="s">
        <v>35</v>
      </c>
      <c r="I10" s="72" t="s">
        <v>36</v>
      </c>
      <c r="J10" s="2"/>
      <c r="K10" s="2"/>
      <c r="L10" s="2"/>
      <c r="M10" s="2"/>
      <c r="N10" s="2"/>
      <c r="O10" s="2"/>
    </row>
    <row r="11" spans="1:15" x14ac:dyDescent="0.3">
      <c r="A11" s="3"/>
      <c r="B11" s="74">
        <v>1</v>
      </c>
      <c r="C11" s="87" t="str">
        <f>'1'!C3</f>
        <v>Ampliação da Receita Tributária (ICMS)</v>
      </c>
      <c r="D11" s="88">
        <f>'1'!E27</f>
        <v>48579</v>
      </c>
      <c r="E11" s="89" t="s">
        <v>61</v>
      </c>
      <c r="F11" s="75"/>
      <c r="G11" s="76"/>
      <c r="H11" s="77"/>
      <c r="I11" s="77"/>
      <c r="J11" s="2"/>
      <c r="K11" s="2"/>
      <c r="L11" s="2"/>
      <c r="M11" s="2"/>
      <c r="N11" s="2"/>
      <c r="O11" s="2"/>
    </row>
    <row r="12" spans="1:15" x14ac:dyDescent="0.3">
      <c r="A12" s="3"/>
      <c r="B12" s="74">
        <v>2</v>
      </c>
      <c r="C12" s="87" t="str">
        <f>'2'!C3</f>
        <v>Ampliação da Receita Tributária (ITCD)</v>
      </c>
      <c r="D12" s="88">
        <f>'2'!E27</f>
        <v>48579</v>
      </c>
      <c r="E12" s="89" t="s">
        <v>61</v>
      </c>
      <c r="F12" s="75"/>
      <c r="G12" s="78"/>
      <c r="H12" s="79"/>
      <c r="I12" s="77"/>
      <c r="J12" s="2"/>
      <c r="K12" s="2"/>
      <c r="L12" s="2"/>
      <c r="M12" s="2"/>
      <c r="N12" s="2"/>
      <c r="O12" s="2"/>
    </row>
    <row r="13" spans="1:15" ht="27.6" customHeight="1" x14ac:dyDescent="0.3">
      <c r="A13" s="3"/>
      <c r="B13" s="74">
        <v>3</v>
      </c>
      <c r="C13" s="87" t="str">
        <f>'3'!C3</f>
        <v>Recuperação de Créditos Tributários</v>
      </c>
      <c r="D13" s="88">
        <f>'3'!E27</f>
        <v>48579</v>
      </c>
      <c r="E13" s="89" t="s">
        <v>61</v>
      </c>
      <c r="F13" s="75"/>
      <c r="G13" s="78"/>
      <c r="H13" s="79"/>
      <c r="I13" s="77"/>
      <c r="J13" s="2"/>
      <c r="K13" s="2"/>
      <c r="L13" s="2"/>
      <c r="M13" s="2"/>
      <c r="N13" s="2"/>
      <c r="O13" s="2"/>
    </row>
    <row r="14" spans="1:15" x14ac:dyDescent="0.3">
      <c r="A14" s="3"/>
      <c r="B14" s="74">
        <v>4</v>
      </c>
      <c r="C14" s="87" t="str">
        <f>'4'!C3</f>
        <v>Benefícios Fiscais</v>
      </c>
      <c r="D14" s="88">
        <f>'4'!E27</f>
        <v>48579</v>
      </c>
      <c r="E14" s="89" t="s">
        <v>61</v>
      </c>
      <c r="F14" s="75"/>
      <c r="G14" s="78"/>
      <c r="H14" s="79"/>
      <c r="I14" s="77"/>
      <c r="J14" s="2"/>
      <c r="K14" s="2"/>
      <c r="L14" s="2"/>
      <c r="M14" s="2"/>
      <c r="N14" s="2"/>
      <c r="O14" s="2"/>
    </row>
    <row r="15" spans="1:15" x14ac:dyDescent="0.3">
      <c r="A15" s="3"/>
      <c r="B15" s="74">
        <v>5</v>
      </c>
      <c r="C15" s="87" t="str">
        <f>'5'!C3</f>
        <v xml:space="preserve">Projeto Vale do Lítio </v>
      </c>
      <c r="D15" s="88">
        <f>'5'!E27</f>
        <v>48579</v>
      </c>
      <c r="E15" s="89" t="s">
        <v>61</v>
      </c>
      <c r="F15" s="75"/>
      <c r="G15" s="78"/>
      <c r="H15" s="79"/>
      <c r="I15" s="77"/>
      <c r="J15" s="2"/>
      <c r="K15" s="2"/>
      <c r="L15" s="2"/>
      <c r="M15" s="2"/>
      <c r="N15" s="2"/>
      <c r="O15" s="2"/>
    </row>
    <row r="16" spans="1:15" x14ac:dyDescent="0.3">
      <c r="A16" s="3"/>
      <c r="B16" s="74">
        <v>6</v>
      </c>
      <c r="C16" s="87" t="str">
        <f>'6'!C3</f>
        <v>Renovação do Fundo de Erradicação da Miséria</v>
      </c>
      <c r="D16" s="88">
        <f>'6'!E27</f>
        <v>48579</v>
      </c>
      <c r="E16" s="89" t="s">
        <v>61</v>
      </c>
      <c r="F16" s="75"/>
      <c r="G16" s="78"/>
      <c r="H16" s="79"/>
      <c r="I16" s="77"/>
      <c r="J16" s="2"/>
      <c r="K16" s="2"/>
      <c r="L16" s="2"/>
      <c r="M16" s="2"/>
      <c r="N16" s="2"/>
      <c r="O16" s="2"/>
    </row>
    <row r="17" spans="1:15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idden="1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s="18" customFormat="1" hidden="1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s="18" customFormat="1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3"/>
    <row r="28" spans="1:15" x14ac:dyDescent="0.3"/>
    <row r="29" spans="1:15" x14ac:dyDescent="0.3"/>
    <row r="30" spans="1:15" x14ac:dyDescent="0.3"/>
    <row r="31" spans="1:15" x14ac:dyDescent="0.3"/>
    <row r="32" spans="1:15" x14ac:dyDescent="0.3"/>
    <row r="33" x14ac:dyDescent="0.3"/>
    <row r="34" x14ac:dyDescent="0.3"/>
  </sheetData>
  <mergeCells count="9">
    <mergeCell ref="B9:I9"/>
    <mergeCell ref="B4:G4"/>
    <mergeCell ref="B2:I2"/>
    <mergeCell ref="B5:D5"/>
    <mergeCell ref="B6:D6"/>
    <mergeCell ref="B7:D7"/>
    <mergeCell ref="E5:G5"/>
    <mergeCell ref="E6:G6"/>
    <mergeCell ref="E7:G7"/>
  </mergeCells>
  <conditionalFormatting sqref="G11:G16">
    <cfRule type="cellIs" dxfId="19" priority="4" operator="lessThan">
      <formula>0</formula>
    </cfRule>
  </conditionalFormatting>
  <dataValidations count="1">
    <dataValidation type="list" allowBlank="1" showInputMessage="1" showErrorMessage="1" sqref="E11" xr:uid="{D5A34734-0905-45F8-AB06-0C38C0740428}">
      <formula1>"Poder Executivo Estadual,Poder Legislativo Estadual,Poder Judiciário Estadual,Poderes Legislativo e Judiciário Estadual"</formula1>
    </dataValidation>
  </dataValidations>
  <pageMargins left="0.511811024" right="0.511811024" top="0.78740157499999996" bottom="0.78740157499999996" header="0.31496062000000002" footer="0.31496062000000002"/>
  <pageSetup paperSize="9" scale="49" orientation="landscape" r:id="rId1"/>
  <ignoredErrors>
    <ignoredError sqref="C16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C84B1-F1C4-4D43-B273-39CBF4A50741}">
  <dimension ref="A1:T36"/>
  <sheetViews>
    <sheetView topLeftCell="A9" zoomScale="55" zoomScaleNormal="55" workbookViewId="0">
      <selection activeCell="F26" sqref="A26:F32"/>
    </sheetView>
  </sheetViews>
  <sheetFormatPr defaultColWidth="0" defaultRowHeight="28.8" zeroHeight="1" x14ac:dyDescent="0.3"/>
  <cols>
    <col min="1" max="1" width="1.21875" style="10" customWidth="1"/>
    <col min="2" max="2" width="25.21875" style="39" bestFit="1" customWidth="1"/>
    <col min="3" max="3" width="104" style="19" bestFit="1" customWidth="1"/>
    <col min="4" max="4" width="20" style="19" customWidth="1"/>
    <col min="5" max="6" width="20" style="2" customWidth="1"/>
    <col min="7" max="7" width="19.21875" style="19" bestFit="1" customWidth="1"/>
    <col min="8" max="8" width="25.21875" style="19" bestFit="1" customWidth="1"/>
    <col min="9" max="12" width="25.77734375" style="19" customWidth="1"/>
    <col min="13" max="14" width="25.77734375" style="19" hidden="1" customWidth="1"/>
    <col min="15" max="15" width="17.77734375" style="19" hidden="1" customWidth="1"/>
    <col min="16" max="16" width="24.21875" style="18" hidden="1"/>
    <col min="17" max="17" width="43.21875" style="18" hidden="1"/>
    <col min="18" max="18" width="25.77734375" style="18" hidden="1"/>
    <col min="19" max="19" width="26.21875" style="18" hidden="1"/>
    <col min="20" max="20" width="8.77734375" style="18" hidden="1"/>
  </cols>
  <sheetData>
    <row r="1" spans="1:20" s="30" customFormat="1" ht="12" customHeight="1" x14ac:dyDescent="0.3">
      <c r="A1" s="26"/>
      <c r="B1" s="29"/>
      <c r="C1" s="26"/>
      <c r="D1" s="26"/>
      <c r="E1" s="2"/>
      <c r="F1" s="2"/>
      <c r="G1" s="26"/>
      <c r="H1" s="26"/>
      <c r="I1" s="26"/>
      <c r="J1" s="26"/>
      <c r="K1" s="26"/>
      <c r="L1" s="26"/>
      <c r="M1" s="26"/>
      <c r="N1" s="26"/>
      <c r="O1" s="26"/>
      <c r="P1" s="2"/>
      <c r="Q1" s="2"/>
      <c r="R1" s="2"/>
      <c r="S1" s="2"/>
      <c r="T1" s="2"/>
    </row>
    <row r="2" spans="1:20" ht="31.2" customHeight="1" x14ac:dyDescent="0.3">
      <c r="A2" s="1"/>
      <c r="B2" s="121" t="s">
        <v>38</v>
      </c>
      <c r="C2" s="122"/>
      <c r="D2" s="2"/>
      <c r="F2" s="1"/>
      <c r="G2" s="1"/>
      <c r="H2" s="4" t="s">
        <v>0</v>
      </c>
      <c r="I2" s="5">
        <f>IF(Resumo!M2="","",Resumo!M2)</f>
        <v>45426</v>
      </c>
      <c r="J2" s="1"/>
      <c r="K2" s="1"/>
      <c r="L2" s="1"/>
      <c r="M2" s="1"/>
      <c r="N2" s="1"/>
      <c r="O2" s="1"/>
      <c r="P2" s="2"/>
      <c r="Q2" s="2"/>
      <c r="R2" s="2"/>
      <c r="S2" s="2"/>
      <c r="T2" s="2"/>
    </row>
    <row r="3" spans="1:20" x14ac:dyDescent="0.3">
      <c r="A3" s="3"/>
      <c r="B3" s="40">
        <v>1</v>
      </c>
      <c r="C3" s="41" t="s">
        <v>37</v>
      </c>
      <c r="D3" s="2"/>
      <c r="G3" s="1"/>
      <c r="H3" s="3"/>
      <c r="I3" s="3"/>
      <c r="J3" s="2"/>
      <c r="K3" s="2"/>
      <c r="L3" s="2"/>
      <c r="M3" s="2"/>
      <c r="N3" s="2"/>
      <c r="O3" s="2"/>
      <c r="P3" s="2"/>
      <c r="Q3" s="2"/>
      <c r="T3" s="2"/>
    </row>
    <row r="4" spans="1:20" x14ac:dyDescent="0.3">
      <c r="A4" s="3"/>
      <c r="B4" s="31"/>
      <c r="C4" s="3"/>
      <c r="D4" s="2"/>
      <c r="F4" s="3"/>
      <c r="G4" s="3"/>
      <c r="H4" s="3"/>
      <c r="I4" s="3"/>
      <c r="J4" s="3"/>
      <c r="K4" s="3"/>
      <c r="L4" s="2"/>
      <c r="M4" s="2"/>
      <c r="N4" s="2"/>
      <c r="O4" s="3"/>
      <c r="P4" s="2"/>
      <c r="Q4" s="2"/>
      <c r="R4" s="2"/>
      <c r="S4" s="2"/>
      <c r="T4" s="2"/>
    </row>
    <row r="5" spans="1:20" ht="28.95" customHeight="1" x14ac:dyDescent="0.3">
      <c r="A5" s="25"/>
      <c r="B5" s="123" t="s">
        <v>1</v>
      </c>
      <c r="C5" s="124"/>
      <c r="D5" s="2"/>
      <c r="G5" s="125" t="s">
        <v>2</v>
      </c>
      <c r="H5" s="126"/>
      <c r="I5" s="127"/>
      <c r="J5" s="2"/>
      <c r="K5" s="2"/>
      <c r="L5" s="2"/>
      <c r="M5" s="2"/>
      <c r="N5" s="2"/>
      <c r="O5" s="2"/>
      <c r="P5" s="17"/>
      <c r="Q5" s="2"/>
      <c r="T5" s="2"/>
    </row>
    <row r="6" spans="1:20" ht="28.95" customHeight="1" x14ac:dyDescent="0.3">
      <c r="A6" s="28"/>
      <c r="B6" s="32" t="s">
        <v>26</v>
      </c>
      <c r="C6" s="43" t="str">
        <f>Resumo!E5</f>
        <v>MG</v>
      </c>
      <c r="D6" s="42"/>
      <c r="G6" s="128" t="s">
        <v>4</v>
      </c>
      <c r="H6" s="129"/>
      <c r="I6" s="47" t="str">
        <f ca="1">IF(C9="","",IF(I10=I8,"Medida concluída", C9-TODAY()))</f>
        <v>Medida concluída</v>
      </c>
      <c r="J6" s="2"/>
      <c r="K6" s="2"/>
      <c r="L6" s="2"/>
      <c r="M6" s="2"/>
      <c r="N6" s="2"/>
      <c r="O6" s="2"/>
      <c r="P6" s="2"/>
      <c r="Q6" s="2"/>
      <c r="T6" s="2"/>
    </row>
    <row r="7" spans="1:20" ht="62.4" x14ac:dyDescent="0.3">
      <c r="A7" s="28"/>
      <c r="B7" s="32" t="s">
        <v>42</v>
      </c>
      <c r="C7" s="43" t="s">
        <v>23</v>
      </c>
      <c r="D7" s="2"/>
      <c r="G7" s="12" t="s">
        <v>12</v>
      </c>
      <c r="H7" s="11" t="s">
        <v>10</v>
      </c>
      <c r="I7" s="13" t="s">
        <v>11</v>
      </c>
      <c r="J7" s="2"/>
      <c r="K7" s="2"/>
      <c r="L7" s="2"/>
      <c r="M7" s="2"/>
      <c r="N7" s="2"/>
      <c r="O7" s="2"/>
      <c r="P7" s="2"/>
      <c r="Q7" s="2"/>
      <c r="T7" s="2"/>
    </row>
    <row r="8" spans="1:20" x14ac:dyDescent="0.3">
      <c r="A8" s="28"/>
      <c r="B8" s="32" t="s">
        <v>46</v>
      </c>
      <c r="C8" s="54" t="s">
        <v>48</v>
      </c>
      <c r="D8" s="2"/>
      <c r="G8" s="14" t="s">
        <v>13</v>
      </c>
      <c r="H8" s="50">
        <f>COUNTA(C18:C24)</f>
        <v>6</v>
      </c>
      <c r="I8" s="33">
        <v>1</v>
      </c>
      <c r="J8" s="2"/>
      <c r="K8" s="2"/>
      <c r="L8" s="2"/>
      <c r="M8" s="2"/>
      <c r="N8" s="2"/>
      <c r="O8" s="2"/>
      <c r="P8" s="2"/>
      <c r="Q8" s="2"/>
      <c r="T8" s="2"/>
    </row>
    <row r="9" spans="1:20" ht="45.6" customHeight="1" x14ac:dyDescent="0.3">
      <c r="A9" s="28"/>
      <c r="B9" s="32" t="s">
        <v>3</v>
      </c>
      <c r="C9" s="44" t="s">
        <v>44</v>
      </c>
      <c r="D9" s="2"/>
      <c r="G9" s="14" t="s">
        <v>16</v>
      </c>
      <c r="H9" s="50">
        <f ca="1">COUNTIF(G18:G24,G9)</f>
        <v>0</v>
      </c>
      <c r="I9" s="34">
        <f ca="1">IF(H8=0,"",H9/H8)</f>
        <v>0</v>
      </c>
      <c r="J9" s="2"/>
      <c r="K9" s="2"/>
      <c r="L9" s="2"/>
      <c r="M9" s="2"/>
      <c r="N9" s="2"/>
      <c r="O9" s="2"/>
      <c r="P9" s="2"/>
      <c r="Q9" s="2"/>
      <c r="T9" s="2"/>
    </row>
    <row r="10" spans="1:20" x14ac:dyDescent="0.3">
      <c r="A10" s="28"/>
      <c r="B10" s="32" t="s">
        <v>24</v>
      </c>
      <c r="C10" s="45">
        <v>44834</v>
      </c>
      <c r="D10" s="2"/>
      <c r="G10" s="15" t="s">
        <v>17</v>
      </c>
      <c r="H10" s="16">
        <f ca="1">COUNTIF(G18:G24,G10)+COUNTIF(G18:G24,"Concluído com atraso")</f>
        <v>6</v>
      </c>
      <c r="I10" s="35">
        <f ca="1">IF(H8=0,"",H10/H8)</f>
        <v>1</v>
      </c>
      <c r="J10" s="2"/>
      <c r="K10" s="2"/>
      <c r="L10" s="2"/>
      <c r="M10" s="2"/>
      <c r="N10" s="2"/>
      <c r="O10" s="2"/>
      <c r="P10" s="2"/>
      <c r="Q10" s="2"/>
      <c r="T10" s="2"/>
    </row>
    <row r="11" spans="1:20" ht="31.2" x14ac:dyDescent="0.3">
      <c r="A11" s="28"/>
      <c r="B11" s="32" t="s">
        <v>27</v>
      </c>
      <c r="C11" s="46">
        <v>4000000</v>
      </c>
      <c r="D11" s="2"/>
      <c r="G11" s="130" t="s">
        <v>28</v>
      </c>
      <c r="H11" s="131"/>
      <c r="I11" s="132"/>
      <c r="J11" s="2"/>
      <c r="K11" s="2"/>
      <c r="L11" s="2"/>
      <c r="M11" s="2"/>
      <c r="N11" s="2"/>
      <c r="O11" s="2"/>
      <c r="P11" s="2"/>
      <c r="Q11" s="2"/>
      <c r="T11" s="2"/>
    </row>
    <row r="12" spans="1:20" ht="31.2" customHeight="1" x14ac:dyDescent="0.3">
      <c r="A12" s="28"/>
      <c r="B12" s="49" t="s">
        <v>6</v>
      </c>
      <c r="C12" s="48" t="s">
        <v>45</v>
      </c>
      <c r="D12" s="2"/>
      <c r="G12" s="118" t="s">
        <v>29</v>
      </c>
      <c r="H12" s="118"/>
      <c r="I12" s="51">
        <f>SUM(H18:H24)</f>
        <v>4500000</v>
      </c>
      <c r="J12" s="2"/>
      <c r="K12" s="2"/>
      <c r="L12" s="2"/>
      <c r="M12" s="2"/>
      <c r="N12" s="2"/>
      <c r="O12" s="2"/>
      <c r="P12" s="2"/>
      <c r="Q12" s="2"/>
      <c r="T12" s="2"/>
    </row>
    <row r="13" spans="1:20" ht="31.2" customHeight="1" x14ac:dyDescent="0.3">
      <c r="A13" s="28"/>
      <c r="B13" s="114" t="s">
        <v>7</v>
      </c>
      <c r="C13" s="116"/>
      <c r="D13" s="2"/>
      <c r="G13" s="52" t="s">
        <v>30</v>
      </c>
      <c r="H13" s="52" t="str">
        <f>IF(SUM(H18:H24)=0,"",IF(I13=0,"Meta atingida",IF(I13&gt;0,"Meta atingida com superáfit","Meta não atingida")))</f>
        <v>Meta atingida com superáfit</v>
      </c>
      <c r="I13" s="53">
        <f>I12-C11</f>
        <v>500000</v>
      </c>
      <c r="J13" s="2"/>
      <c r="K13" s="2"/>
      <c r="L13" s="2"/>
      <c r="M13" s="2"/>
      <c r="N13" s="2"/>
      <c r="O13" s="2"/>
      <c r="P13" s="2"/>
      <c r="Q13" s="2"/>
      <c r="T13" s="2"/>
    </row>
    <row r="14" spans="1:20" ht="46.8" x14ac:dyDescent="0.3">
      <c r="A14" s="3"/>
      <c r="B14" s="115"/>
      <c r="C14" s="117"/>
      <c r="D14" s="2"/>
      <c r="G14" s="118" t="s">
        <v>47</v>
      </c>
      <c r="H14" s="118"/>
      <c r="I14" s="55" t="s">
        <v>45</v>
      </c>
      <c r="J14" s="2"/>
      <c r="K14" s="2"/>
      <c r="L14" s="2"/>
      <c r="M14" s="2"/>
      <c r="N14" s="2"/>
      <c r="O14" s="2"/>
      <c r="P14" s="2"/>
      <c r="Q14" s="2"/>
      <c r="T14" s="2"/>
    </row>
    <row r="15" spans="1:20" x14ac:dyDescent="0.3">
      <c r="A15" s="3"/>
      <c r="B15" s="31"/>
      <c r="C15" s="6"/>
      <c r="D15" s="6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28.95" customHeight="1" x14ac:dyDescent="0.3">
      <c r="A16" s="3"/>
      <c r="B16" s="119" t="s">
        <v>39</v>
      </c>
      <c r="C16" s="120"/>
      <c r="D16" s="120"/>
      <c r="E16" s="120"/>
      <c r="F16" s="120"/>
      <c r="G16" s="120"/>
      <c r="H16" s="120"/>
      <c r="I16" s="120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38.549999999999997" customHeight="1" x14ac:dyDescent="0.3">
      <c r="A17" s="3"/>
      <c r="B17" s="20" t="s">
        <v>14</v>
      </c>
      <c r="C17" s="20" t="s">
        <v>12</v>
      </c>
      <c r="D17" s="20" t="s">
        <v>8</v>
      </c>
      <c r="E17" s="20" t="s">
        <v>41</v>
      </c>
      <c r="F17" s="20" t="s">
        <v>9</v>
      </c>
      <c r="G17" s="20" t="s">
        <v>15</v>
      </c>
      <c r="H17" s="20" t="s">
        <v>5</v>
      </c>
      <c r="I17" s="20" t="s">
        <v>43</v>
      </c>
      <c r="J17" s="2"/>
      <c r="K17" s="2"/>
      <c r="L17" s="2"/>
      <c r="M17" s="2"/>
      <c r="N17" s="2"/>
      <c r="O17" s="2"/>
      <c r="P17" s="24"/>
      <c r="Q17" s="2"/>
      <c r="R17" s="2"/>
      <c r="S17" s="2"/>
      <c r="T17" s="2"/>
    </row>
    <row r="18" spans="1:20" x14ac:dyDescent="0.3">
      <c r="A18" s="3"/>
      <c r="B18" s="7">
        <v>1</v>
      </c>
      <c r="C18" s="37" t="s">
        <v>18</v>
      </c>
      <c r="D18" s="8">
        <v>44498</v>
      </c>
      <c r="E18" s="9"/>
      <c r="F18" s="8">
        <v>44498</v>
      </c>
      <c r="G18" s="9" t="str">
        <f ca="1">IF(C18="","",IF(D18="","",IF(F18="",IF(D18&lt;TODAY(),"Atrasado","Em andamento no prazo"),IF(F18&gt;D18,"Concluído com atraso","Concluído"))))</f>
        <v>Concluído</v>
      </c>
      <c r="H18" s="21"/>
      <c r="I18" s="9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31.2" x14ac:dyDescent="0.3">
      <c r="A19" s="3"/>
      <c r="B19" s="7">
        <v>2</v>
      </c>
      <c r="C19" s="37" t="s">
        <v>19</v>
      </c>
      <c r="D19" s="8">
        <v>44559</v>
      </c>
      <c r="E19" s="8">
        <v>44899</v>
      </c>
      <c r="F19" s="8">
        <v>44899</v>
      </c>
      <c r="G19" s="9" t="str">
        <f t="shared" ref="G19:G24" ca="1" si="0">IF(C19="","",IF(D19="","",IF(F19="",IF(D19&lt;TODAY(),"Atrasado","Em andamento no prazo"),IF(F19&gt;D19,"Concluído com atraso","Concluído"))))</f>
        <v>Concluído com atraso</v>
      </c>
      <c r="H19" s="21"/>
      <c r="I19" s="9" t="s">
        <v>49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3">
      <c r="A20" s="3"/>
      <c r="B20" s="7">
        <v>3</v>
      </c>
      <c r="C20" s="38" t="s">
        <v>25</v>
      </c>
      <c r="D20" s="8">
        <v>44678</v>
      </c>
      <c r="E20" s="9"/>
      <c r="F20" s="8">
        <v>44678</v>
      </c>
      <c r="G20" s="9" t="str">
        <f t="shared" ca="1" si="0"/>
        <v>Concluído</v>
      </c>
      <c r="H20" s="21"/>
      <c r="I20" s="9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3">
      <c r="A21" s="3"/>
      <c r="B21" s="7">
        <v>4</v>
      </c>
      <c r="C21" s="37" t="s">
        <v>20</v>
      </c>
      <c r="D21" s="8">
        <v>44681</v>
      </c>
      <c r="E21" s="9"/>
      <c r="F21" s="8">
        <v>44681</v>
      </c>
      <c r="G21" s="9" t="str">
        <f t="shared" ca="1" si="0"/>
        <v>Concluído</v>
      </c>
      <c r="H21" s="21"/>
      <c r="I21" s="9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x14ac:dyDescent="0.3">
      <c r="A22" s="3"/>
      <c r="B22" s="7">
        <v>5</v>
      </c>
      <c r="C22" s="37" t="s">
        <v>21</v>
      </c>
      <c r="D22" s="8">
        <v>44408</v>
      </c>
      <c r="E22" s="9"/>
      <c r="F22" s="8">
        <v>44408</v>
      </c>
      <c r="G22" s="9" t="str">
        <f t="shared" ca="1" si="0"/>
        <v>Concluído</v>
      </c>
      <c r="H22" s="21">
        <v>4500000</v>
      </c>
      <c r="I22" s="9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x14ac:dyDescent="0.3">
      <c r="A23" s="3"/>
      <c r="B23" s="7">
        <v>6</v>
      </c>
      <c r="C23" s="37" t="s">
        <v>22</v>
      </c>
      <c r="D23" s="8">
        <v>44834</v>
      </c>
      <c r="E23" s="9"/>
      <c r="F23" s="8">
        <v>44834</v>
      </c>
      <c r="G23" s="9" t="str">
        <f t="shared" ca="1" si="0"/>
        <v>Concluído</v>
      </c>
      <c r="H23" s="21"/>
      <c r="I23" s="9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idden="1" x14ac:dyDescent="0.3">
      <c r="A24" s="3"/>
      <c r="B24" s="36">
        <v>12</v>
      </c>
      <c r="C24" s="9"/>
      <c r="D24" s="8"/>
      <c r="E24" s="8"/>
      <c r="F24" s="8"/>
      <c r="G24" s="9" t="str">
        <f t="shared" ca="1" si="0"/>
        <v/>
      </c>
      <c r="H24" s="21"/>
      <c r="J24" s="26"/>
      <c r="K24" s="26"/>
      <c r="O24" s="27"/>
      <c r="P24" s="2"/>
      <c r="Q24" s="2"/>
      <c r="R24" s="2"/>
      <c r="S24" s="2"/>
      <c r="T24" s="2"/>
    </row>
    <row r="25" spans="1:20" s="30" customFormat="1" x14ac:dyDescent="0.3">
      <c r="A25" s="3"/>
      <c r="B25" s="31"/>
      <c r="C25" s="3"/>
      <c r="D25" s="3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s="30" customFormat="1" x14ac:dyDescent="0.3">
      <c r="A26" s="26"/>
      <c r="B26" s="31"/>
      <c r="C26" s="3"/>
      <c r="D26" s="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s="30" customFormat="1" x14ac:dyDescent="0.3">
      <c r="A27" s="26"/>
      <c r="B27" s="31"/>
      <c r="C27" s="3"/>
      <c r="D27" s="3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s="2" customFormat="1" hidden="1" x14ac:dyDescent="0.3">
      <c r="A28" s="26"/>
      <c r="B28" s="31"/>
      <c r="C28" s="3"/>
      <c r="D28" s="3"/>
      <c r="G28" s="3"/>
      <c r="H28" s="3"/>
      <c r="I28" s="3"/>
      <c r="J28" s="3"/>
      <c r="K28" s="3"/>
      <c r="L28" s="3"/>
      <c r="M28" s="3"/>
      <c r="N28" s="3"/>
      <c r="O28" s="3"/>
    </row>
    <row r="29" spans="1:20" s="2" customFormat="1" hidden="1" x14ac:dyDescent="0.3">
      <c r="A29" s="26"/>
      <c r="B29" s="31"/>
      <c r="C29" s="3"/>
      <c r="D29" s="3"/>
      <c r="G29" s="3"/>
      <c r="H29" s="3"/>
      <c r="I29" s="3"/>
      <c r="J29" s="3"/>
      <c r="K29" s="3"/>
      <c r="L29" s="3"/>
      <c r="M29" s="3"/>
      <c r="N29" s="3"/>
      <c r="O29" s="3"/>
    </row>
    <row r="30" spans="1:20" s="2" customFormat="1" x14ac:dyDescent="0.3">
      <c r="A30" s="26"/>
      <c r="B30" s="29"/>
      <c r="C30" s="26"/>
      <c r="D30" s="26"/>
      <c r="G30" s="26"/>
      <c r="H30" s="26"/>
      <c r="I30" s="26"/>
      <c r="J30" s="26"/>
      <c r="K30" s="26"/>
      <c r="L30" s="26"/>
      <c r="M30" s="26"/>
      <c r="N30" s="26"/>
      <c r="O30" s="26"/>
    </row>
    <row r="31" spans="1:20" s="2" customFormat="1" x14ac:dyDescent="0.3">
      <c r="A31" s="26"/>
      <c r="B31" s="29"/>
      <c r="C31" s="26"/>
      <c r="D31" s="26"/>
      <c r="G31" s="26"/>
      <c r="H31" s="26"/>
      <c r="I31" s="26"/>
      <c r="J31" s="26"/>
      <c r="K31" s="26"/>
      <c r="L31" s="26"/>
      <c r="M31" s="26"/>
      <c r="N31" s="26"/>
      <c r="O31" s="26"/>
    </row>
    <row r="32" spans="1:20" s="30" customFormat="1" x14ac:dyDescent="0.3">
      <c r="A32" s="26"/>
      <c r="B32" s="29"/>
      <c r="C32" s="26"/>
      <c r="D32" s="26"/>
      <c r="E32" s="2"/>
      <c r="F32" s="2"/>
      <c r="G32" s="26"/>
      <c r="H32" s="26"/>
      <c r="I32" s="26"/>
      <c r="J32" s="26"/>
      <c r="K32" s="26"/>
      <c r="L32" s="26"/>
      <c r="M32" s="26"/>
      <c r="N32" s="26"/>
      <c r="O32" s="26"/>
      <c r="P32" s="2"/>
      <c r="Q32" s="2"/>
      <c r="R32" s="2"/>
      <c r="S32" s="2"/>
      <c r="T32" s="2"/>
    </row>
    <row r="33" spans="1:20" s="30" customFormat="1" x14ac:dyDescent="0.3">
      <c r="A33" s="26"/>
      <c r="B33" s="29"/>
      <c r="C33" s="26"/>
      <c r="D33" s="26"/>
      <c r="E33" s="2"/>
      <c r="F33" s="2"/>
      <c r="G33" s="26"/>
      <c r="H33" s="26"/>
      <c r="I33" s="26"/>
      <c r="J33" s="26"/>
      <c r="K33" s="26"/>
      <c r="L33" s="26"/>
      <c r="M33" s="26"/>
      <c r="N33" s="26"/>
      <c r="O33" s="26"/>
      <c r="P33" s="2"/>
      <c r="Q33" s="2"/>
      <c r="R33" s="2"/>
      <c r="S33" s="2"/>
      <c r="T33" s="2"/>
    </row>
    <row r="34" spans="1:20" s="30" customFormat="1" x14ac:dyDescent="0.3">
      <c r="A34" s="26"/>
      <c r="B34" s="29"/>
      <c r="C34" s="26"/>
      <c r="D34" s="26"/>
      <c r="E34" s="2"/>
      <c r="F34" s="2"/>
      <c r="G34" s="26"/>
      <c r="H34" s="26"/>
      <c r="I34" s="26"/>
      <c r="J34" s="26"/>
      <c r="K34" s="26"/>
      <c r="L34" s="26"/>
      <c r="M34" s="26"/>
      <c r="N34" s="26"/>
      <c r="O34" s="26"/>
      <c r="P34" s="2"/>
      <c r="Q34" s="2"/>
      <c r="R34" s="2"/>
      <c r="S34" s="2"/>
      <c r="T34" s="2"/>
    </row>
    <row r="35" spans="1:20" s="30" customFormat="1" x14ac:dyDescent="0.3">
      <c r="A35" s="26"/>
      <c r="B35" s="29"/>
      <c r="C35" s="26"/>
      <c r="D35" s="26"/>
      <c r="E35" s="2"/>
      <c r="F35" s="2"/>
      <c r="G35" s="26"/>
      <c r="H35" s="26"/>
      <c r="I35" s="26"/>
      <c r="J35" s="26"/>
      <c r="K35" s="26"/>
      <c r="L35" s="26"/>
      <c r="M35" s="26"/>
      <c r="N35" s="26"/>
      <c r="O35" s="26"/>
      <c r="P35" s="2"/>
      <c r="Q35" s="2"/>
      <c r="R35" s="2"/>
      <c r="S35" s="2"/>
      <c r="T35" s="2"/>
    </row>
    <row r="36" spans="1:20" s="30" customFormat="1" x14ac:dyDescent="0.3">
      <c r="A36" s="26"/>
      <c r="B36" s="29"/>
      <c r="C36" s="26"/>
      <c r="D36" s="26"/>
      <c r="E36" s="2"/>
      <c r="F36" s="2"/>
      <c r="G36" s="26"/>
      <c r="H36" s="26"/>
      <c r="I36" s="26"/>
      <c r="J36" s="26"/>
      <c r="K36" s="26"/>
      <c r="L36" s="26"/>
      <c r="M36" s="26"/>
      <c r="N36" s="26"/>
      <c r="O36" s="26"/>
      <c r="P36" s="2"/>
      <c r="Q36" s="2"/>
      <c r="R36" s="2"/>
      <c r="S36" s="2"/>
      <c r="T36" s="2"/>
    </row>
  </sheetData>
  <mergeCells count="10">
    <mergeCell ref="B13:B14"/>
    <mergeCell ref="C13:C14"/>
    <mergeCell ref="G14:H14"/>
    <mergeCell ref="B16:I16"/>
    <mergeCell ref="B2:C2"/>
    <mergeCell ref="B5:C5"/>
    <mergeCell ref="G5:I5"/>
    <mergeCell ref="G6:H6"/>
    <mergeCell ref="G11:I11"/>
    <mergeCell ref="G12:H12"/>
  </mergeCells>
  <conditionalFormatting sqref="C18:C24">
    <cfRule type="containsBlanks" dxfId="6" priority="8">
      <formula>LEN(TRIM(C18))=0</formula>
    </cfRule>
  </conditionalFormatting>
  <conditionalFormatting sqref="E18:E23">
    <cfRule type="containsBlanks" dxfId="5" priority="2">
      <formula>LEN(TRIM(E18))=0</formula>
    </cfRule>
  </conditionalFormatting>
  <conditionalFormatting sqref="F19">
    <cfRule type="containsBlanks" dxfId="4" priority="1">
      <formula>LEN(TRIM(F19))=0</formula>
    </cfRule>
  </conditionalFormatting>
  <conditionalFormatting sqref="H13">
    <cfRule type="containsText" dxfId="3" priority="5" operator="containsText" text="Meta atingida">
      <formula>NOT(ISERROR(SEARCH("Meta atingida",H13)))</formula>
    </cfRule>
  </conditionalFormatting>
  <conditionalFormatting sqref="H9:I9">
    <cfRule type="cellIs" dxfId="2" priority="6" operator="greaterThan">
      <formula>0</formula>
    </cfRule>
  </conditionalFormatting>
  <conditionalFormatting sqref="I6 I13">
    <cfRule type="cellIs" dxfId="1" priority="7" operator="lessThan">
      <formula>0</formula>
    </cfRule>
  </conditionalFormatting>
  <conditionalFormatting sqref="I18:I23">
    <cfRule type="containsBlanks" dxfId="0" priority="3">
      <formula>LEN(TRIM(I18))=0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3120D-8D8C-42E6-8CE0-1FB5D7C82CD6}">
  <sheetPr>
    <pageSetUpPr fitToPage="1"/>
  </sheetPr>
  <dimension ref="A1:U36"/>
  <sheetViews>
    <sheetView tabSelected="1" zoomScale="85" zoomScaleNormal="85" workbookViewId="0">
      <selection activeCell="E12" sqref="E12"/>
    </sheetView>
  </sheetViews>
  <sheetFormatPr defaultColWidth="0" defaultRowHeight="28.8" x14ac:dyDescent="0.3"/>
  <cols>
    <col min="1" max="1" width="1.21875" style="10" customWidth="1"/>
    <col min="2" max="2" width="25.21875" style="39" bestFit="1" customWidth="1"/>
    <col min="3" max="3" width="54.77734375" style="19" customWidth="1"/>
    <col min="4" max="4" width="29.77734375" style="19" customWidth="1"/>
    <col min="5" max="5" width="28.21875" style="19" bestFit="1" customWidth="1"/>
    <col min="6" max="6" width="20" style="2" customWidth="1"/>
    <col min="7" max="7" width="21.77734375" style="2" bestFit="1" customWidth="1"/>
    <col min="8" max="8" width="32.5546875" style="2" bestFit="1" customWidth="1"/>
    <col min="9" max="9" width="30.77734375" style="19" customWidth="1"/>
    <col min="10" max="10" width="27.21875" style="19" customWidth="1"/>
    <col min="11" max="11" width="11.77734375" style="19" customWidth="1"/>
    <col min="12" max="12" width="15.21875" style="19" customWidth="1"/>
    <col min="13" max="14" width="25.77734375" style="19" hidden="1"/>
    <col min="15" max="15" width="17.77734375" style="19" hidden="1"/>
    <col min="16" max="16" width="24.21875" style="18" hidden="1"/>
    <col min="17" max="17" width="43.21875" style="18" hidden="1"/>
    <col min="18" max="18" width="25.77734375" style="18" hidden="1"/>
    <col min="19" max="19" width="26.21875" style="18" hidden="1"/>
    <col min="20" max="20" width="8.77734375" style="18" hidden="1"/>
    <col min="21" max="21" width="8.77734375" hidden="1"/>
  </cols>
  <sheetData>
    <row r="1" spans="1:20" s="30" customFormat="1" x14ac:dyDescent="0.3">
      <c r="A1" s="26"/>
      <c r="B1" s="29"/>
      <c r="C1" s="26"/>
      <c r="D1" s="26"/>
      <c r="E1" s="26"/>
      <c r="F1" s="2"/>
      <c r="G1" s="2"/>
      <c r="H1" s="2"/>
      <c r="I1" s="26"/>
      <c r="J1" s="2"/>
      <c r="K1" s="26"/>
      <c r="L1" s="26"/>
      <c r="M1" s="26"/>
      <c r="N1" s="26"/>
      <c r="O1" s="26"/>
      <c r="P1" s="2"/>
      <c r="Q1" s="2"/>
      <c r="R1" s="2"/>
      <c r="S1" s="2"/>
      <c r="T1" s="2"/>
    </row>
    <row r="2" spans="1:20" ht="46.8" x14ac:dyDescent="0.3">
      <c r="A2" s="1"/>
      <c r="B2" s="100" t="s">
        <v>38</v>
      </c>
      <c r="C2" s="101"/>
      <c r="D2" s="2"/>
      <c r="E2" s="61" t="s">
        <v>0</v>
      </c>
      <c r="F2" s="5">
        <f>Resumo!M2</f>
        <v>45426</v>
      </c>
      <c r="G2" s="1"/>
      <c r="H2" s="1"/>
      <c r="I2" s="1"/>
      <c r="J2" s="2"/>
      <c r="K2" s="1"/>
      <c r="L2" s="1"/>
      <c r="M2" s="1"/>
      <c r="N2" s="1"/>
      <c r="O2" s="1"/>
      <c r="P2" s="2"/>
      <c r="Q2" s="2"/>
      <c r="R2" s="2"/>
      <c r="S2" s="2"/>
      <c r="T2" s="2"/>
    </row>
    <row r="3" spans="1:20" ht="50.25" customHeight="1" x14ac:dyDescent="0.3">
      <c r="A3" s="3"/>
      <c r="B3" s="73">
        <f>Resumo!B11</f>
        <v>1</v>
      </c>
      <c r="C3" s="68" t="s">
        <v>65</v>
      </c>
      <c r="D3" s="2"/>
      <c r="E3" s="2"/>
      <c r="I3" s="1"/>
      <c r="J3" s="3"/>
      <c r="K3" s="2"/>
      <c r="L3" s="2"/>
      <c r="M3" s="2"/>
      <c r="N3" s="2"/>
      <c r="O3" s="2"/>
      <c r="P3" s="2"/>
      <c r="Q3" s="2"/>
      <c r="T3" s="2"/>
    </row>
    <row r="4" spans="1:20" x14ac:dyDescent="0.3">
      <c r="A4" s="3"/>
      <c r="B4" s="31"/>
      <c r="C4" s="3"/>
      <c r="D4" s="3"/>
      <c r="E4" s="2"/>
      <c r="G4" s="3"/>
      <c r="H4" s="3"/>
      <c r="I4" s="3"/>
      <c r="J4" s="3"/>
      <c r="K4" s="3"/>
      <c r="L4" s="2"/>
      <c r="M4" s="2"/>
      <c r="N4" s="2"/>
      <c r="O4" s="3"/>
      <c r="P4" s="2"/>
      <c r="Q4" s="2"/>
      <c r="R4" s="2"/>
      <c r="S4" s="2"/>
      <c r="T4" s="2"/>
    </row>
    <row r="5" spans="1:20" ht="46.95" customHeight="1" x14ac:dyDescent="0.3">
      <c r="A5" s="3"/>
      <c r="B5" s="102" t="s">
        <v>1</v>
      </c>
      <c r="C5" s="103"/>
      <c r="D5" s="2"/>
      <c r="E5" s="104" t="s">
        <v>2</v>
      </c>
      <c r="F5" s="105"/>
      <c r="G5" s="105"/>
      <c r="I5" s="2"/>
      <c r="J5" s="2"/>
      <c r="K5" s="2"/>
      <c r="L5" s="2"/>
      <c r="M5" s="2"/>
      <c r="N5" s="2"/>
      <c r="O5" s="2"/>
      <c r="P5" s="17"/>
      <c r="Q5" s="2"/>
      <c r="T5" s="2"/>
    </row>
    <row r="6" spans="1:20" ht="28.95" customHeight="1" x14ac:dyDescent="0.3">
      <c r="A6" s="3"/>
      <c r="B6" s="59" t="s">
        <v>53</v>
      </c>
      <c r="C6" s="48" t="s">
        <v>59</v>
      </c>
      <c r="D6" s="2"/>
      <c r="E6" s="60" t="s">
        <v>12</v>
      </c>
      <c r="F6" s="50" t="s">
        <v>10</v>
      </c>
      <c r="G6" s="57" t="s">
        <v>11</v>
      </c>
      <c r="I6" s="2"/>
      <c r="J6" s="2"/>
      <c r="K6" s="2"/>
      <c r="L6" s="2"/>
      <c r="M6" s="2"/>
      <c r="N6" s="2"/>
      <c r="O6" s="2"/>
      <c r="P6" s="2"/>
      <c r="Q6" s="2"/>
      <c r="T6" s="2"/>
    </row>
    <row r="7" spans="1:20" x14ac:dyDescent="0.3">
      <c r="A7" s="3"/>
      <c r="B7" s="59" t="s">
        <v>24</v>
      </c>
      <c r="C7" s="45" t="s">
        <v>63</v>
      </c>
      <c r="D7" s="2"/>
      <c r="E7" s="60" t="s">
        <v>13</v>
      </c>
      <c r="F7" s="66">
        <v>1</v>
      </c>
      <c r="G7" s="67">
        <v>1</v>
      </c>
      <c r="I7" s="2"/>
      <c r="J7" s="2"/>
      <c r="K7" s="2"/>
      <c r="L7" s="2"/>
      <c r="M7" s="2"/>
      <c r="N7" s="2"/>
      <c r="O7" s="2"/>
      <c r="P7" s="2"/>
      <c r="Q7" s="2"/>
      <c r="T7" s="2"/>
    </row>
    <row r="8" spans="1:20" ht="31.2" x14ac:dyDescent="0.3">
      <c r="A8" s="3"/>
      <c r="B8" s="59" t="s">
        <v>52</v>
      </c>
      <c r="C8" s="69" t="s">
        <v>67</v>
      </c>
      <c r="D8" s="2"/>
      <c r="E8" s="60" t="s">
        <v>16</v>
      </c>
      <c r="F8" s="66"/>
      <c r="G8" s="67">
        <f>F8/F7</f>
        <v>0</v>
      </c>
      <c r="I8" s="2"/>
      <c r="J8" s="2"/>
      <c r="K8" s="2"/>
      <c r="L8" s="2"/>
      <c r="M8" s="2"/>
      <c r="N8" s="2"/>
      <c r="O8" s="2"/>
      <c r="P8" s="2"/>
      <c r="Q8" s="2"/>
      <c r="T8" s="2"/>
    </row>
    <row r="9" spans="1:20" x14ac:dyDescent="0.3">
      <c r="A9" s="3"/>
      <c r="B9" s="59" t="s">
        <v>50</v>
      </c>
      <c r="C9" s="54" t="s">
        <v>62</v>
      </c>
      <c r="D9" s="2"/>
      <c r="E9" s="2"/>
      <c r="I9" s="2"/>
      <c r="J9" s="2"/>
      <c r="K9" s="2"/>
      <c r="L9" s="2"/>
      <c r="M9" s="2"/>
      <c r="N9" s="2"/>
      <c r="O9" s="2"/>
      <c r="P9" s="2"/>
      <c r="Q9" s="2"/>
      <c r="T9" s="2"/>
    </row>
    <row r="10" spans="1:20" x14ac:dyDescent="0.3">
      <c r="A10" s="3"/>
      <c r="B10" s="106" t="s">
        <v>54</v>
      </c>
      <c r="C10" s="107"/>
      <c r="D10" s="2"/>
      <c r="E10" s="2"/>
      <c r="I10" s="2"/>
      <c r="J10" s="2"/>
      <c r="K10" s="2"/>
      <c r="L10" s="2"/>
      <c r="M10" s="2"/>
      <c r="N10" s="2"/>
      <c r="O10" s="2"/>
      <c r="P10" s="2"/>
      <c r="Q10" s="2"/>
      <c r="T10" s="2"/>
    </row>
    <row r="11" spans="1:20" x14ac:dyDescent="0.3">
      <c r="A11" s="3"/>
      <c r="B11" s="108" t="s">
        <v>68</v>
      </c>
      <c r="C11" s="109"/>
      <c r="D11" s="2"/>
      <c r="E11" s="2"/>
      <c r="I11" s="2"/>
      <c r="J11" s="2"/>
      <c r="K11" s="2"/>
      <c r="L11" s="2"/>
      <c r="M11" s="2"/>
      <c r="N11" s="2"/>
      <c r="O11" s="2"/>
      <c r="P11" s="2"/>
      <c r="Q11" s="2"/>
      <c r="T11" s="2"/>
    </row>
    <row r="12" spans="1:20" x14ac:dyDescent="0.3">
      <c r="A12" s="3"/>
      <c r="B12" s="110"/>
      <c r="C12" s="111"/>
      <c r="D12" s="2"/>
      <c r="E12" s="2"/>
      <c r="I12" s="2"/>
      <c r="J12" s="2"/>
      <c r="K12" s="2"/>
      <c r="L12" s="2"/>
      <c r="M12" s="2"/>
      <c r="N12" s="2"/>
      <c r="O12" s="2"/>
      <c r="P12" s="2"/>
      <c r="Q12" s="2"/>
      <c r="T12" s="2"/>
    </row>
    <row r="13" spans="1:20" x14ac:dyDescent="0.3">
      <c r="A13" s="3"/>
      <c r="B13" s="110"/>
      <c r="C13" s="111"/>
      <c r="D13" s="2"/>
      <c r="E13" s="2"/>
      <c r="I13" s="2"/>
      <c r="J13" s="2"/>
      <c r="K13" s="2"/>
      <c r="L13" s="2"/>
      <c r="M13" s="2"/>
      <c r="N13" s="2"/>
      <c r="O13" s="2"/>
      <c r="P13" s="2"/>
      <c r="Q13" s="2"/>
      <c r="T13" s="2"/>
    </row>
    <row r="14" spans="1:20" x14ac:dyDescent="0.3">
      <c r="A14" s="3"/>
      <c r="B14" s="110"/>
      <c r="C14" s="111"/>
      <c r="D14" s="2"/>
      <c r="E14" s="2"/>
      <c r="I14" s="2"/>
      <c r="J14" s="2"/>
      <c r="K14" s="2"/>
      <c r="L14" s="2"/>
      <c r="M14" s="2"/>
      <c r="N14" s="2"/>
      <c r="O14" s="2"/>
      <c r="P14" s="2"/>
      <c r="Q14" s="2"/>
      <c r="T14" s="2"/>
    </row>
    <row r="15" spans="1:20" x14ac:dyDescent="0.3">
      <c r="A15" s="3"/>
      <c r="B15" s="112"/>
      <c r="C15" s="113"/>
      <c r="D15" s="2"/>
      <c r="E15" s="2"/>
      <c r="I15" s="2"/>
      <c r="J15" s="2"/>
      <c r="K15" s="2"/>
      <c r="L15" s="2"/>
      <c r="M15" s="2"/>
      <c r="N15" s="2"/>
      <c r="O15" s="2"/>
      <c r="P15" s="2"/>
      <c r="Q15" s="2"/>
      <c r="T15" s="2"/>
    </row>
    <row r="16" spans="1:20" x14ac:dyDescent="0.3">
      <c r="A16" s="3"/>
      <c r="B16" s="31"/>
      <c r="C16" s="6"/>
      <c r="D16" s="6"/>
      <c r="E16" s="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3">
      <c r="A17" s="3"/>
      <c r="B17" s="97" t="s">
        <v>39</v>
      </c>
      <c r="C17" s="98"/>
      <c r="D17" s="98"/>
      <c r="E17" s="98"/>
      <c r="F17" s="98"/>
      <c r="G17" s="98"/>
      <c r="H17" s="98"/>
      <c r="I17" s="98"/>
      <c r="J17" s="99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31.2" x14ac:dyDescent="0.3">
      <c r="A18" s="3"/>
      <c r="B18" s="60" t="s">
        <v>14</v>
      </c>
      <c r="C18" s="60" t="s">
        <v>55</v>
      </c>
      <c r="D18" s="60" t="s">
        <v>58</v>
      </c>
      <c r="E18" s="60" t="s">
        <v>8</v>
      </c>
      <c r="F18" s="60" t="s">
        <v>41</v>
      </c>
      <c r="G18" s="60" t="s">
        <v>56</v>
      </c>
      <c r="H18" s="60" t="s">
        <v>51</v>
      </c>
      <c r="I18" s="60" t="s">
        <v>15</v>
      </c>
      <c r="J18" s="60" t="s">
        <v>43</v>
      </c>
      <c r="K18" s="2"/>
      <c r="L18" s="2"/>
      <c r="M18" s="2"/>
      <c r="N18" s="2"/>
      <c r="O18" s="2"/>
      <c r="P18" s="24"/>
      <c r="Q18" s="2"/>
      <c r="R18" s="2"/>
      <c r="S18" s="2"/>
      <c r="T18" s="2"/>
    </row>
    <row r="19" spans="1:20" x14ac:dyDescent="0.3">
      <c r="A19" s="3"/>
      <c r="B19" s="64">
        <v>1</v>
      </c>
      <c r="C19" s="70">
        <v>0</v>
      </c>
      <c r="D19" s="8" t="s">
        <v>60</v>
      </c>
      <c r="E19" s="8">
        <v>45657</v>
      </c>
      <c r="F19" s="8" t="s">
        <v>64</v>
      </c>
      <c r="G19" s="58"/>
      <c r="H19" s="63" t="str">
        <f>IF(G19="","",DATEDIF(E19,G19,"m"))</f>
        <v/>
      </c>
      <c r="I19" s="8"/>
      <c r="J19" s="58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3">
      <c r="A20" s="3"/>
      <c r="B20" s="64">
        <v>2</v>
      </c>
      <c r="C20" s="70">
        <v>672000000</v>
      </c>
      <c r="D20" s="8" t="s">
        <v>60</v>
      </c>
      <c r="E20" s="8">
        <v>46022</v>
      </c>
      <c r="F20" s="8" t="s">
        <v>64</v>
      </c>
      <c r="G20" s="58"/>
      <c r="H20" s="63" t="str">
        <f t="shared" ref="H20:H27" si="0">IF(G20="","",DATEDIF(E20,G20,"m"))</f>
        <v/>
      </c>
      <c r="I20" s="8"/>
      <c r="J20" s="58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3">
      <c r="A21" s="3"/>
      <c r="B21" s="64">
        <v>3</v>
      </c>
      <c r="C21" s="70">
        <v>698880000</v>
      </c>
      <c r="D21" s="8" t="s">
        <v>60</v>
      </c>
      <c r="E21" s="8">
        <v>46387</v>
      </c>
      <c r="F21" s="8" t="s">
        <v>64</v>
      </c>
      <c r="G21" s="58"/>
      <c r="H21" s="63" t="str">
        <f t="shared" si="0"/>
        <v/>
      </c>
      <c r="I21" s="8"/>
      <c r="J21" s="58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x14ac:dyDescent="0.3">
      <c r="A22" s="3"/>
      <c r="B22" s="64">
        <v>4</v>
      </c>
      <c r="C22" s="70">
        <v>726835200</v>
      </c>
      <c r="D22" s="8" t="s">
        <v>60</v>
      </c>
      <c r="E22" s="8">
        <v>46752</v>
      </c>
      <c r="F22" s="8" t="s">
        <v>64</v>
      </c>
      <c r="G22" s="58"/>
      <c r="H22" s="63" t="str">
        <f t="shared" si="0"/>
        <v/>
      </c>
      <c r="I22" s="8"/>
      <c r="J22" s="58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x14ac:dyDescent="0.3">
      <c r="A23" s="3"/>
      <c r="B23" s="64">
        <v>5</v>
      </c>
      <c r="C23" s="70">
        <v>755908608</v>
      </c>
      <c r="D23" s="8" t="s">
        <v>60</v>
      </c>
      <c r="E23" s="8">
        <v>47118</v>
      </c>
      <c r="F23" s="8" t="s">
        <v>64</v>
      </c>
      <c r="G23" s="58"/>
      <c r="H23" s="63" t="str">
        <f t="shared" si="0"/>
        <v/>
      </c>
      <c r="I23" s="8"/>
      <c r="J23" s="58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x14ac:dyDescent="0.3">
      <c r="A24" s="3"/>
      <c r="B24" s="64">
        <v>6</v>
      </c>
      <c r="C24" s="70">
        <v>786144952.32000005</v>
      </c>
      <c r="D24" s="8" t="s">
        <v>60</v>
      </c>
      <c r="E24" s="8">
        <v>47483</v>
      </c>
      <c r="F24" s="8" t="s">
        <v>64</v>
      </c>
      <c r="G24" s="58"/>
      <c r="H24" s="63" t="str">
        <f t="shared" si="0"/>
        <v/>
      </c>
      <c r="I24" s="8"/>
      <c r="J24" s="58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x14ac:dyDescent="0.3">
      <c r="A25" s="3"/>
      <c r="B25" s="64">
        <v>7</v>
      </c>
      <c r="C25" s="70">
        <v>817590750.41280007</v>
      </c>
      <c r="D25" s="8" t="s">
        <v>60</v>
      </c>
      <c r="E25" s="8">
        <v>47848</v>
      </c>
      <c r="F25" s="8" t="s">
        <v>64</v>
      </c>
      <c r="G25" s="58"/>
      <c r="H25" s="63" t="str">
        <f t="shared" si="0"/>
        <v/>
      </c>
      <c r="I25" s="8"/>
      <c r="J25" s="58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x14ac:dyDescent="0.3">
      <c r="A26" s="3"/>
      <c r="B26" s="64">
        <v>8</v>
      </c>
      <c r="C26" s="70">
        <v>850294380.42931211</v>
      </c>
      <c r="D26" s="8" t="s">
        <v>60</v>
      </c>
      <c r="E26" s="8">
        <v>48213</v>
      </c>
      <c r="F26" s="8" t="s">
        <v>64</v>
      </c>
      <c r="G26" s="58"/>
      <c r="H26" s="63" t="str">
        <f t="shared" si="0"/>
        <v/>
      </c>
      <c r="I26" s="8"/>
      <c r="J26" s="58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x14ac:dyDescent="0.3">
      <c r="A27" s="3"/>
      <c r="B27" s="64">
        <v>9</v>
      </c>
      <c r="C27" s="70">
        <v>884306155.64648461</v>
      </c>
      <c r="D27" s="8" t="s">
        <v>60</v>
      </c>
      <c r="E27" s="8">
        <v>48579</v>
      </c>
      <c r="F27" s="8" t="s">
        <v>64</v>
      </c>
      <c r="G27" s="58"/>
      <c r="H27" s="63" t="str">
        <f t="shared" si="0"/>
        <v/>
      </c>
      <c r="I27" s="8"/>
      <c r="J27" s="58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3">
      <c r="A28" s="3"/>
      <c r="B28" s="65" t="s">
        <v>66</v>
      </c>
      <c r="C28" s="71">
        <f>SUM(C19:C27)</f>
        <v>6191960046.8085966</v>
      </c>
      <c r="D28" s="62"/>
      <c r="E28" s="62"/>
      <c r="F28" s="62"/>
      <c r="G28" s="62"/>
      <c r="H28" s="62"/>
      <c r="I28" s="62"/>
      <c r="J28" s="6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3">
      <c r="A29" s="3"/>
      <c r="B29" s="31"/>
      <c r="C29" s="3"/>
      <c r="D29" s="3"/>
      <c r="E29" s="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3">
      <c r="B30" s="31"/>
      <c r="C30" s="3"/>
      <c r="D30" s="3"/>
      <c r="E30" s="3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3">
      <c r="B31" s="31"/>
      <c r="C31" s="3"/>
      <c r="D31" s="3"/>
      <c r="E31" s="3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3">
      <c r="B32" s="31"/>
      <c r="C32" s="3"/>
      <c r="D32" s="3"/>
      <c r="E32" s="3"/>
      <c r="I32" s="3"/>
      <c r="J32" s="3"/>
      <c r="K32" s="3"/>
      <c r="L32" s="3"/>
      <c r="M32" s="3"/>
      <c r="N32" s="3"/>
      <c r="O32" s="3"/>
    </row>
    <row r="33" spans="1:15" x14ac:dyDescent="0.3">
      <c r="B33" s="31"/>
      <c r="C33" s="3"/>
      <c r="D33" s="3"/>
      <c r="E33" s="3"/>
      <c r="I33" s="3"/>
      <c r="J33" s="3"/>
      <c r="K33" s="3"/>
      <c r="L33" s="3"/>
      <c r="M33" s="3"/>
      <c r="N33" s="3"/>
      <c r="O33" s="3"/>
    </row>
    <row r="34" spans="1:15" x14ac:dyDescent="0.3">
      <c r="B34" s="29"/>
      <c r="C34" s="26"/>
      <c r="D34" s="26"/>
      <c r="E34" s="26"/>
      <c r="I34" s="26"/>
      <c r="J34" s="26"/>
      <c r="K34" s="26"/>
      <c r="L34" s="26"/>
      <c r="M34" s="26"/>
      <c r="N34" s="26"/>
      <c r="O34" s="26"/>
    </row>
    <row r="35" spans="1:15" x14ac:dyDescent="0.3">
      <c r="B35" s="29"/>
      <c r="C35" s="26"/>
      <c r="D35" s="26"/>
      <c r="E35" s="26"/>
      <c r="I35" s="26"/>
      <c r="J35" s="26"/>
      <c r="K35" s="26"/>
      <c r="L35" s="26"/>
    </row>
    <row r="36" spans="1:15" x14ac:dyDescent="0.3">
      <c r="A36" s="26"/>
      <c r="B36" s="29"/>
      <c r="C36" s="26"/>
      <c r="D36" s="26"/>
      <c r="E36" s="26"/>
      <c r="I36" s="26"/>
      <c r="J36" s="26"/>
      <c r="K36" s="26"/>
      <c r="L36" s="26"/>
    </row>
  </sheetData>
  <mergeCells count="6">
    <mergeCell ref="B17:J17"/>
    <mergeCell ref="B2:C2"/>
    <mergeCell ref="B5:C5"/>
    <mergeCell ref="E5:G5"/>
    <mergeCell ref="B10:C10"/>
    <mergeCell ref="B11:C15"/>
  </mergeCells>
  <conditionalFormatting sqref="C19:C27">
    <cfRule type="containsBlanks" dxfId="18" priority="3">
      <formula>LEN(TRIM(C19))=0</formula>
    </cfRule>
  </conditionalFormatting>
  <conditionalFormatting sqref="H19:H27">
    <cfRule type="containsBlanks" priority="1" stopIfTrue="1">
      <formula>LEN(TRIM(H19))=0</formula>
    </cfRule>
    <cfRule type="cellIs" dxfId="17" priority="2" operator="greaterThan">
      <formula>0</formula>
    </cfRule>
  </conditionalFormatting>
  <dataValidations count="1">
    <dataValidation type="list" allowBlank="1" showInputMessage="1" showErrorMessage="1" sqref="C9" xr:uid="{BF7ACB39-C001-44BA-B5B7-3E2B7B41219E}">
      <formula1>"Não iniciada,Em andamento,Concluída,Descontinuada"</formula1>
    </dataValidation>
  </dataValidations>
  <pageMargins left="0.511811024" right="0.511811024" top="0.78740157499999996" bottom="0.78740157499999996" header="0.31496062000000002" footer="0.31496062000000002"/>
  <pageSetup paperSize="9" scale="50" orientation="landscape" r:id="rId1"/>
  <ignoredErrors>
    <ignoredError sqref="C2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EFD12-BD83-4F78-A008-8D44B097A431}">
  <sheetPr>
    <pageSetUpPr fitToPage="1"/>
  </sheetPr>
  <dimension ref="A1:U36"/>
  <sheetViews>
    <sheetView zoomScale="85" zoomScaleNormal="85" workbookViewId="0">
      <selection activeCell="F28" sqref="F28"/>
    </sheetView>
  </sheetViews>
  <sheetFormatPr defaultColWidth="0" defaultRowHeight="28.8" x14ac:dyDescent="0.3"/>
  <cols>
    <col min="1" max="1" width="1.21875" style="10" customWidth="1"/>
    <col min="2" max="2" width="25.21875" style="39" bestFit="1" customWidth="1"/>
    <col min="3" max="3" width="54.77734375" style="19" customWidth="1"/>
    <col min="4" max="4" width="29.77734375" style="19" customWidth="1"/>
    <col min="5" max="5" width="28.21875" style="19" bestFit="1" customWidth="1"/>
    <col min="6" max="6" width="20" style="2" customWidth="1"/>
    <col min="7" max="7" width="21.77734375" style="2" bestFit="1" customWidth="1"/>
    <col min="8" max="8" width="32.5546875" style="2" bestFit="1" customWidth="1"/>
    <col min="9" max="9" width="30.77734375" style="19" customWidth="1"/>
    <col min="10" max="10" width="27.21875" style="19" customWidth="1"/>
    <col min="11" max="11" width="11.77734375" style="19" customWidth="1"/>
    <col min="12" max="12" width="15.21875" style="19" customWidth="1"/>
    <col min="13" max="14" width="25.77734375" style="19" hidden="1"/>
    <col min="15" max="15" width="17.77734375" style="19" hidden="1"/>
    <col min="16" max="16" width="24.21875" style="18" hidden="1"/>
    <col min="17" max="17" width="43.21875" style="18" hidden="1"/>
    <col min="18" max="18" width="25.77734375" style="18" hidden="1"/>
    <col min="19" max="19" width="26.21875" style="18" hidden="1"/>
    <col min="20" max="20" width="8.77734375" style="18" hidden="1"/>
    <col min="21" max="21" width="8.77734375" hidden="1"/>
  </cols>
  <sheetData>
    <row r="1" spans="1:20" s="30" customFormat="1" x14ac:dyDescent="0.3">
      <c r="A1" s="26"/>
      <c r="B1" s="29"/>
      <c r="C1" s="26"/>
      <c r="D1" s="26"/>
      <c r="E1" s="26"/>
      <c r="F1" s="2"/>
      <c r="G1" s="2"/>
      <c r="H1" s="2"/>
      <c r="I1" s="26"/>
      <c r="J1" s="2"/>
      <c r="K1" s="26"/>
      <c r="L1" s="26"/>
      <c r="M1" s="26"/>
      <c r="N1" s="26"/>
      <c r="O1" s="26"/>
      <c r="P1" s="2"/>
      <c r="Q1" s="2"/>
      <c r="R1" s="2"/>
      <c r="S1" s="2"/>
      <c r="T1" s="2"/>
    </row>
    <row r="2" spans="1:20" ht="46.8" x14ac:dyDescent="0.3">
      <c r="A2" s="1"/>
      <c r="B2" s="100" t="s">
        <v>38</v>
      </c>
      <c r="C2" s="101"/>
      <c r="D2" s="2"/>
      <c r="E2" s="61" t="s">
        <v>0</v>
      </c>
      <c r="F2" s="5">
        <f>Resumo!M2</f>
        <v>45426</v>
      </c>
      <c r="G2" s="1"/>
      <c r="H2" s="1"/>
      <c r="I2" s="1"/>
      <c r="J2" s="2"/>
      <c r="K2" s="1"/>
      <c r="L2" s="1"/>
      <c r="M2" s="1"/>
      <c r="N2" s="1"/>
      <c r="O2" s="1"/>
      <c r="P2" s="2"/>
      <c r="Q2" s="2"/>
      <c r="R2" s="2"/>
      <c r="S2" s="2"/>
      <c r="T2" s="2"/>
    </row>
    <row r="3" spans="1:20" ht="50.25" customHeight="1" x14ac:dyDescent="0.3">
      <c r="A3" s="3"/>
      <c r="B3" s="73">
        <f>Resumo!B12</f>
        <v>2</v>
      </c>
      <c r="C3" s="68" t="s">
        <v>69</v>
      </c>
      <c r="D3" s="2"/>
      <c r="E3" s="2"/>
      <c r="I3" s="1"/>
      <c r="J3" s="3"/>
      <c r="K3" s="2"/>
      <c r="L3" s="2"/>
      <c r="M3" s="2"/>
      <c r="N3" s="2"/>
      <c r="O3" s="2"/>
      <c r="P3" s="2"/>
      <c r="Q3" s="2"/>
      <c r="T3" s="2"/>
    </row>
    <row r="4" spans="1:20" x14ac:dyDescent="0.3">
      <c r="A4" s="3"/>
      <c r="B4" s="31"/>
      <c r="C4" s="3"/>
      <c r="D4" s="3"/>
      <c r="E4" s="2"/>
      <c r="G4" s="3"/>
      <c r="H4" s="3"/>
      <c r="I4" s="3"/>
      <c r="J4" s="3"/>
      <c r="K4" s="3"/>
      <c r="L4" s="2"/>
      <c r="M4" s="2"/>
      <c r="N4" s="2"/>
      <c r="O4" s="3"/>
      <c r="P4" s="2"/>
      <c r="Q4" s="2"/>
      <c r="R4" s="2"/>
      <c r="S4" s="2"/>
      <c r="T4" s="2"/>
    </row>
    <row r="5" spans="1:20" ht="46.95" customHeight="1" x14ac:dyDescent="0.3">
      <c r="A5" s="3"/>
      <c r="B5" s="102" t="s">
        <v>1</v>
      </c>
      <c r="C5" s="103"/>
      <c r="D5" s="2"/>
      <c r="E5" s="104" t="s">
        <v>2</v>
      </c>
      <c r="F5" s="105"/>
      <c r="G5" s="105"/>
      <c r="I5" s="2"/>
      <c r="J5" s="2"/>
      <c r="K5" s="2"/>
      <c r="L5" s="2"/>
      <c r="M5" s="2"/>
      <c r="N5" s="2"/>
      <c r="O5" s="2"/>
      <c r="P5" s="17"/>
      <c r="Q5" s="2"/>
      <c r="T5" s="2"/>
    </row>
    <row r="6" spans="1:20" ht="28.95" customHeight="1" x14ac:dyDescent="0.3">
      <c r="A6" s="3"/>
      <c r="B6" s="59" t="s">
        <v>53</v>
      </c>
      <c r="C6" s="48" t="s">
        <v>59</v>
      </c>
      <c r="D6" s="2"/>
      <c r="E6" s="60" t="s">
        <v>12</v>
      </c>
      <c r="F6" s="50" t="s">
        <v>10</v>
      </c>
      <c r="G6" s="57" t="s">
        <v>11</v>
      </c>
      <c r="I6" s="2"/>
      <c r="J6" s="2"/>
      <c r="K6" s="2"/>
      <c r="L6" s="2"/>
      <c r="M6" s="2"/>
      <c r="N6" s="2"/>
      <c r="O6" s="2"/>
      <c r="P6" s="2"/>
      <c r="Q6" s="2"/>
      <c r="T6" s="2"/>
    </row>
    <row r="7" spans="1:20" x14ac:dyDescent="0.3">
      <c r="A7" s="3"/>
      <c r="B7" s="59" t="s">
        <v>24</v>
      </c>
      <c r="C7" s="45" t="s">
        <v>63</v>
      </c>
      <c r="D7" s="2"/>
      <c r="E7" s="60" t="s">
        <v>13</v>
      </c>
      <c r="F7" s="66">
        <v>1</v>
      </c>
      <c r="G7" s="67">
        <v>1</v>
      </c>
      <c r="I7" s="2"/>
      <c r="J7" s="2"/>
      <c r="K7" s="2"/>
      <c r="L7" s="2"/>
      <c r="M7" s="2"/>
      <c r="N7" s="2"/>
      <c r="O7" s="2"/>
      <c r="P7" s="2"/>
      <c r="Q7" s="2"/>
      <c r="T7" s="2"/>
    </row>
    <row r="8" spans="1:20" ht="31.2" x14ac:dyDescent="0.3">
      <c r="A8" s="3"/>
      <c r="B8" s="59" t="s">
        <v>52</v>
      </c>
      <c r="C8" s="69" t="s">
        <v>67</v>
      </c>
      <c r="D8" s="2"/>
      <c r="E8" s="60" t="s">
        <v>16</v>
      </c>
      <c r="F8" s="66"/>
      <c r="G8" s="67">
        <f>F8/F7</f>
        <v>0</v>
      </c>
      <c r="I8" s="2"/>
      <c r="J8" s="2"/>
      <c r="K8" s="2"/>
      <c r="L8" s="2"/>
      <c r="M8" s="2"/>
      <c r="N8" s="2"/>
      <c r="O8" s="2"/>
      <c r="P8" s="2"/>
      <c r="Q8" s="2"/>
      <c r="T8" s="2"/>
    </row>
    <row r="9" spans="1:20" x14ac:dyDescent="0.3">
      <c r="A9" s="3"/>
      <c r="B9" s="59" t="s">
        <v>50</v>
      </c>
      <c r="C9" s="54" t="s">
        <v>62</v>
      </c>
      <c r="D9" s="2"/>
      <c r="E9" s="2"/>
      <c r="I9" s="2"/>
      <c r="J9" s="2"/>
      <c r="K9" s="2"/>
      <c r="L9" s="2"/>
      <c r="M9" s="2"/>
      <c r="N9" s="2"/>
      <c r="O9" s="2"/>
      <c r="P9" s="2"/>
      <c r="Q9" s="2"/>
      <c r="T9" s="2"/>
    </row>
    <row r="10" spans="1:20" x14ac:dyDescent="0.3">
      <c r="A10" s="3"/>
      <c r="B10" s="106" t="s">
        <v>54</v>
      </c>
      <c r="C10" s="107"/>
      <c r="D10" s="2"/>
      <c r="E10" s="2"/>
      <c r="I10" s="2"/>
      <c r="J10" s="2"/>
      <c r="K10" s="2"/>
      <c r="L10" s="2"/>
      <c r="M10" s="2"/>
      <c r="N10" s="2"/>
      <c r="O10" s="2"/>
      <c r="P10" s="2"/>
      <c r="Q10" s="2"/>
      <c r="T10" s="2"/>
    </row>
    <row r="11" spans="1:20" x14ac:dyDescent="0.3">
      <c r="A11" s="3"/>
      <c r="B11" s="108" t="s">
        <v>70</v>
      </c>
      <c r="C11" s="109"/>
      <c r="D11" s="2"/>
      <c r="E11" s="2"/>
      <c r="I11" s="2"/>
      <c r="J11" s="2"/>
      <c r="K11" s="2"/>
      <c r="L11" s="2"/>
      <c r="M11" s="2"/>
      <c r="N11" s="2"/>
      <c r="O11" s="2"/>
      <c r="P11" s="2"/>
      <c r="Q11" s="2"/>
      <c r="T11" s="2"/>
    </row>
    <row r="12" spans="1:20" x14ac:dyDescent="0.3">
      <c r="A12" s="3"/>
      <c r="B12" s="110"/>
      <c r="C12" s="111"/>
      <c r="D12" s="2"/>
      <c r="E12" s="2"/>
      <c r="I12" s="2"/>
      <c r="J12" s="2"/>
      <c r="K12" s="2"/>
      <c r="L12" s="2"/>
      <c r="M12" s="2"/>
      <c r="N12" s="2"/>
      <c r="O12" s="2"/>
      <c r="P12" s="2"/>
      <c r="Q12" s="2"/>
      <c r="T12" s="2"/>
    </row>
    <row r="13" spans="1:20" x14ac:dyDescent="0.3">
      <c r="A13" s="3"/>
      <c r="B13" s="110"/>
      <c r="C13" s="111"/>
      <c r="D13" s="2"/>
      <c r="E13" s="2"/>
      <c r="I13" s="2"/>
      <c r="J13" s="2"/>
      <c r="K13" s="2"/>
      <c r="L13" s="2"/>
      <c r="M13" s="2"/>
      <c r="N13" s="2"/>
      <c r="O13" s="2"/>
      <c r="P13" s="2"/>
      <c r="Q13" s="2"/>
      <c r="T13" s="2"/>
    </row>
    <row r="14" spans="1:20" x14ac:dyDescent="0.3">
      <c r="A14" s="3"/>
      <c r="B14" s="110"/>
      <c r="C14" s="111"/>
      <c r="D14" s="2"/>
      <c r="E14" s="2"/>
      <c r="I14" s="2"/>
      <c r="J14" s="2"/>
      <c r="K14" s="2"/>
      <c r="L14" s="2"/>
      <c r="M14" s="2"/>
      <c r="N14" s="2"/>
      <c r="O14" s="2"/>
      <c r="P14" s="2"/>
      <c r="Q14" s="2"/>
      <c r="T14" s="2"/>
    </row>
    <row r="15" spans="1:20" x14ac:dyDescent="0.3">
      <c r="A15" s="3"/>
      <c r="B15" s="112"/>
      <c r="C15" s="113"/>
      <c r="D15" s="2"/>
      <c r="E15" s="2"/>
      <c r="I15" s="2"/>
      <c r="J15" s="2"/>
      <c r="K15" s="2"/>
      <c r="L15" s="2"/>
      <c r="M15" s="2"/>
      <c r="N15" s="2"/>
      <c r="O15" s="2"/>
      <c r="P15" s="2"/>
      <c r="Q15" s="2"/>
      <c r="T15" s="2"/>
    </row>
    <row r="16" spans="1:20" x14ac:dyDescent="0.3">
      <c r="A16" s="3"/>
      <c r="B16" s="31"/>
      <c r="C16" s="6"/>
      <c r="D16" s="6"/>
      <c r="E16" s="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3">
      <c r="A17" s="3"/>
      <c r="B17" s="97" t="s">
        <v>39</v>
      </c>
      <c r="C17" s="98"/>
      <c r="D17" s="98"/>
      <c r="E17" s="98"/>
      <c r="F17" s="98"/>
      <c r="G17" s="98"/>
      <c r="H17" s="98"/>
      <c r="I17" s="98"/>
      <c r="J17" s="99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31.2" x14ac:dyDescent="0.3">
      <c r="A18" s="3"/>
      <c r="B18" s="60" t="s">
        <v>14</v>
      </c>
      <c r="C18" s="60" t="s">
        <v>55</v>
      </c>
      <c r="D18" s="60" t="s">
        <v>58</v>
      </c>
      <c r="E18" s="60" t="s">
        <v>8</v>
      </c>
      <c r="F18" s="60" t="s">
        <v>41</v>
      </c>
      <c r="G18" s="60" t="s">
        <v>56</v>
      </c>
      <c r="H18" s="60" t="s">
        <v>51</v>
      </c>
      <c r="I18" s="60" t="s">
        <v>15</v>
      </c>
      <c r="J18" s="60" t="s">
        <v>43</v>
      </c>
      <c r="K18" s="2"/>
      <c r="L18" s="2"/>
      <c r="M18" s="2"/>
      <c r="N18" s="2"/>
      <c r="O18" s="2"/>
      <c r="P18" s="24"/>
      <c r="Q18" s="2"/>
      <c r="R18" s="2"/>
      <c r="S18" s="2"/>
      <c r="T18" s="2"/>
    </row>
    <row r="19" spans="1:20" x14ac:dyDescent="0.3">
      <c r="A19" s="3"/>
      <c r="B19" s="64">
        <v>1</v>
      </c>
      <c r="C19" s="70">
        <v>0</v>
      </c>
      <c r="D19" s="8" t="s">
        <v>60</v>
      </c>
      <c r="E19" s="8">
        <v>45657</v>
      </c>
      <c r="F19" s="8" t="s">
        <v>64</v>
      </c>
      <c r="G19" s="58"/>
      <c r="H19" s="63" t="str">
        <f>IF(G19="","",DATEDIF(E19,G19,"m"))</f>
        <v/>
      </c>
      <c r="I19" s="8"/>
      <c r="J19" s="58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3">
      <c r="A20" s="3"/>
      <c r="B20" s="64">
        <v>2</v>
      </c>
      <c r="C20" s="70">
        <v>155000000</v>
      </c>
      <c r="D20" s="8" t="s">
        <v>60</v>
      </c>
      <c r="E20" s="8">
        <v>46022</v>
      </c>
      <c r="F20" s="8" t="s">
        <v>64</v>
      </c>
      <c r="G20" s="58"/>
      <c r="H20" s="63" t="str">
        <f t="shared" ref="H20:H27" si="0">IF(G20="","",DATEDIF(E20,G20,"m"))</f>
        <v/>
      </c>
      <c r="I20" s="8"/>
      <c r="J20" s="58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3">
      <c r="A21" s="3"/>
      <c r="B21" s="64">
        <v>3</v>
      </c>
      <c r="C21" s="70">
        <v>161200000.00000003</v>
      </c>
      <c r="D21" s="8" t="s">
        <v>60</v>
      </c>
      <c r="E21" s="8">
        <v>46387</v>
      </c>
      <c r="F21" s="8" t="s">
        <v>64</v>
      </c>
      <c r="G21" s="58"/>
      <c r="H21" s="63" t="str">
        <f t="shared" si="0"/>
        <v/>
      </c>
      <c r="I21" s="8"/>
      <c r="J21" s="58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x14ac:dyDescent="0.3">
      <c r="A22" s="3"/>
      <c r="B22" s="64">
        <v>4</v>
      </c>
      <c r="C22" s="70">
        <v>167648000.00000003</v>
      </c>
      <c r="D22" s="8" t="s">
        <v>60</v>
      </c>
      <c r="E22" s="8">
        <v>46752</v>
      </c>
      <c r="F22" s="8" t="s">
        <v>64</v>
      </c>
      <c r="G22" s="58"/>
      <c r="H22" s="63" t="str">
        <f t="shared" si="0"/>
        <v/>
      </c>
      <c r="I22" s="8"/>
      <c r="J22" s="58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x14ac:dyDescent="0.3">
      <c r="A23" s="3"/>
      <c r="B23" s="64">
        <v>5</v>
      </c>
      <c r="C23" s="70">
        <v>174353920.00000006</v>
      </c>
      <c r="D23" s="8" t="s">
        <v>60</v>
      </c>
      <c r="E23" s="8">
        <v>47118</v>
      </c>
      <c r="F23" s="8" t="s">
        <v>64</v>
      </c>
      <c r="G23" s="58"/>
      <c r="H23" s="63" t="str">
        <f t="shared" si="0"/>
        <v/>
      </c>
      <c r="I23" s="8"/>
      <c r="J23" s="58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x14ac:dyDescent="0.3">
      <c r="A24" s="3"/>
      <c r="B24" s="64">
        <v>6</v>
      </c>
      <c r="C24" s="70">
        <v>181328076.80000004</v>
      </c>
      <c r="D24" s="8" t="s">
        <v>60</v>
      </c>
      <c r="E24" s="8">
        <v>47483</v>
      </c>
      <c r="F24" s="8" t="s">
        <v>64</v>
      </c>
      <c r="G24" s="58"/>
      <c r="H24" s="63" t="str">
        <f t="shared" si="0"/>
        <v/>
      </c>
      <c r="I24" s="8"/>
      <c r="J24" s="58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x14ac:dyDescent="0.3">
      <c r="A25" s="3"/>
      <c r="B25" s="64">
        <v>7</v>
      </c>
      <c r="C25" s="70">
        <v>188581199.87200007</v>
      </c>
      <c r="D25" s="8" t="s">
        <v>60</v>
      </c>
      <c r="E25" s="8">
        <v>47848</v>
      </c>
      <c r="F25" s="8" t="s">
        <v>64</v>
      </c>
      <c r="G25" s="58"/>
      <c r="H25" s="63" t="str">
        <f t="shared" si="0"/>
        <v/>
      </c>
      <c r="I25" s="8"/>
      <c r="J25" s="58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x14ac:dyDescent="0.3">
      <c r="A26" s="3"/>
      <c r="B26" s="64">
        <v>8</v>
      </c>
      <c r="C26" s="70">
        <v>196124447.86688009</v>
      </c>
      <c r="D26" s="8" t="s">
        <v>60</v>
      </c>
      <c r="E26" s="8">
        <v>48213</v>
      </c>
      <c r="F26" s="8" t="s">
        <v>64</v>
      </c>
      <c r="G26" s="58"/>
      <c r="H26" s="63" t="str">
        <f t="shared" si="0"/>
        <v/>
      </c>
      <c r="I26" s="8"/>
      <c r="J26" s="58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x14ac:dyDescent="0.3">
      <c r="A27" s="3"/>
      <c r="B27" s="64">
        <v>9</v>
      </c>
      <c r="C27" s="70">
        <v>203969425.78155529</v>
      </c>
      <c r="D27" s="8" t="s">
        <v>60</v>
      </c>
      <c r="E27" s="8">
        <v>48579</v>
      </c>
      <c r="F27" s="8" t="s">
        <v>64</v>
      </c>
      <c r="G27" s="58"/>
      <c r="H27" s="63" t="str">
        <f t="shared" si="0"/>
        <v/>
      </c>
      <c r="I27" s="8"/>
      <c r="J27" s="58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3">
      <c r="A28" s="3"/>
      <c r="B28" s="65" t="s">
        <v>66</v>
      </c>
      <c r="C28" s="71">
        <f>SUM(C19:C27)</f>
        <v>1428205070.3204355</v>
      </c>
      <c r="D28" s="62"/>
      <c r="E28" s="62"/>
      <c r="F28" s="62"/>
      <c r="G28" s="62"/>
      <c r="H28" s="62"/>
      <c r="I28" s="62"/>
      <c r="J28" s="6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3">
      <c r="A29" s="3"/>
      <c r="B29" s="31"/>
      <c r="C29" s="3"/>
      <c r="D29" s="3"/>
      <c r="E29" s="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3">
      <c r="B30" s="31"/>
      <c r="C30" s="3"/>
      <c r="D30" s="3"/>
      <c r="E30" s="3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3">
      <c r="B31" s="31"/>
      <c r="C31" s="3"/>
      <c r="D31" s="3"/>
      <c r="E31" s="3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3">
      <c r="B32" s="31"/>
      <c r="C32" s="3"/>
      <c r="D32" s="3"/>
      <c r="E32" s="3"/>
      <c r="I32" s="3"/>
      <c r="J32" s="3"/>
      <c r="K32" s="3"/>
      <c r="L32" s="3"/>
      <c r="M32" s="3"/>
      <c r="N32" s="3"/>
      <c r="O32" s="3"/>
    </row>
    <row r="33" spans="1:15" x14ac:dyDescent="0.3">
      <c r="B33" s="31"/>
      <c r="C33" s="3"/>
      <c r="D33" s="3"/>
      <c r="E33" s="3"/>
      <c r="I33" s="3"/>
      <c r="J33" s="3"/>
      <c r="K33" s="3"/>
      <c r="L33" s="3"/>
      <c r="M33" s="3"/>
      <c r="N33" s="3"/>
      <c r="O33" s="3"/>
    </row>
    <row r="34" spans="1:15" x14ac:dyDescent="0.3">
      <c r="B34" s="29"/>
      <c r="C34" s="26"/>
      <c r="D34" s="26"/>
      <c r="E34" s="26"/>
      <c r="I34" s="26"/>
      <c r="J34" s="26"/>
      <c r="K34" s="26"/>
      <c r="L34" s="26"/>
      <c r="M34" s="26"/>
      <c r="N34" s="26"/>
      <c r="O34" s="26"/>
    </row>
    <row r="35" spans="1:15" x14ac:dyDescent="0.3">
      <c r="B35" s="29"/>
      <c r="C35" s="26"/>
      <c r="D35" s="26"/>
      <c r="E35" s="26"/>
      <c r="I35" s="26"/>
      <c r="J35" s="26"/>
      <c r="K35" s="26"/>
      <c r="L35" s="26"/>
    </row>
    <row r="36" spans="1:15" x14ac:dyDescent="0.3">
      <c r="A36" s="26"/>
      <c r="B36" s="29"/>
      <c r="C36" s="26"/>
      <c r="D36" s="26"/>
      <c r="E36" s="26"/>
      <c r="I36" s="26"/>
      <c r="J36" s="26"/>
      <c r="K36" s="26"/>
      <c r="L36" s="26"/>
    </row>
  </sheetData>
  <mergeCells count="6">
    <mergeCell ref="B17:J17"/>
    <mergeCell ref="B2:C2"/>
    <mergeCell ref="B5:C5"/>
    <mergeCell ref="E5:G5"/>
    <mergeCell ref="B10:C10"/>
    <mergeCell ref="B11:C15"/>
  </mergeCells>
  <conditionalFormatting sqref="C19:C27">
    <cfRule type="containsBlanks" dxfId="16" priority="3">
      <formula>LEN(TRIM(C19))=0</formula>
    </cfRule>
  </conditionalFormatting>
  <conditionalFormatting sqref="H19:H27">
    <cfRule type="containsBlanks" priority="1" stopIfTrue="1">
      <formula>LEN(TRIM(H19))=0</formula>
    </cfRule>
    <cfRule type="cellIs" dxfId="15" priority="2" operator="greaterThan">
      <formula>0</formula>
    </cfRule>
  </conditionalFormatting>
  <dataValidations count="1">
    <dataValidation type="list" allowBlank="1" showInputMessage="1" showErrorMessage="1" sqref="C9" xr:uid="{B6D10054-46E3-4E84-BC32-230FA62C4FBD}">
      <formula1>"Não iniciada,Em andamento,Concluída,Descontinuada"</formula1>
    </dataValidation>
  </dataValidations>
  <pageMargins left="0.511811024" right="0.511811024" top="0.78740157499999996" bottom="0.78740157499999996" header="0.31496062000000002" footer="0.31496062000000002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0EF38-CD90-4E70-AA1B-2406A92C8FE5}">
  <sheetPr>
    <pageSetUpPr fitToPage="1"/>
  </sheetPr>
  <dimension ref="A1:U36"/>
  <sheetViews>
    <sheetView topLeftCell="A10" zoomScale="85" zoomScaleNormal="85" workbookViewId="0">
      <selection activeCell="F28" sqref="F28"/>
    </sheetView>
  </sheetViews>
  <sheetFormatPr defaultColWidth="0" defaultRowHeight="28.8" x14ac:dyDescent="0.3"/>
  <cols>
    <col min="1" max="1" width="1.21875" style="10" customWidth="1"/>
    <col min="2" max="2" width="25.21875" style="39" bestFit="1" customWidth="1"/>
    <col min="3" max="3" width="54.77734375" style="19" customWidth="1"/>
    <col min="4" max="4" width="29.77734375" style="19" customWidth="1"/>
    <col min="5" max="5" width="28.21875" style="19" bestFit="1" customWidth="1"/>
    <col min="6" max="6" width="20" style="2" customWidth="1"/>
    <col min="7" max="7" width="21.77734375" style="2" bestFit="1" customWidth="1"/>
    <col min="8" max="8" width="32.5546875" style="2" bestFit="1" customWidth="1"/>
    <col min="9" max="9" width="30.77734375" style="19" customWidth="1"/>
    <col min="10" max="10" width="27.21875" style="19" customWidth="1"/>
    <col min="11" max="11" width="11.77734375" style="19" customWidth="1"/>
    <col min="12" max="12" width="15.21875" style="19" customWidth="1"/>
    <col min="13" max="14" width="25.77734375" style="19" hidden="1"/>
    <col min="15" max="15" width="17.77734375" style="19" hidden="1"/>
    <col min="16" max="16" width="24.21875" style="18" hidden="1"/>
    <col min="17" max="17" width="43.21875" style="18" hidden="1"/>
    <col min="18" max="18" width="25.77734375" style="18" hidden="1"/>
    <col min="19" max="19" width="26.21875" style="18" hidden="1"/>
    <col min="20" max="20" width="8.77734375" style="18" hidden="1"/>
    <col min="21" max="21" width="8.77734375" hidden="1"/>
  </cols>
  <sheetData>
    <row r="1" spans="1:20" s="30" customFormat="1" x14ac:dyDescent="0.3">
      <c r="A1" s="26"/>
      <c r="B1" s="29"/>
      <c r="C1" s="26"/>
      <c r="D1" s="26"/>
      <c r="E1" s="26"/>
      <c r="F1" s="2"/>
      <c r="G1" s="2"/>
      <c r="H1" s="2"/>
      <c r="I1" s="26"/>
      <c r="J1" s="2"/>
      <c r="K1" s="26"/>
      <c r="L1" s="26"/>
      <c r="M1" s="26"/>
      <c r="N1" s="26"/>
      <c r="O1" s="26"/>
      <c r="P1" s="2"/>
      <c r="Q1" s="2"/>
      <c r="R1" s="2"/>
      <c r="S1" s="2"/>
      <c r="T1" s="2"/>
    </row>
    <row r="2" spans="1:20" ht="46.8" x14ac:dyDescent="0.3">
      <c r="A2" s="1"/>
      <c r="B2" s="100" t="s">
        <v>38</v>
      </c>
      <c r="C2" s="101"/>
      <c r="D2" s="2"/>
      <c r="E2" s="61" t="s">
        <v>0</v>
      </c>
      <c r="F2" s="5">
        <f>Resumo!M2</f>
        <v>45426</v>
      </c>
      <c r="G2" s="1"/>
      <c r="H2" s="1"/>
      <c r="I2" s="1"/>
      <c r="J2" s="2"/>
      <c r="K2" s="1"/>
      <c r="L2" s="1"/>
      <c r="M2" s="1"/>
      <c r="N2" s="1"/>
      <c r="O2" s="1"/>
      <c r="P2" s="2"/>
      <c r="Q2" s="2"/>
      <c r="R2" s="2"/>
      <c r="S2" s="2"/>
      <c r="T2" s="2"/>
    </row>
    <row r="3" spans="1:20" ht="50.25" customHeight="1" x14ac:dyDescent="0.3">
      <c r="A3" s="3"/>
      <c r="B3" s="73">
        <f>Resumo!B13</f>
        <v>3</v>
      </c>
      <c r="C3" s="68" t="s">
        <v>71</v>
      </c>
      <c r="D3" s="2"/>
      <c r="E3" s="2"/>
      <c r="I3" s="1"/>
      <c r="J3" s="3"/>
      <c r="K3" s="2"/>
      <c r="L3" s="2"/>
      <c r="M3" s="2"/>
      <c r="N3" s="2"/>
      <c r="O3" s="2"/>
      <c r="P3" s="2"/>
      <c r="Q3" s="2"/>
      <c r="T3" s="2"/>
    </row>
    <row r="4" spans="1:20" x14ac:dyDescent="0.3">
      <c r="A4" s="3"/>
      <c r="B4" s="31"/>
      <c r="C4" s="3"/>
      <c r="D4" s="3"/>
      <c r="E4" s="2"/>
      <c r="G4" s="3"/>
      <c r="H4" s="3"/>
      <c r="I4" s="3"/>
      <c r="J4" s="3"/>
      <c r="K4" s="3"/>
      <c r="L4" s="2"/>
      <c r="M4" s="2"/>
      <c r="N4" s="2"/>
      <c r="O4" s="3"/>
      <c r="P4" s="2"/>
      <c r="Q4" s="2"/>
      <c r="R4" s="2"/>
      <c r="S4" s="2"/>
      <c r="T4" s="2"/>
    </row>
    <row r="5" spans="1:20" ht="46.95" customHeight="1" x14ac:dyDescent="0.3">
      <c r="A5" s="3"/>
      <c r="B5" s="102" t="s">
        <v>1</v>
      </c>
      <c r="C5" s="103"/>
      <c r="D5" s="2"/>
      <c r="E5" s="104" t="s">
        <v>2</v>
      </c>
      <c r="F5" s="105"/>
      <c r="G5" s="105"/>
      <c r="I5" s="2"/>
      <c r="J5" s="2"/>
      <c r="K5" s="2"/>
      <c r="L5" s="2"/>
      <c r="M5" s="2"/>
      <c r="N5" s="2"/>
      <c r="O5" s="2"/>
      <c r="P5" s="17"/>
      <c r="Q5" s="2"/>
      <c r="T5" s="2"/>
    </row>
    <row r="6" spans="1:20" ht="28.95" customHeight="1" x14ac:dyDescent="0.3">
      <c r="A6" s="3"/>
      <c r="B6" s="59" t="s">
        <v>53</v>
      </c>
      <c r="C6" s="48" t="s">
        <v>59</v>
      </c>
      <c r="D6" s="2"/>
      <c r="E6" s="60" t="s">
        <v>12</v>
      </c>
      <c r="F6" s="50" t="s">
        <v>10</v>
      </c>
      <c r="G6" s="57" t="s">
        <v>11</v>
      </c>
      <c r="I6" s="2"/>
      <c r="J6" s="2"/>
      <c r="K6" s="2"/>
      <c r="L6" s="2"/>
      <c r="M6" s="2"/>
      <c r="N6" s="2"/>
      <c r="O6" s="2"/>
      <c r="P6" s="2"/>
      <c r="Q6" s="2"/>
      <c r="T6" s="2"/>
    </row>
    <row r="7" spans="1:20" x14ac:dyDescent="0.3">
      <c r="A7" s="3"/>
      <c r="B7" s="59" t="s">
        <v>24</v>
      </c>
      <c r="C7" s="45" t="s">
        <v>63</v>
      </c>
      <c r="D7" s="2"/>
      <c r="E7" s="60" t="s">
        <v>13</v>
      </c>
      <c r="F7" s="66">
        <v>1</v>
      </c>
      <c r="G7" s="67">
        <v>1</v>
      </c>
      <c r="I7" s="2"/>
      <c r="J7" s="2"/>
      <c r="K7" s="2"/>
      <c r="L7" s="2"/>
      <c r="M7" s="2"/>
      <c r="N7" s="2"/>
      <c r="O7" s="2"/>
      <c r="P7" s="2"/>
      <c r="Q7" s="2"/>
      <c r="T7" s="2"/>
    </row>
    <row r="8" spans="1:20" ht="31.2" x14ac:dyDescent="0.3">
      <c r="A8" s="3"/>
      <c r="B8" s="59" t="s">
        <v>52</v>
      </c>
      <c r="C8" s="69" t="s">
        <v>67</v>
      </c>
      <c r="D8" s="2"/>
      <c r="E8" s="60" t="s">
        <v>16</v>
      </c>
      <c r="F8" s="66"/>
      <c r="G8" s="67">
        <f>F8/F7</f>
        <v>0</v>
      </c>
      <c r="I8" s="2"/>
      <c r="J8" s="2"/>
      <c r="K8" s="2"/>
      <c r="L8" s="2"/>
      <c r="M8" s="2"/>
      <c r="N8" s="2"/>
      <c r="O8" s="2"/>
      <c r="P8" s="2"/>
      <c r="Q8" s="2"/>
      <c r="T8" s="2"/>
    </row>
    <row r="9" spans="1:20" x14ac:dyDescent="0.3">
      <c r="A9" s="3"/>
      <c r="B9" s="59" t="s">
        <v>50</v>
      </c>
      <c r="C9" s="54" t="s">
        <v>62</v>
      </c>
      <c r="D9" s="2"/>
      <c r="E9" s="2"/>
      <c r="I9" s="2"/>
      <c r="J9" s="2"/>
      <c r="K9" s="2"/>
      <c r="L9" s="2"/>
      <c r="M9" s="2"/>
      <c r="N9" s="2"/>
      <c r="O9" s="2"/>
      <c r="P9" s="2"/>
      <c r="Q9" s="2"/>
      <c r="T9" s="2"/>
    </row>
    <row r="10" spans="1:20" x14ac:dyDescent="0.3">
      <c r="A10" s="3"/>
      <c r="B10" s="106" t="s">
        <v>54</v>
      </c>
      <c r="C10" s="107"/>
      <c r="D10" s="2"/>
      <c r="E10" s="2"/>
      <c r="I10" s="2"/>
      <c r="J10" s="2"/>
      <c r="K10" s="2"/>
      <c r="L10" s="2"/>
      <c r="M10" s="2"/>
      <c r="N10" s="2"/>
      <c r="O10" s="2"/>
      <c r="P10" s="2"/>
      <c r="Q10" s="2"/>
      <c r="T10" s="2"/>
    </row>
    <row r="11" spans="1:20" x14ac:dyDescent="0.3">
      <c r="A11" s="3"/>
      <c r="B11" s="108" t="s">
        <v>72</v>
      </c>
      <c r="C11" s="109"/>
      <c r="D11" s="2"/>
      <c r="E11" s="2"/>
      <c r="I11" s="2"/>
      <c r="J11" s="2"/>
      <c r="K11" s="2"/>
      <c r="L11" s="2"/>
      <c r="M11" s="2"/>
      <c r="N11" s="2"/>
      <c r="O11" s="2"/>
      <c r="P11" s="2"/>
      <c r="Q11" s="2"/>
      <c r="T11" s="2"/>
    </row>
    <row r="12" spans="1:20" x14ac:dyDescent="0.3">
      <c r="A12" s="3"/>
      <c r="B12" s="110"/>
      <c r="C12" s="111"/>
      <c r="D12" s="2"/>
      <c r="E12" s="2"/>
      <c r="I12" s="2"/>
      <c r="J12" s="2"/>
      <c r="K12" s="2"/>
      <c r="L12" s="2"/>
      <c r="M12" s="2"/>
      <c r="N12" s="2"/>
      <c r="O12" s="2"/>
      <c r="P12" s="2"/>
      <c r="Q12" s="2"/>
      <c r="T12" s="2"/>
    </row>
    <row r="13" spans="1:20" x14ac:dyDescent="0.3">
      <c r="A13" s="3"/>
      <c r="B13" s="110"/>
      <c r="C13" s="111"/>
      <c r="D13" s="2"/>
      <c r="E13" s="2"/>
      <c r="I13" s="2"/>
      <c r="J13" s="2"/>
      <c r="K13" s="2"/>
      <c r="L13" s="2"/>
      <c r="M13" s="2"/>
      <c r="N13" s="2"/>
      <c r="O13" s="2"/>
      <c r="P13" s="2"/>
      <c r="Q13" s="2"/>
      <c r="T13" s="2"/>
    </row>
    <row r="14" spans="1:20" x14ac:dyDescent="0.3">
      <c r="A14" s="3"/>
      <c r="B14" s="110"/>
      <c r="C14" s="111"/>
      <c r="D14" s="2"/>
      <c r="E14" s="2"/>
      <c r="I14" s="2"/>
      <c r="J14" s="2"/>
      <c r="K14" s="2"/>
      <c r="L14" s="2"/>
      <c r="M14" s="2"/>
      <c r="N14" s="2"/>
      <c r="O14" s="2"/>
      <c r="P14" s="2"/>
      <c r="Q14" s="2"/>
      <c r="T14" s="2"/>
    </row>
    <row r="15" spans="1:20" x14ac:dyDescent="0.3">
      <c r="A15" s="3"/>
      <c r="B15" s="112"/>
      <c r="C15" s="113"/>
      <c r="D15" s="2"/>
      <c r="E15" s="2"/>
      <c r="I15" s="2"/>
      <c r="J15" s="2"/>
      <c r="K15" s="2"/>
      <c r="L15" s="2"/>
      <c r="M15" s="2"/>
      <c r="N15" s="2"/>
      <c r="O15" s="2"/>
      <c r="P15" s="2"/>
      <c r="Q15" s="2"/>
      <c r="T15" s="2"/>
    </row>
    <row r="16" spans="1:20" x14ac:dyDescent="0.3">
      <c r="A16" s="3"/>
      <c r="B16" s="31"/>
      <c r="C16" s="6"/>
      <c r="D16" s="6"/>
      <c r="E16" s="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3">
      <c r="A17" s="3"/>
      <c r="B17" s="97" t="s">
        <v>39</v>
      </c>
      <c r="C17" s="98"/>
      <c r="D17" s="98"/>
      <c r="E17" s="98"/>
      <c r="F17" s="98"/>
      <c r="G17" s="98"/>
      <c r="H17" s="98"/>
      <c r="I17" s="98"/>
      <c r="J17" s="99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31.2" x14ac:dyDescent="0.3">
      <c r="A18" s="3"/>
      <c r="B18" s="60" t="s">
        <v>14</v>
      </c>
      <c r="C18" s="60" t="s">
        <v>55</v>
      </c>
      <c r="D18" s="60" t="s">
        <v>58</v>
      </c>
      <c r="E18" s="60" t="s">
        <v>8</v>
      </c>
      <c r="F18" s="60" t="s">
        <v>41</v>
      </c>
      <c r="G18" s="60" t="s">
        <v>56</v>
      </c>
      <c r="H18" s="60" t="s">
        <v>51</v>
      </c>
      <c r="I18" s="60" t="s">
        <v>15</v>
      </c>
      <c r="J18" s="60" t="s">
        <v>43</v>
      </c>
      <c r="K18" s="2"/>
      <c r="L18" s="2"/>
      <c r="M18" s="2"/>
      <c r="N18" s="2"/>
      <c r="O18" s="2"/>
      <c r="P18" s="24"/>
      <c r="Q18" s="2"/>
      <c r="R18" s="2"/>
      <c r="S18" s="2"/>
      <c r="T18" s="2"/>
    </row>
    <row r="19" spans="1:20" x14ac:dyDescent="0.3">
      <c r="A19" s="3"/>
      <c r="B19" s="64">
        <v>1</v>
      </c>
      <c r="C19" s="70">
        <v>0</v>
      </c>
      <c r="D19" s="8" t="s">
        <v>60</v>
      </c>
      <c r="E19" s="8">
        <v>45657</v>
      </c>
      <c r="F19" s="8" t="s">
        <v>64</v>
      </c>
      <c r="G19" s="58"/>
      <c r="H19" s="63" t="str">
        <f>IF(G19="","",DATEDIF(E19,G19,"m"))</f>
        <v/>
      </c>
      <c r="I19" s="8"/>
      <c r="J19" s="58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3">
      <c r="A20" s="3"/>
      <c r="B20" s="64">
        <v>2</v>
      </c>
      <c r="C20" s="70">
        <v>150000000</v>
      </c>
      <c r="D20" s="8" t="s">
        <v>60</v>
      </c>
      <c r="E20" s="8">
        <v>46022</v>
      </c>
      <c r="F20" s="8" t="s">
        <v>64</v>
      </c>
      <c r="G20" s="58"/>
      <c r="H20" s="63" t="str">
        <f t="shared" ref="H20:H27" si="0">IF(G20="","",DATEDIF(E20,G20,"m"))</f>
        <v/>
      </c>
      <c r="I20" s="8"/>
      <c r="J20" s="58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3">
      <c r="A21" s="3"/>
      <c r="B21" s="64">
        <v>3</v>
      </c>
      <c r="C21" s="70">
        <v>156000000</v>
      </c>
      <c r="D21" s="8" t="s">
        <v>60</v>
      </c>
      <c r="E21" s="8">
        <v>46387</v>
      </c>
      <c r="F21" s="8" t="s">
        <v>64</v>
      </c>
      <c r="G21" s="58"/>
      <c r="H21" s="63" t="str">
        <f t="shared" si="0"/>
        <v/>
      </c>
      <c r="I21" s="8"/>
      <c r="J21" s="58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x14ac:dyDescent="0.3">
      <c r="A22" s="3"/>
      <c r="B22" s="64">
        <v>4</v>
      </c>
      <c r="C22" s="70">
        <v>162240000</v>
      </c>
      <c r="D22" s="8" t="s">
        <v>60</v>
      </c>
      <c r="E22" s="8">
        <v>46752</v>
      </c>
      <c r="F22" s="8" t="s">
        <v>64</v>
      </c>
      <c r="G22" s="58"/>
      <c r="H22" s="63" t="str">
        <f t="shared" si="0"/>
        <v/>
      </c>
      <c r="I22" s="8"/>
      <c r="J22" s="58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x14ac:dyDescent="0.3">
      <c r="A23" s="3"/>
      <c r="B23" s="64">
        <v>5</v>
      </c>
      <c r="C23" s="70">
        <v>168729600</v>
      </c>
      <c r="D23" s="8" t="s">
        <v>60</v>
      </c>
      <c r="E23" s="8">
        <v>47118</v>
      </c>
      <c r="F23" s="8" t="s">
        <v>64</v>
      </c>
      <c r="G23" s="58"/>
      <c r="H23" s="63" t="str">
        <f t="shared" si="0"/>
        <v/>
      </c>
      <c r="I23" s="8"/>
      <c r="J23" s="58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x14ac:dyDescent="0.3">
      <c r="A24" s="3"/>
      <c r="B24" s="64">
        <v>6</v>
      </c>
      <c r="C24" s="70">
        <v>175478784.00000003</v>
      </c>
      <c r="D24" s="8" t="s">
        <v>60</v>
      </c>
      <c r="E24" s="8">
        <v>47483</v>
      </c>
      <c r="F24" s="8" t="s">
        <v>64</v>
      </c>
      <c r="G24" s="58"/>
      <c r="H24" s="63" t="str">
        <f t="shared" si="0"/>
        <v/>
      </c>
      <c r="I24" s="8"/>
      <c r="J24" s="58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x14ac:dyDescent="0.3">
      <c r="A25" s="3"/>
      <c r="B25" s="64">
        <v>7</v>
      </c>
      <c r="C25" s="70">
        <v>182497935.36000001</v>
      </c>
      <c r="D25" s="8" t="s">
        <v>60</v>
      </c>
      <c r="E25" s="8">
        <v>47848</v>
      </c>
      <c r="F25" s="8" t="s">
        <v>64</v>
      </c>
      <c r="G25" s="58"/>
      <c r="H25" s="63" t="str">
        <f t="shared" si="0"/>
        <v/>
      </c>
      <c r="I25" s="8"/>
      <c r="J25" s="58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x14ac:dyDescent="0.3">
      <c r="A26" s="3"/>
      <c r="B26" s="64">
        <v>8</v>
      </c>
      <c r="C26" s="70">
        <v>189797852.77440003</v>
      </c>
      <c r="D26" s="8" t="s">
        <v>60</v>
      </c>
      <c r="E26" s="8">
        <v>48213</v>
      </c>
      <c r="F26" s="8" t="s">
        <v>64</v>
      </c>
      <c r="G26" s="58"/>
      <c r="H26" s="63" t="str">
        <f t="shared" si="0"/>
        <v/>
      </c>
      <c r="I26" s="8"/>
      <c r="J26" s="58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x14ac:dyDescent="0.3">
      <c r="A27" s="3"/>
      <c r="B27" s="64">
        <v>9</v>
      </c>
      <c r="C27" s="70">
        <v>197389766.88537601</v>
      </c>
      <c r="D27" s="8" t="s">
        <v>60</v>
      </c>
      <c r="E27" s="8">
        <v>48579</v>
      </c>
      <c r="F27" s="8" t="s">
        <v>64</v>
      </c>
      <c r="G27" s="58"/>
      <c r="H27" s="63" t="str">
        <f t="shared" si="0"/>
        <v/>
      </c>
      <c r="I27" s="8"/>
      <c r="J27" s="58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3">
      <c r="A28" s="3"/>
      <c r="B28" s="65" t="s">
        <v>66</v>
      </c>
      <c r="C28" s="71">
        <f>SUM(C19:C27)</f>
        <v>1382133939.0197761</v>
      </c>
      <c r="D28" s="62"/>
      <c r="E28" s="62"/>
      <c r="F28" s="62"/>
      <c r="G28" s="62"/>
      <c r="H28" s="62"/>
      <c r="I28" s="62"/>
      <c r="J28" s="6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3">
      <c r="A29" s="3"/>
      <c r="B29" s="31"/>
      <c r="C29" s="3"/>
      <c r="D29" s="3"/>
      <c r="E29" s="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3">
      <c r="B30" s="31"/>
      <c r="C30" s="3"/>
      <c r="D30" s="3"/>
      <c r="E30" s="3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3">
      <c r="B31" s="31"/>
      <c r="C31" s="3"/>
      <c r="D31" s="3"/>
      <c r="E31" s="3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3">
      <c r="B32" s="31"/>
      <c r="C32" s="3"/>
      <c r="D32" s="3"/>
      <c r="E32" s="3"/>
      <c r="I32" s="3"/>
      <c r="J32" s="3"/>
      <c r="K32" s="3"/>
      <c r="L32" s="3"/>
      <c r="M32" s="3"/>
      <c r="N32" s="3"/>
      <c r="O32" s="3"/>
    </row>
    <row r="33" spans="1:15" x14ac:dyDescent="0.3">
      <c r="B33" s="31"/>
      <c r="C33" s="3"/>
      <c r="D33" s="3"/>
      <c r="E33" s="3"/>
      <c r="I33" s="3"/>
      <c r="J33" s="3"/>
      <c r="K33" s="3"/>
      <c r="L33" s="3"/>
      <c r="M33" s="3"/>
      <c r="N33" s="3"/>
      <c r="O33" s="3"/>
    </row>
    <row r="34" spans="1:15" x14ac:dyDescent="0.3">
      <c r="B34" s="29"/>
      <c r="C34" s="26"/>
      <c r="D34" s="26"/>
      <c r="E34" s="26"/>
      <c r="I34" s="26"/>
      <c r="J34" s="26"/>
      <c r="K34" s="26"/>
      <c r="L34" s="26"/>
      <c r="M34" s="26"/>
      <c r="N34" s="26"/>
      <c r="O34" s="26"/>
    </row>
    <row r="35" spans="1:15" x14ac:dyDescent="0.3">
      <c r="B35" s="29"/>
      <c r="C35" s="26"/>
      <c r="D35" s="26"/>
      <c r="E35" s="26"/>
      <c r="I35" s="26"/>
      <c r="J35" s="26"/>
      <c r="K35" s="26"/>
      <c r="L35" s="26"/>
    </row>
    <row r="36" spans="1:15" x14ac:dyDescent="0.3">
      <c r="A36" s="26"/>
      <c r="B36" s="29"/>
      <c r="C36" s="26"/>
      <c r="D36" s="26"/>
      <c r="E36" s="26"/>
      <c r="I36" s="26"/>
      <c r="J36" s="26"/>
      <c r="K36" s="26"/>
      <c r="L36" s="26"/>
    </row>
  </sheetData>
  <mergeCells count="6">
    <mergeCell ref="B17:J17"/>
    <mergeCell ref="B2:C2"/>
    <mergeCell ref="B5:C5"/>
    <mergeCell ref="E5:G5"/>
    <mergeCell ref="B10:C10"/>
    <mergeCell ref="B11:C15"/>
  </mergeCells>
  <conditionalFormatting sqref="C19:C27">
    <cfRule type="containsBlanks" dxfId="14" priority="3">
      <formula>LEN(TRIM(C19))=0</formula>
    </cfRule>
  </conditionalFormatting>
  <conditionalFormatting sqref="H19:H27">
    <cfRule type="containsBlanks" priority="1" stopIfTrue="1">
      <formula>LEN(TRIM(H19))=0</formula>
    </cfRule>
    <cfRule type="cellIs" dxfId="13" priority="2" operator="greaterThan">
      <formula>0</formula>
    </cfRule>
  </conditionalFormatting>
  <dataValidations count="1">
    <dataValidation type="list" allowBlank="1" showInputMessage="1" showErrorMessage="1" sqref="C9" xr:uid="{9FCAB01B-5A81-440E-A0D1-200CE6EE7159}">
      <formula1>"Não iniciada,Em andamento,Concluída,Descontinuada"</formula1>
    </dataValidation>
  </dataValidations>
  <pageMargins left="0.511811024" right="0.511811024" top="0.78740157499999996" bottom="0.78740157499999996" header="0.31496062000000002" footer="0.31496062000000002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17347-E0D6-4590-83D0-92177257841A}">
  <sheetPr>
    <pageSetUpPr fitToPage="1"/>
  </sheetPr>
  <dimension ref="A1:U36"/>
  <sheetViews>
    <sheetView topLeftCell="A7" zoomScale="85" zoomScaleNormal="85" workbookViewId="0">
      <selection activeCell="C19" sqref="C19"/>
    </sheetView>
  </sheetViews>
  <sheetFormatPr defaultColWidth="0" defaultRowHeight="28.8" x14ac:dyDescent="0.3"/>
  <cols>
    <col min="1" max="1" width="1.21875" style="10" customWidth="1"/>
    <col min="2" max="2" width="25.21875" style="39" bestFit="1" customWidth="1"/>
    <col min="3" max="3" width="54.77734375" style="19" customWidth="1"/>
    <col min="4" max="4" width="29.77734375" style="19" customWidth="1"/>
    <col min="5" max="5" width="28.21875" style="19" bestFit="1" customWidth="1"/>
    <col min="6" max="6" width="20" style="2" customWidth="1"/>
    <col min="7" max="7" width="21.77734375" style="2" bestFit="1" customWidth="1"/>
    <col min="8" max="8" width="32.5546875" style="2" bestFit="1" customWidth="1"/>
    <col min="9" max="9" width="30.77734375" style="19" customWidth="1"/>
    <col min="10" max="10" width="27.21875" style="19" customWidth="1"/>
    <col min="11" max="11" width="11.77734375" style="19" customWidth="1"/>
    <col min="12" max="12" width="15.21875" style="19" customWidth="1"/>
    <col min="13" max="14" width="25.77734375" style="19" hidden="1"/>
    <col min="15" max="15" width="17.77734375" style="19" hidden="1"/>
    <col min="16" max="16" width="24.21875" style="18" hidden="1"/>
    <col min="17" max="17" width="43.21875" style="18" hidden="1"/>
    <col min="18" max="18" width="25.77734375" style="18" hidden="1"/>
    <col min="19" max="19" width="26.21875" style="18" hidden="1"/>
    <col min="20" max="20" width="8.77734375" style="18" hidden="1"/>
    <col min="21" max="21" width="8.77734375" hidden="1"/>
  </cols>
  <sheetData>
    <row r="1" spans="1:20" s="30" customFormat="1" x14ac:dyDescent="0.3">
      <c r="A1" s="26"/>
      <c r="B1" s="29"/>
      <c r="C1" s="26"/>
      <c r="D1" s="26"/>
      <c r="E1" s="26"/>
      <c r="F1" s="2"/>
      <c r="G1" s="2"/>
      <c r="H1" s="2"/>
      <c r="I1" s="26"/>
      <c r="J1" s="2"/>
      <c r="K1" s="26"/>
      <c r="L1" s="26"/>
      <c r="M1" s="26"/>
      <c r="N1" s="26"/>
      <c r="O1" s="26"/>
      <c r="P1" s="2"/>
      <c r="Q1" s="2"/>
      <c r="R1" s="2"/>
      <c r="S1" s="2"/>
      <c r="T1" s="2"/>
    </row>
    <row r="2" spans="1:20" ht="46.8" x14ac:dyDescent="0.3">
      <c r="A2" s="1"/>
      <c r="B2" s="100" t="s">
        <v>38</v>
      </c>
      <c r="C2" s="101"/>
      <c r="D2" s="2"/>
      <c r="E2" s="61" t="s">
        <v>0</v>
      </c>
      <c r="F2" s="5">
        <f>Resumo!M2</f>
        <v>45426</v>
      </c>
      <c r="G2" s="1"/>
      <c r="H2" s="1"/>
      <c r="I2" s="1"/>
      <c r="J2" s="2"/>
      <c r="K2" s="1"/>
      <c r="L2" s="1"/>
      <c r="M2" s="1"/>
      <c r="N2" s="1"/>
      <c r="O2" s="1"/>
      <c r="P2" s="2"/>
      <c r="Q2" s="2"/>
      <c r="R2" s="2"/>
      <c r="S2" s="2"/>
      <c r="T2" s="2"/>
    </row>
    <row r="3" spans="1:20" ht="50.25" customHeight="1" x14ac:dyDescent="0.3">
      <c r="A3" s="3"/>
      <c r="B3" s="73">
        <f>Resumo!B14</f>
        <v>4</v>
      </c>
      <c r="C3" s="68" t="s">
        <v>73</v>
      </c>
      <c r="D3" s="2"/>
      <c r="E3" s="2"/>
      <c r="I3" s="1"/>
      <c r="J3" s="3"/>
      <c r="K3" s="2"/>
      <c r="L3" s="2"/>
      <c r="M3" s="2"/>
      <c r="N3" s="2"/>
      <c r="O3" s="2"/>
      <c r="P3" s="2"/>
      <c r="Q3" s="2"/>
      <c r="T3" s="2"/>
    </row>
    <row r="4" spans="1:20" x14ac:dyDescent="0.3">
      <c r="A4" s="3"/>
      <c r="B4" s="31"/>
      <c r="C4" s="3"/>
      <c r="D4" s="3"/>
      <c r="E4" s="2"/>
      <c r="G4" s="3"/>
      <c r="H4" s="3"/>
      <c r="I4" s="3"/>
      <c r="J4" s="3"/>
      <c r="K4" s="3"/>
      <c r="L4" s="2"/>
      <c r="M4" s="2"/>
      <c r="N4" s="2"/>
      <c r="O4" s="3"/>
      <c r="P4" s="2"/>
      <c r="Q4" s="2"/>
      <c r="R4" s="2"/>
      <c r="S4" s="2"/>
      <c r="T4" s="2"/>
    </row>
    <row r="5" spans="1:20" ht="46.95" customHeight="1" x14ac:dyDescent="0.3">
      <c r="A5" s="3"/>
      <c r="B5" s="102" t="s">
        <v>1</v>
      </c>
      <c r="C5" s="103"/>
      <c r="D5" s="2"/>
      <c r="E5" s="104" t="s">
        <v>2</v>
      </c>
      <c r="F5" s="105"/>
      <c r="G5" s="105"/>
      <c r="I5" s="2"/>
      <c r="J5" s="2"/>
      <c r="K5" s="2"/>
      <c r="L5" s="2"/>
      <c r="M5" s="2"/>
      <c r="N5" s="2"/>
      <c r="O5" s="2"/>
      <c r="P5" s="17"/>
      <c r="Q5" s="2"/>
      <c r="T5" s="2"/>
    </row>
    <row r="6" spans="1:20" ht="28.95" customHeight="1" x14ac:dyDescent="0.3">
      <c r="A6" s="3"/>
      <c r="B6" s="59" t="s">
        <v>53</v>
      </c>
      <c r="C6" s="48" t="s">
        <v>59</v>
      </c>
      <c r="D6" s="2"/>
      <c r="E6" s="60" t="s">
        <v>12</v>
      </c>
      <c r="F6" s="50" t="s">
        <v>10</v>
      </c>
      <c r="G6" s="57" t="s">
        <v>11</v>
      </c>
      <c r="I6" s="2"/>
      <c r="J6" s="2"/>
      <c r="K6" s="2"/>
      <c r="L6" s="2"/>
      <c r="M6" s="2"/>
      <c r="N6" s="2"/>
      <c r="O6" s="2"/>
      <c r="P6" s="2"/>
      <c r="Q6" s="2"/>
      <c r="T6" s="2"/>
    </row>
    <row r="7" spans="1:20" x14ac:dyDescent="0.3">
      <c r="A7" s="3"/>
      <c r="B7" s="59" t="s">
        <v>24</v>
      </c>
      <c r="C7" s="45" t="s">
        <v>63</v>
      </c>
      <c r="D7" s="2"/>
      <c r="E7" s="60" t="s">
        <v>13</v>
      </c>
      <c r="F7" s="66">
        <v>1</v>
      </c>
      <c r="G7" s="67">
        <v>1</v>
      </c>
      <c r="I7" s="2"/>
      <c r="J7" s="2"/>
      <c r="K7" s="2"/>
      <c r="L7" s="2"/>
      <c r="M7" s="2"/>
      <c r="N7" s="2"/>
      <c r="O7" s="2"/>
      <c r="P7" s="2"/>
      <c r="Q7" s="2"/>
      <c r="T7" s="2"/>
    </row>
    <row r="8" spans="1:20" ht="31.2" x14ac:dyDescent="0.3">
      <c r="A8" s="3"/>
      <c r="B8" s="59" t="s">
        <v>52</v>
      </c>
      <c r="C8" s="69" t="s">
        <v>67</v>
      </c>
      <c r="D8" s="2"/>
      <c r="E8" s="60" t="s">
        <v>16</v>
      </c>
      <c r="F8" s="66"/>
      <c r="G8" s="67">
        <f>F8/F7</f>
        <v>0</v>
      </c>
      <c r="I8" s="2"/>
      <c r="J8" s="2"/>
      <c r="K8" s="2"/>
      <c r="L8" s="2"/>
      <c r="M8" s="2"/>
      <c r="N8" s="2"/>
      <c r="O8" s="2"/>
      <c r="P8" s="2"/>
      <c r="Q8" s="2"/>
      <c r="T8" s="2"/>
    </row>
    <row r="9" spans="1:20" x14ac:dyDescent="0.3">
      <c r="A9" s="3"/>
      <c r="B9" s="59" t="s">
        <v>50</v>
      </c>
      <c r="C9" s="54" t="s">
        <v>62</v>
      </c>
      <c r="D9" s="2"/>
      <c r="E9" s="2"/>
      <c r="I9" s="2"/>
      <c r="J9" s="2"/>
      <c r="K9" s="2"/>
      <c r="L9" s="2"/>
      <c r="M9" s="2"/>
      <c r="N9" s="2"/>
      <c r="O9" s="2"/>
      <c r="P9" s="2"/>
      <c r="Q9" s="2"/>
      <c r="T9" s="2"/>
    </row>
    <row r="10" spans="1:20" x14ac:dyDescent="0.3">
      <c r="A10" s="3"/>
      <c r="B10" s="106" t="s">
        <v>54</v>
      </c>
      <c r="C10" s="107"/>
      <c r="D10" s="2"/>
      <c r="E10" s="2"/>
      <c r="I10" s="2"/>
      <c r="J10" s="2"/>
      <c r="K10" s="2"/>
      <c r="L10" s="2"/>
      <c r="M10" s="2"/>
      <c r="N10" s="2"/>
      <c r="O10" s="2"/>
      <c r="P10" s="2"/>
      <c r="Q10" s="2"/>
      <c r="T10" s="2"/>
    </row>
    <row r="11" spans="1:20" x14ac:dyDescent="0.3">
      <c r="A11" s="3"/>
      <c r="B11" s="108" t="s">
        <v>74</v>
      </c>
      <c r="C11" s="109"/>
      <c r="D11" s="2"/>
      <c r="E11" s="2"/>
      <c r="I11" s="2"/>
      <c r="J11" s="2"/>
      <c r="K11" s="2"/>
      <c r="L11" s="2"/>
      <c r="M11" s="2"/>
      <c r="N11" s="2"/>
      <c r="O11" s="2"/>
      <c r="P11" s="2"/>
      <c r="Q11" s="2"/>
      <c r="T11" s="2"/>
    </row>
    <row r="12" spans="1:20" x14ac:dyDescent="0.3">
      <c r="A12" s="3"/>
      <c r="B12" s="110"/>
      <c r="C12" s="111"/>
      <c r="D12" s="2"/>
      <c r="E12" s="2"/>
      <c r="I12" s="2"/>
      <c r="J12" s="2"/>
      <c r="K12" s="2"/>
      <c r="L12" s="2"/>
      <c r="M12" s="2"/>
      <c r="N12" s="2"/>
      <c r="O12" s="2"/>
      <c r="P12" s="2"/>
      <c r="Q12" s="2"/>
      <c r="T12" s="2"/>
    </row>
    <row r="13" spans="1:20" x14ac:dyDescent="0.3">
      <c r="A13" s="3"/>
      <c r="B13" s="110"/>
      <c r="C13" s="111"/>
      <c r="D13" s="2"/>
      <c r="E13" s="2"/>
      <c r="I13" s="2"/>
      <c r="J13" s="2"/>
      <c r="K13" s="2"/>
      <c r="L13" s="2"/>
      <c r="M13" s="2"/>
      <c r="N13" s="2"/>
      <c r="O13" s="2"/>
      <c r="P13" s="2"/>
      <c r="Q13" s="2"/>
      <c r="T13" s="2"/>
    </row>
    <row r="14" spans="1:20" x14ac:dyDescent="0.3">
      <c r="A14" s="3"/>
      <c r="B14" s="110"/>
      <c r="C14" s="111"/>
      <c r="D14" s="2"/>
      <c r="E14" s="2"/>
      <c r="I14" s="2"/>
      <c r="J14" s="2"/>
      <c r="K14" s="2"/>
      <c r="L14" s="2"/>
      <c r="M14" s="2"/>
      <c r="N14" s="2"/>
      <c r="O14" s="2"/>
      <c r="P14" s="2"/>
      <c r="Q14" s="2"/>
      <c r="T14" s="2"/>
    </row>
    <row r="15" spans="1:20" x14ac:dyDescent="0.3">
      <c r="A15" s="3"/>
      <c r="B15" s="112"/>
      <c r="C15" s="113"/>
      <c r="D15" s="2"/>
      <c r="E15" s="2"/>
      <c r="I15" s="2"/>
      <c r="J15" s="2"/>
      <c r="K15" s="2"/>
      <c r="L15" s="2"/>
      <c r="M15" s="2"/>
      <c r="N15" s="2"/>
      <c r="O15" s="2"/>
      <c r="P15" s="2"/>
      <c r="Q15" s="2"/>
      <c r="T15" s="2"/>
    </row>
    <row r="16" spans="1:20" x14ac:dyDescent="0.3">
      <c r="A16" s="3"/>
      <c r="B16" s="31"/>
      <c r="C16" s="6"/>
      <c r="D16" s="6"/>
      <c r="E16" s="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3">
      <c r="A17" s="3"/>
      <c r="B17" s="97" t="s">
        <v>39</v>
      </c>
      <c r="C17" s="98"/>
      <c r="D17" s="98"/>
      <c r="E17" s="98"/>
      <c r="F17" s="98"/>
      <c r="G17" s="98"/>
      <c r="H17" s="98"/>
      <c r="I17" s="98"/>
      <c r="J17" s="99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31.2" x14ac:dyDescent="0.3">
      <c r="A18" s="3"/>
      <c r="B18" s="60" t="s">
        <v>14</v>
      </c>
      <c r="C18" s="60" t="s">
        <v>55</v>
      </c>
      <c r="D18" s="60" t="s">
        <v>58</v>
      </c>
      <c r="E18" s="60" t="s">
        <v>8</v>
      </c>
      <c r="F18" s="60" t="s">
        <v>41</v>
      </c>
      <c r="G18" s="60" t="s">
        <v>56</v>
      </c>
      <c r="H18" s="60" t="s">
        <v>51</v>
      </c>
      <c r="I18" s="60" t="s">
        <v>15</v>
      </c>
      <c r="J18" s="60" t="s">
        <v>43</v>
      </c>
      <c r="K18" s="2"/>
      <c r="L18" s="2"/>
      <c r="M18" s="2"/>
      <c r="N18" s="2"/>
      <c r="O18" s="2"/>
      <c r="P18" s="24"/>
      <c r="Q18" s="2"/>
      <c r="R18" s="2"/>
      <c r="S18" s="2"/>
      <c r="T18" s="2"/>
    </row>
    <row r="19" spans="1:20" x14ac:dyDescent="0.3">
      <c r="A19" s="3"/>
      <c r="B19" s="64">
        <v>1</v>
      </c>
      <c r="C19" s="70">
        <v>0</v>
      </c>
      <c r="D19" s="8" t="s">
        <v>60</v>
      </c>
      <c r="E19" s="8">
        <v>45657</v>
      </c>
      <c r="F19" s="8" t="s">
        <v>64</v>
      </c>
      <c r="G19" s="58"/>
      <c r="H19" s="63" t="str">
        <f>IF(G19="","",DATEDIF(E19,G19,"m"))</f>
        <v/>
      </c>
      <c r="I19" s="8"/>
      <c r="J19" s="58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3">
      <c r="A20" s="3"/>
      <c r="B20" s="64">
        <v>2</v>
      </c>
      <c r="C20" s="70">
        <v>0</v>
      </c>
      <c r="D20" s="8" t="s">
        <v>60</v>
      </c>
      <c r="E20" s="8">
        <v>46022</v>
      </c>
      <c r="F20" s="8" t="s">
        <v>64</v>
      </c>
      <c r="G20" s="58"/>
      <c r="H20" s="63" t="str">
        <f t="shared" ref="H20:H27" si="0">IF(G20="","",DATEDIF(E20,G20,"m"))</f>
        <v/>
      </c>
      <c r="I20" s="8"/>
      <c r="J20" s="58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3">
      <c r="A21" s="3"/>
      <c r="B21" s="64">
        <v>3</v>
      </c>
      <c r="C21" s="70">
        <v>0</v>
      </c>
      <c r="D21" s="8" t="s">
        <v>60</v>
      </c>
      <c r="E21" s="8">
        <v>46387</v>
      </c>
      <c r="F21" s="8" t="s">
        <v>64</v>
      </c>
      <c r="G21" s="58"/>
      <c r="H21" s="63" t="str">
        <f t="shared" si="0"/>
        <v/>
      </c>
      <c r="I21" s="8"/>
      <c r="J21" s="58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x14ac:dyDescent="0.3">
      <c r="A22" s="3"/>
      <c r="B22" s="64">
        <v>4</v>
      </c>
      <c r="C22" s="70">
        <v>0</v>
      </c>
      <c r="D22" s="8" t="s">
        <v>60</v>
      </c>
      <c r="E22" s="8">
        <v>46752</v>
      </c>
      <c r="F22" s="8" t="s">
        <v>64</v>
      </c>
      <c r="G22" s="58"/>
      <c r="H22" s="63" t="str">
        <f t="shared" si="0"/>
        <v/>
      </c>
      <c r="I22" s="8"/>
      <c r="J22" s="58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x14ac:dyDescent="0.3">
      <c r="A23" s="3"/>
      <c r="B23" s="64">
        <v>5</v>
      </c>
      <c r="C23" s="70">
        <v>0</v>
      </c>
      <c r="D23" s="8" t="s">
        <v>60</v>
      </c>
      <c r="E23" s="8">
        <v>47118</v>
      </c>
      <c r="F23" s="8" t="s">
        <v>64</v>
      </c>
      <c r="G23" s="58"/>
      <c r="H23" s="63" t="str">
        <f t="shared" si="0"/>
        <v/>
      </c>
      <c r="I23" s="8"/>
      <c r="J23" s="58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x14ac:dyDescent="0.3">
      <c r="A24" s="3"/>
      <c r="B24" s="64">
        <v>6</v>
      </c>
      <c r="C24" s="70">
        <v>305032986.42686778</v>
      </c>
      <c r="D24" s="8" t="s">
        <v>60</v>
      </c>
      <c r="E24" s="8">
        <v>47483</v>
      </c>
      <c r="F24" s="8" t="s">
        <v>64</v>
      </c>
      <c r="G24" s="58"/>
      <c r="H24" s="63" t="str">
        <f t="shared" si="0"/>
        <v/>
      </c>
      <c r="I24" s="8"/>
      <c r="J24" s="58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x14ac:dyDescent="0.3">
      <c r="A25" s="3"/>
      <c r="B25" s="64">
        <v>7</v>
      </c>
      <c r="C25" s="70">
        <v>610065972.85373557</v>
      </c>
      <c r="D25" s="8" t="s">
        <v>60</v>
      </c>
      <c r="E25" s="8">
        <v>47848</v>
      </c>
      <c r="F25" s="8" t="s">
        <v>64</v>
      </c>
      <c r="G25" s="58"/>
      <c r="H25" s="63" t="str">
        <f t="shared" si="0"/>
        <v/>
      </c>
      <c r="I25" s="8"/>
      <c r="J25" s="58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x14ac:dyDescent="0.3">
      <c r="A26" s="3"/>
      <c r="B26" s="64">
        <v>8</v>
      </c>
      <c r="C26" s="70">
        <v>915098959.28060329</v>
      </c>
      <c r="D26" s="8" t="s">
        <v>60</v>
      </c>
      <c r="E26" s="8">
        <v>48213</v>
      </c>
      <c r="F26" s="8" t="s">
        <v>64</v>
      </c>
      <c r="G26" s="58"/>
      <c r="H26" s="63" t="str">
        <f t="shared" si="0"/>
        <v/>
      </c>
      <c r="I26" s="8"/>
      <c r="J26" s="58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x14ac:dyDescent="0.3">
      <c r="A27" s="3"/>
      <c r="B27" s="64">
        <v>9</v>
      </c>
      <c r="C27" s="70">
        <v>1220131945.7074711</v>
      </c>
      <c r="D27" s="8" t="s">
        <v>60</v>
      </c>
      <c r="E27" s="8">
        <v>48579</v>
      </c>
      <c r="F27" s="8" t="s">
        <v>64</v>
      </c>
      <c r="G27" s="58"/>
      <c r="H27" s="63" t="str">
        <f t="shared" si="0"/>
        <v/>
      </c>
      <c r="I27" s="8"/>
      <c r="J27" s="58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3">
      <c r="A28" s="3"/>
      <c r="B28" s="65" t="s">
        <v>66</v>
      </c>
      <c r="C28" s="71">
        <f>SUM(C19:C27)</f>
        <v>3050329864.2686777</v>
      </c>
      <c r="D28" s="62"/>
      <c r="E28" s="62"/>
      <c r="F28" s="62"/>
      <c r="G28" s="62"/>
      <c r="H28" s="62"/>
      <c r="I28" s="62"/>
      <c r="J28" s="6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3">
      <c r="A29" s="3"/>
      <c r="B29" s="31"/>
      <c r="C29" s="3"/>
      <c r="D29" s="3"/>
      <c r="E29" s="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3">
      <c r="B30" s="31"/>
      <c r="C30" s="3"/>
      <c r="D30" s="3"/>
      <c r="E30" s="3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3">
      <c r="B31" s="31"/>
      <c r="C31" s="3"/>
      <c r="D31" s="3"/>
      <c r="E31" s="3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3">
      <c r="B32" s="31"/>
      <c r="C32" s="3"/>
      <c r="D32" s="3"/>
      <c r="E32" s="3"/>
      <c r="I32" s="3"/>
      <c r="J32" s="3"/>
      <c r="K32" s="3"/>
      <c r="L32" s="3"/>
      <c r="M32" s="3"/>
      <c r="N32" s="3"/>
      <c r="O32" s="3"/>
    </row>
    <row r="33" spans="1:15" x14ac:dyDescent="0.3">
      <c r="B33" s="31"/>
      <c r="C33" s="3"/>
      <c r="D33" s="3"/>
      <c r="E33" s="3"/>
      <c r="I33" s="3"/>
      <c r="J33" s="3"/>
      <c r="K33" s="3"/>
      <c r="L33" s="3"/>
      <c r="M33" s="3"/>
      <c r="N33" s="3"/>
      <c r="O33" s="3"/>
    </row>
    <row r="34" spans="1:15" x14ac:dyDescent="0.3">
      <c r="B34" s="29"/>
      <c r="C34" s="26"/>
      <c r="D34" s="26"/>
      <c r="E34" s="26"/>
      <c r="I34" s="26"/>
      <c r="J34" s="26"/>
      <c r="K34" s="26"/>
      <c r="L34" s="26"/>
      <c r="M34" s="26"/>
      <c r="N34" s="26"/>
      <c r="O34" s="26"/>
    </row>
    <row r="35" spans="1:15" x14ac:dyDescent="0.3">
      <c r="B35" s="29"/>
      <c r="C35" s="26"/>
      <c r="D35" s="26"/>
      <c r="E35" s="26"/>
      <c r="I35" s="26"/>
      <c r="J35" s="26"/>
      <c r="K35" s="26"/>
      <c r="L35" s="26"/>
    </row>
    <row r="36" spans="1:15" x14ac:dyDescent="0.3">
      <c r="A36" s="26"/>
      <c r="B36" s="29"/>
      <c r="C36" s="26"/>
      <c r="D36" s="26"/>
      <c r="E36" s="26"/>
      <c r="I36" s="26"/>
      <c r="J36" s="26"/>
      <c r="K36" s="26"/>
      <c r="L36" s="26"/>
    </row>
  </sheetData>
  <mergeCells count="6">
    <mergeCell ref="B17:J17"/>
    <mergeCell ref="B2:C2"/>
    <mergeCell ref="B5:C5"/>
    <mergeCell ref="E5:G5"/>
    <mergeCell ref="B10:C10"/>
    <mergeCell ref="B11:C15"/>
  </mergeCells>
  <conditionalFormatting sqref="C19:C27">
    <cfRule type="containsBlanks" dxfId="12" priority="3">
      <formula>LEN(TRIM(C19))=0</formula>
    </cfRule>
  </conditionalFormatting>
  <conditionalFormatting sqref="H19:H27">
    <cfRule type="containsBlanks" priority="1" stopIfTrue="1">
      <formula>LEN(TRIM(H19))=0</formula>
    </cfRule>
    <cfRule type="cellIs" dxfId="11" priority="2" operator="greaterThan">
      <formula>0</formula>
    </cfRule>
  </conditionalFormatting>
  <dataValidations count="1">
    <dataValidation type="list" allowBlank="1" showInputMessage="1" showErrorMessage="1" sqref="C9" xr:uid="{E61CC403-C9C5-48A6-B759-DB6FAEE8A1B4}">
      <formula1>"Não iniciada,Em andamento,Concluída,Descontinuada"</formula1>
    </dataValidation>
  </dataValidations>
  <pageMargins left="0.511811024" right="0.511811024" top="0.78740157499999996" bottom="0.78740157499999996" header="0.31496062000000002" footer="0.31496062000000002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BE93C-4B22-4C37-82CB-9EFD0966CE64}">
  <sheetPr>
    <pageSetUpPr fitToPage="1"/>
  </sheetPr>
  <dimension ref="A1:U36"/>
  <sheetViews>
    <sheetView topLeftCell="A21" zoomScale="85" zoomScaleNormal="85" workbookViewId="0">
      <selection activeCell="F28" sqref="F28"/>
    </sheetView>
  </sheetViews>
  <sheetFormatPr defaultColWidth="0" defaultRowHeight="28.8" x14ac:dyDescent="0.3"/>
  <cols>
    <col min="1" max="1" width="1.21875" style="10" customWidth="1"/>
    <col min="2" max="2" width="25.21875" style="39" bestFit="1" customWidth="1"/>
    <col min="3" max="3" width="54.77734375" style="19" customWidth="1"/>
    <col min="4" max="4" width="29.77734375" style="19" customWidth="1"/>
    <col min="5" max="5" width="28.21875" style="19" bestFit="1" customWidth="1"/>
    <col min="6" max="6" width="20" style="2" customWidth="1"/>
    <col min="7" max="7" width="21.77734375" style="2" bestFit="1" customWidth="1"/>
    <col min="8" max="8" width="32.5546875" style="2" bestFit="1" customWidth="1"/>
    <col min="9" max="9" width="30.77734375" style="19" customWidth="1"/>
    <col min="10" max="10" width="27.21875" style="19" customWidth="1"/>
    <col min="11" max="11" width="11.77734375" style="19" customWidth="1"/>
    <col min="12" max="12" width="15.21875" style="19" customWidth="1"/>
    <col min="13" max="14" width="25.77734375" style="19" hidden="1"/>
    <col min="15" max="15" width="17.77734375" style="19" hidden="1"/>
    <col min="16" max="16" width="24.21875" style="18" hidden="1"/>
    <col min="17" max="17" width="43.21875" style="18" hidden="1"/>
    <col min="18" max="18" width="25.77734375" style="18" hidden="1"/>
    <col min="19" max="19" width="26.21875" style="18" hidden="1"/>
    <col min="20" max="20" width="8.77734375" style="18" hidden="1"/>
    <col min="21" max="21" width="8.77734375" hidden="1"/>
  </cols>
  <sheetData>
    <row r="1" spans="1:20" s="30" customFormat="1" x14ac:dyDescent="0.3">
      <c r="A1" s="26"/>
      <c r="B1" s="29"/>
      <c r="C1" s="26"/>
      <c r="D1" s="26"/>
      <c r="E1" s="26"/>
      <c r="F1" s="2"/>
      <c r="G1" s="2"/>
      <c r="H1" s="2"/>
      <c r="I1" s="26"/>
      <c r="J1" s="2"/>
      <c r="K1" s="26"/>
      <c r="L1" s="26"/>
      <c r="M1" s="26"/>
      <c r="N1" s="26"/>
      <c r="O1" s="26"/>
      <c r="P1" s="2"/>
      <c r="Q1" s="2"/>
      <c r="R1" s="2"/>
      <c r="S1" s="2"/>
      <c r="T1" s="2"/>
    </row>
    <row r="2" spans="1:20" ht="46.8" x14ac:dyDescent="0.3">
      <c r="A2" s="1"/>
      <c r="B2" s="100" t="s">
        <v>38</v>
      </c>
      <c r="C2" s="101"/>
      <c r="D2" s="2"/>
      <c r="E2" s="61" t="s">
        <v>0</v>
      </c>
      <c r="F2" s="5">
        <f>Resumo!M2</f>
        <v>45426</v>
      </c>
      <c r="G2" s="1"/>
      <c r="H2" s="1"/>
      <c r="I2" s="1"/>
      <c r="J2" s="2"/>
      <c r="K2" s="1"/>
      <c r="L2" s="1"/>
      <c r="M2" s="1"/>
      <c r="N2" s="1"/>
      <c r="O2" s="1"/>
      <c r="P2" s="2"/>
      <c r="Q2" s="2"/>
      <c r="R2" s="2"/>
      <c r="S2" s="2"/>
      <c r="T2" s="2"/>
    </row>
    <row r="3" spans="1:20" ht="50.25" customHeight="1" x14ac:dyDescent="0.3">
      <c r="A3" s="3"/>
      <c r="B3" s="73">
        <f>Resumo!B15</f>
        <v>5</v>
      </c>
      <c r="C3" s="68" t="s">
        <v>75</v>
      </c>
      <c r="D3" s="2"/>
      <c r="E3" s="2"/>
      <c r="I3" s="1"/>
      <c r="J3" s="3"/>
      <c r="K3" s="2"/>
      <c r="L3" s="2"/>
      <c r="M3" s="2"/>
      <c r="N3" s="2"/>
      <c r="O3" s="2"/>
      <c r="P3" s="2"/>
      <c r="Q3" s="2"/>
      <c r="T3" s="2"/>
    </row>
    <row r="4" spans="1:20" x14ac:dyDescent="0.3">
      <c r="A4" s="3"/>
      <c r="B4" s="31"/>
      <c r="C4" s="3"/>
      <c r="D4" s="3"/>
      <c r="E4" s="2"/>
      <c r="G4" s="3"/>
      <c r="H4" s="3"/>
      <c r="I4" s="3"/>
      <c r="J4" s="3"/>
      <c r="K4" s="3"/>
      <c r="L4" s="2"/>
      <c r="M4" s="2"/>
      <c r="N4" s="2"/>
      <c r="O4" s="3"/>
      <c r="P4" s="2"/>
      <c r="Q4" s="2"/>
      <c r="R4" s="2"/>
      <c r="S4" s="2"/>
      <c r="T4" s="2"/>
    </row>
    <row r="5" spans="1:20" ht="46.95" customHeight="1" x14ac:dyDescent="0.3">
      <c r="A5" s="3"/>
      <c r="B5" s="102" t="s">
        <v>1</v>
      </c>
      <c r="C5" s="103"/>
      <c r="D5" s="2"/>
      <c r="E5" s="104" t="s">
        <v>2</v>
      </c>
      <c r="F5" s="105"/>
      <c r="G5" s="105"/>
      <c r="I5" s="2"/>
      <c r="J5" s="2"/>
      <c r="K5" s="2"/>
      <c r="L5" s="2"/>
      <c r="M5" s="2"/>
      <c r="N5" s="2"/>
      <c r="O5" s="2"/>
      <c r="P5" s="17"/>
      <c r="Q5" s="2"/>
      <c r="T5" s="2"/>
    </row>
    <row r="6" spans="1:20" ht="28.95" customHeight="1" x14ac:dyDescent="0.3">
      <c r="A6" s="3"/>
      <c r="B6" s="59" t="s">
        <v>53</v>
      </c>
      <c r="C6" s="48" t="s">
        <v>59</v>
      </c>
      <c r="D6" s="2"/>
      <c r="E6" s="60" t="s">
        <v>12</v>
      </c>
      <c r="F6" s="50" t="s">
        <v>10</v>
      </c>
      <c r="G6" s="57" t="s">
        <v>11</v>
      </c>
      <c r="I6" s="2"/>
      <c r="J6" s="2"/>
      <c r="K6" s="2"/>
      <c r="L6" s="2"/>
      <c r="M6" s="2"/>
      <c r="N6" s="2"/>
      <c r="O6" s="2"/>
      <c r="P6" s="2"/>
      <c r="Q6" s="2"/>
      <c r="T6" s="2"/>
    </row>
    <row r="7" spans="1:20" x14ac:dyDescent="0.3">
      <c r="A7" s="3"/>
      <c r="B7" s="59" t="s">
        <v>24</v>
      </c>
      <c r="C7" s="45" t="s">
        <v>63</v>
      </c>
      <c r="D7" s="2"/>
      <c r="E7" s="60" t="s">
        <v>13</v>
      </c>
      <c r="F7" s="66">
        <v>1</v>
      </c>
      <c r="G7" s="67">
        <v>1</v>
      </c>
      <c r="I7" s="2"/>
      <c r="J7" s="2"/>
      <c r="K7" s="2"/>
      <c r="L7" s="2"/>
      <c r="M7" s="2"/>
      <c r="N7" s="2"/>
      <c r="O7" s="2"/>
      <c r="P7" s="2"/>
      <c r="Q7" s="2"/>
      <c r="T7" s="2"/>
    </row>
    <row r="8" spans="1:20" ht="31.2" x14ac:dyDescent="0.3">
      <c r="A8" s="3"/>
      <c r="B8" s="59" t="s">
        <v>52</v>
      </c>
      <c r="C8" s="69" t="s">
        <v>67</v>
      </c>
      <c r="D8" s="2"/>
      <c r="E8" s="60" t="s">
        <v>16</v>
      </c>
      <c r="F8" s="66"/>
      <c r="G8" s="67">
        <f>F8/F7</f>
        <v>0</v>
      </c>
      <c r="I8" s="2"/>
      <c r="J8" s="2"/>
      <c r="K8" s="2"/>
      <c r="L8" s="2"/>
      <c r="M8" s="2"/>
      <c r="N8" s="2"/>
      <c r="O8" s="2"/>
      <c r="P8" s="2"/>
      <c r="Q8" s="2"/>
      <c r="T8" s="2"/>
    </row>
    <row r="9" spans="1:20" x14ac:dyDescent="0.3">
      <c r="A9" s="3"/>
      <c r="B9" s="59" t="s">
        <v>50</v>
      </c>
      <c r="C9" s="54" t="s">
        <v>62</v>
      </c>
      <c r="D9" s="2"/>
      <c r="E9" s="2"/>
      <c r="I9" s="2"/>
      <c r="J9" s="2"/>
      <c r="K9" s="2"/>
      <c r="L9" s="2"/>
      <c r="M9" s="2"/>
      <c r="N9" s="2"/>
      <c r="O9" s="2"/>
      <c r="P9" s="2"/>
      <c r="Q9" s="2"/>
      <c r="T9" s="2"/>
    </row>
    <row r="10" spans="1:20" x14ac:dyDescent="0.3">
      <c r="A10" s="3"/>
      <c r="B10" s="106" t="s">
        <v>54</v>
      </c>
      <c r="C10" s="107"/>
      <c r="D10" s="2"/>
      <c r="E10" s="2"/>
      <c r="I10" s="2"/>
      <c r="J10" s="2"/>
      <c r="K10" s="2"/>
      <c r="L10" s="2"/>
      <c r="M10" s="2"/>
      <c r="N10" s="2"/>
      <c r="O10" s="2"/>
      <c r="P10" s="2"/>
      <c r="Q10" s="2"/>
      <c r="T10" s="2"/>
    </row>
    <row r="11" spans="1:20" x14ac:dyDescent="0.3">
      <c r="A11" s="3"/>
      <c r="B11" s="108" t="s">
        <v>76</v>
      </c>
      <c r="C11" s="109"/>
      <c r="D11" s="2"/>
      <c r="E11" s="2"/>
      <c r="I11" s="2"/>
      <c r="J11" s="2"/>
      <c r="K11" s="2"/>
      <c r="L11" s="2"/>
      <c r="M11" s="2"/>
      <c r="N11" s="2"/>
      <c r="O11" s="2"/>
      <c r="P11" s="2"/>
      <c r="Q11" s="2"/>
      <c r="T11" s="2"/>
    </row>
    <row r="12" spans="1:20" x14ac:dyDescent="0.3">
      <c r="A12" s="3"/>
      <c r="B12" s="110"/>
      <c r="C12" s="111"/>
      <c r="D12" s="2"/>
      <c r="E12" s="2"/>
      <c r="I12" s="2"/>
      <c r="J12" s="2"/>
      <c r="K12" s="2"/>
      <c r="L12" s="2"/>
      <c r="M12" s="2"/>
      <c r="N12" s="2"/>
      <c r="O12" s="2"/>
      <c r="P12" s="2"/>
      <c r="Q12" s="2"/>
      <c r="T12" s="2"/>
    </row>
    <row r="13" spans="1:20" x14ac:dyDescent="0.3">
      <c r="A13" s="3"/>
      <c r="B13" s="110"/>
      <c r="C13" s="111"/>
      <c r="D13" s="2"/>
      <c r="E13" s="2"/>
      <c r="I13" s="2"/>
      <c r="J13" s="2"/>
      <c r="K13" s="2"/>
      <c r="L13" s="2"/>
      <c r="M13" s="2"/>
      <c r="N13" s="2"/>
      <c r="O13" s="2"/>
      <c r="P13" s="2"/>
      <c r="Q13" s="2"/>
      <c r="T13" s="2"/>
    </row>
    <row r="14" spans="1:20" x14ac:dyDescent="0.3">
      <c r="A14" s="3"/>
      <c r="B14" s="110"/>
      <c r="C14" s="111"/>
      <c r="D14" s="2"/>
      <c r="E14" s="2"/>
      <c r="I14" s="2"/>
      <c r="J14" s="2"/>
      <c r="K14" s="2"/>
      <c r="L14" s="2"/>
      <c r="M14" s="2"/>
      <c r="N14" s="2"/>
      <c r="O14" s="2"/>
      <c r="P14" s="2"/>
      <c r="Q14" s="2"/>
      <c r="T14" s="2"/>
    </row>
    <row r="15" spans="1:20" x14ac:dyDescent="0.3">
      <c r="A15" s="3"/>
      <c r="B15" s="112"/>
      <c r="C15" s="113"/>
      <c r="D15" s="2"/>
      <c r="E15" s="2"/>
      <c r="I15" s="2"/>
      <c r="J15" s="2"/>
      <c r="K15" s="2"/>
      <c r="L15" s="2"/>
      <c r="M15" s="2"/>
      <c r="N15" s="2"/>
      <c r="O15" s="2"/>
      <c r="P15" s="2"/>
      <c r="Q15" s="2"/>
      <c r="T15" s="2"/>
    </row>
    <row r="16" spans="1:20" x14ac:dyDescent="0.3">
      <c r="A16" s="3"/>
      <c r="B16" s="31"/>
      <c r="C16" s="6"/>
      <c r="D16" s="6"/>
      <c r="E16" s="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3">
      <c r="A17" s="3"/>
      <c r="B17" s="97" t="s">
        <v>39</v>
      </c>
      <c r="C17" s="98"/>
      <c r="D17" s="98"/>
      <c r="E17" s="98"/>
      <c r="F17" s="98"/>
      <c r="G17" s="98"/>
      <c r="H17" s="98"/>
      <c r="I17" s="98"/>
      <c r="J17" s="99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31.2" x14ac:dyDescent="0.3">
      <c r="A18" s="3"/>
      <c r="B18" s="60" t="s">
        <v>14</v>
      </c>
      <c r="C18" s="60" t="s">
        <v>55</v>
      </c>
      <c r="D18" s="60" t="s">
        <v>58</v>
      </c>
      <c r="E18" s="60" t="s">
        <v>8</v>
      </c>
      <c r="F18" s="60" t="s">
        <v>41</v>
      </c>
      <c r="G18" s="60" t="s">
        <v>56</v>
      </c>
      <c r="H18" s="60" t="s">
        <v>51</v>
      </c>
      <c r="I18" s="60" t="s">
        <v>15</v>
      </c>
      <c r="J18" s="60" t="s">
        <v>43</v>
      </c>
      <c r="K18" s="2"/>
      <c r="L18" s="2"/>
      <c r="M18" s="2"/>
      <c r="N18" s="2"/>
      <c r="O18" s="2"/>
      <c r="P18" s="24"/>
      <c r="Q18" s="2"/>
      <c r="R18" s="2"/>
      <c r="S18" s="2"/>
      <c r="T18" s="2"/>
    </row>
    <row r="19" spans="1:20" x14ac:dyDescent="0.3">
      <c r="A19" s="3"/>
      <c r="B19" s="64">
        <v>1</v>
      </c>
      <c r="C19" s="70">
        <v>204644000</v>
      </c>
      <c r="D19" s="8" t="s">
        <v>60</v>
      </c>
      <c r="E19" s="8">
        <v>45657</v>
      </c>
      <c r="F19" s="8" t="s">
        <v>64</v>
      </c>
      <c r="G19" s="58"/>
      <c r="H19" s="63" t="str">
        <f>IF(G19="","",DATEDIF(E19,G19,"m"))</f>
        <v/>
      </c>
      <c r="I19" s="8"/>
      <c r="J19" s="58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3">
      <c r="A20" s="3"/>
      <c r="B20" s="64">
        <v>2</v>
      </c>
      <c r="C20" s="70">
        <v>216736000</v>
      </c>
      <c r="D20" s="8" t="s">
        <v>60</v>
      </c>
      <c r="E20" s="8">
        <v>46022</v>
      </c>
      <c r="F20" s="8" t="s">
        <v>64</v>
      </c>
      <c r="G20" s="58"/>
      <c r="H20" s="63" t="str">
        <f t="shared" ref="H20:H27" si="0">IF(G20="","",DATEDIF(E20,G20,"m"))</f>
        <v/>
      </c>
      <c r="I20" s="8"/>
      <c r="J20" s="58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3">
      <c r="A21" s="3"/>
      <c r="B21" s="64">
        <v>3</v>
      </c>
      <c r="C21" s="70">
        <v>243828000</v>
      </c>
      <c r="D21" s="8" t="s">
        <v>60</v>
      </c>
      <c r="E21" s="8">
        <v>46387</v>
      </c>
      <c r="F21" s="8" t="s">
        <v>64</v>
      </c>
      <c r="G21" s="58"/>
      <c r="H21" s="63" t="str">
        <f t="shared" si="0"/>
        <v/>
      </c>
      <c r="I21" s="8"/>
      <c r="J21" s="58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x14ac:dyDescent="0.3">
      <c r="A22" s="3"/>
      <c r="B22" s="64">
        <v>4</v>
      </c>
      <c r="C22" s="70">
        <v>270920000</v>
      </c>
      <c r="D22" s="8" t="s">
        <v>60</v>
      </c>
      <c r="E22" s="8">
        <v>46752</v>
      </c>
      <c r="F22" s="8" t="s">
        <v>64</v>
      </c>
      <c r="G22" s="58"/>
      <c r="H22" s="63" t="str">
        <f t="shared" si="0"/>
        <v/>
      </c>
      <c r="I22" s="8"/>
      <c r="J22" s="58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x14ac:dyDescent="0.3">
      <c r="A23" s="3"/>
      <c r="B23" s="64">
        <v>5</v>
      </c>
      <c r="C23" s="70">
        <v>298012000</v>
      </c>
      <c r="D23" s="8" t="s">
        <v>60</v>
      </c>
      <c r="E23" s="8">
        <v>47118</v>
      </c>
      <c r="F23" s="8" t="s">
        <v>64</v>
      </c>
      <c r="G23" s="58"/>
      <c r="H23" s="63" t="str">
        <f t="shared" si="0"/>
        <v/>
      </c>
      <c r="I23" s="8"/>
      <c r="J23" s="58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x14ac:dyDescent="0.3">
      <c r="A24" s="3"/>
      <c r="B24" s="64">
        <v>6</v>
      </c>
      <c r="C24" s="70">
        <v>325104000</v>
      </c>
      <c r="D24" s="8" t="s">
        <v>60</v>
      </c>
      <c r="E24" s="8">
        <v>47483</v>
      </c>
      <c r="F24" s="8" t="s">
        <v>64</v>
      </c>
      <c r="G24" s="58"/>
      <c r="H24" s="63" t="str">
        <f t="shared" si="0"/>
        <v/>
      </c>
      <c r="I24" s="8"/>
      <c r="J24" s="58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x14ac:dyDescent="0.3">
      <c r="A25" s="3"/>
      <c r="B25" s="64">
        <v>7</v>
      </c>
      <c r="C25" s="70">
        <v>352195999.99999994</v>
      </c>
      <c r="D25" s="8" t="s">
        <v>60</v>
      </c>
      <c r="E25" s="8">
        <v>47848</v>
      </c>
      <c r="F25" s="8" t="s">
        <v>64</v>
      </c>
      <c r="G25" s="58"/>
      <c r="H25" s="63" t="str">
        <f t="shared" si="0"/>
        <v/>
      </c>
      <c r="I25" s="8"/>
      <c r="J25" s="58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x14ac:dyDescent="0.3">
      <c r="A26" s="3"/>
      <c r="B26" s="64">
        <v>8</v>
      </c>
      <c r="C26" s="70">
        <v>379288000</v>
      </c>
      <c r="D26" s="8" t="s">
        <v>60</v>
      </c>
      <c r="E26" s="8">
        <v>48213</v>
      </c>
      <c r="F26" s="8" t="s">
        <v>64</v>
      </c>
      <c r="G26" s="58"/>
      <c r="H26" s="63" t="str">
        <f t="shared" si="0"/>
        <v/>
      </c>
      <c r="I26" s="8"/>
      <c r="J26" s="58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x14ac:dyDescent="0.3">
      <c r="A27" s="3"/>
      <c r="B27" s="64">
        <v>9</v>
      </c>
      <c r="C27" s="70">
        <v>418472000</v>
      </c>
      <c r="D27" s="8" t="s">
        <v>60</v>
      </c>
      <c r="E27" s="8">
        <v>48579</v>
      </c>
      <c r="F27" s="8" t="s">
        <v>64</v>
      </c>
      <c r="G27" s="58"/>
      <c r="H27" s="63" t="str">
        <f t="shared" si="0"/>
        <v/>
      </c>
      <c r="I27" s="8"/>
      <c r="J27" s="58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3">
      <c r="A28" s="3"/>
      <c r="B28" s="65" t="s">
        <v>66</v>
      </c>
      <c r="C28" s="71">
        <f>SUM(C19:C27)</f>
        <v>2709200000</v>
      </c>
      <c r="D28" s="62"/>
      <c r="E28" s="62"/>
      <c r="F28" s="62"/>
      <c r="G28" s="62"/>
      <c r="H28" s="62"/>
      <c r="I28" s="62"/>
      <c r="J28" s="6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3">
      <c r="A29" s="3"/>
      <c r="B29" s="31"/>
      <c r="C29" s="3"/>
      <c r="D29" s="3"/>
      <c r="E29" s="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3">
      <c r="B30" s="31"/>
      <c r="C30" s="3"/>
      <c r="D30" s="3"/>
      <c r="E30" s="3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3">
      <c r="B31" s="31"/>
      <c r="C31" s="3"/>
      <c r="D31" s="3"/>
      <c r="E31" s="3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3">
      <c r="B32" s="31"/>
      <c r="C32" s="3"/>
      <c r="D32" s="3"/>
      <c r="E32" s="3"/>
      <c r="I32" s="3"/>
      <c r="J32" s="3"/>
      <c r="K32" s="3"/>
      <c r="L32" s="3"/>
      <c r="M32" s="3"/>
      <c r="N32" s="3"/>
      <c r="O32" s="3"/>
    </row>
    <row r="33" spans="1:15" x14ac:dyDescent="0.3">
      <c r="B33" s="31"/>
      <c r="C33" s="3"/>
      <c r="D33" s="3"/>
      <c r="E33" s="3"/>
      <c r="I33" s="3"/>
      <c r="J33" s="3"/>
      <c r="K33" s="3"/>
      <c r="L33" s="3"/>
      <c r="M33" s="3"/>
      <c r="N33" s="3"/>
      <c r="O33" s="3"/>
    </row>
    <row r="34" spans="1:15" x14ac:dyDescent="0.3">
      <c r="B34" s="29"/>
      <c r="C34" s="26"/>
      <c r="D34" s="26"/>
      <c r="E34" s="26"/>
      <c r="I34" s="26"/>
      <c r="J34" s="26"/>
      <c r="K34" s="26"/>
      <c r="L34" s="26"/>
      <c r="M34" s="26"/>
      <c r="N34" s="26"/>
      <c r="O34" s="26"/>
    </row>
    <row r="35" spans="1:15" x14ac:dyDescent="0.3">
      <c r="B35" s="29"/>
      <c r="C35" s="26"/>
      <c r="D35" s="26"/>
      <c r="E35" s="26"/>
      <c r="I35" s="26"/>
      <c r="J35" s="26"/>
      <c r="K35" s="26"/>
      <c r="L35" s="26"/>
    </row>
    <row r="36" spans="1:15" x14ac:dyDescent="0.3">
      <c r="A36" s="26"/>
      <c r="B36" s="29"/>
      <c r="C36" s="26"/>
      <c r="D36" s="26"/>
      <c r="E36" s="26"/>
      <c r="I36" s="26"/>
      <c r="J36" s="26"/>
      <c r="K36" s="26"/>
      <c r="L36" s="26"/>
    </row>
  </sheetData>
  <mergeCells count="6">
    <mergeCell ref="B17:J17"/>
    <mergeCell ref="B2:C2"/>
    <mergeCell ref="B5:C5"/>
    <mergeCell ref="E5:G5"/>
    <mergeCell ref="B10:C10"/>
    <mergeCell ref="B11:C15"/>
  </mergeCells>
  <conditionalFormatting sqref="C19:C27">
    <cfRule type="containsBlanks" dxfId="10" priority="3">
      <formula>LEN(TRIM(C19))=0</formula>
    </cfRule>
  </conditionalFormatting>
  <conditionalFormatting sqref="H19:H27">
    <cfRule type="containsBlanks" priority="1" stopIfTrue="1">
      <formula>LEN(TRIM(H19))=0</formula>
    </cfRule>
    <cfRule type="cellIs" dxfId="9" priority="2" operator="greaterThan">
      <formula>0</formula>
    </cfRule>
  </conditionalFormatting>
  <dataValidations count="1">
    <dataValidation type="list" allowBlank="1" showInputMessage="1" showErrorMessage="1" sqref="C9" xr:uid="{268BDE68-515C-4FBC-A380-763D369BDC91}">
      <formula1>"Não iniciada,Em andamento,Concluída,Descontinuada"</formula1>
    </dataValidation>
  </dataValidations>
  <pageMargins left="0.511811024" right="0.511811024" top="0.78740157499999996" bottom="0.78740157499999996" header="0.31496062000000002" footer="0.31496062000000002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06FDB-EE1E-442A-9E98-A198943857B7}">
  <sheetPr>
    <pageSetUpPr fitToPage="1"/>
  </sheetPr>
  <dimension ref="A1:U36"/>
  <sheetViews>
    <sheetView topLeftCell="A29" zoomScale="85" zoomScaleNormal="85" workbookViewId="0">
      <selection activeCell="C18" sqref="C18:C19"/>
    </sheetView>
  </sheetViews>
  <sheetFormatPr defaultColWidth="0" defaultRowHeight="28.8" x14ac:dyDescent="0.3"/>
  <cols>
    <col min="1" max="1" width="1.21875" style="10" customWidth="1"/>
    <col min="2" max="2" width="25.21875" style="39" bestFit="1" customWidth="1"/>
    <col min="3" max="3" width="54.77734375" style="19" customWidth="1"/>
    <col min="4" max="4" width="29.77734375" style="19" customWidth="1"/>
    <col min="5" max="5" width="28.21875" style="19" bestFit="1" customWidth="1"/>
    <col min="6" max="6" width="20" style="2" customWidth="1"/>
    <col min="7" max="7" width="21.77734375" style="2" bestFit="1" customWidth="1"/>
    <col min="8" max="8" width="32.5546875" style="2" bestFit="1" customWidth="1"/>
    <col min="9" max="9" width="30.77734375" style="19" customWidth="1"/>
    <col min="10" max="10" width="27.21875" style="19" customWidth="1"/>
    <col min="11" max="11" width="11.77734375" style="19" customWidth="1"/>
    <col min="12" max="12" width="15.21875" style="19" customWidth="1"/>
    <col min="13" max="14" width="25.77734375" style="19" hidden="1"/>
    <col min="15" max="15" width="17.77734375" style="19" hidden="1"/>
    <col min="16" max="16" width="24.21875" style="18" hidden="1"/>
    <col min="17" max="17" width="43.21875" style="18" hidden="1"/>
    <col min="18" max="18" width="25.77734375" style="18" hidden="1"/>
    <col min="19" max="19" width="26.21875" style="18" hidden="1"/>
    <col min="20" max="20" width="8.77734375" style="18" hidden="1"/>
    <col min="21" max="21" width="8.77734375" hidden="1"/>
  </cols>
  <sheetData>
    <row r="1" spans="1:20" s="30" customFormat="1" x14ac:dyDescent="0.3">
      <c r="A1" s="26"/>
      <c r="B1" s="29"/>
      <c r="C1" s="26"/>
      <c r="D1" s="26"/>
      <c r="E1" s="26"/>
      <c r="F1" s="2"/>
      <c r="G1" s="2"/>
      <c r="H1" s="2"/>
      <c r="I1" s="26"/>
      <c r="J1" s="2"/>
      <c r="K1" s="26"/>
      <c r="L1" s="26"/>
      <c r="M1" s="26"/>
      <c r="N1" s="26"/>
      <c r="O1" s="26"/>
      <c r="P1" s="2"/>
      <c r="Q1" s="2"/>
      <c r="R1" s="2"/>
      <c r="S1" s="2"/>
      <c r="T1" s="2"/>
    </row>
    <row r="2" spans="1:20" ht="46.8" x14ac:dyDescent="0.3">
      <c r="A2" s="1"/>
      <c r="B2" s="100" t="s">
        <v>38</v>
      </c>
      <c r="C2" s="101"/>
      <c r="D2" s="2"/>
      <c r="E2" s="61" t="s">
        <v>0</v>
      </c>
      <c r="F2" s="5">
        <f>Resumo!M2</f>
        <v>45426</v>
      </c>
      <c r="G2" s="1"/>
      <c r="H2" s="1"/>
      <c r="I2" s="1"/>
      <c r="J2" s="2"/>
      <c r="K2" s="1"/>
      <c r="L2" s="1"/>
      <c r="M2" s="1"/>
      <c r="N2" s="1"/>
      <c r="O2" s="1"/>
      <c r="P2" s="2"/>
      <c r="Q2" s="2"/>
      <c r="R2" s="2"/>
      <c r="S2" s="2"/>
      <c r="T2" s="2"/>
    </row>
    <row r="3" spans="1:20" ht="50.25" customHeight="1" x14ac:dyDescent="0.3">
      <c r="A3" s="3"/>
      <c r="B3" s="73">
        <f>Resumo!B16</f>
        <v>6</v>
      </c>
      <c r="C3" s="68" t="s">
        <v>78</v>
      </c>
      <c r="D3" s="2"/>
      <c r="E3" s="2"/>
      <c r="I3" s="1"/>
      <c r="J3" s="3"/>
      <c r="K3" s="2"/>
      <c r="L3" s="2"/>
      <c r="M3" s="2"/>
      <c r="N3" s="2"/>
      <c r="O3" s="2"/>
      <c r="P3" s="2"/>
      <c r="Q3" s="2"/>
      <c r="T3" s="2"/>
    </row>
    <row r="4" spans="1:20" x14ac:dyDescent="0.3">
      <c r="A4" s="3"/>
      <c r="B4" s="31"/>
      <c r="C4" s="3"/>
      <c r="D4" s="3"/>
      <c r="E4" s="2"/>
      <c r="G4" s="3"/>
      <c r="H4" s="3"/>
      <c r="I4" s="3"/>
      <c r="J4" s="3"/>
      <c r="K4" s="3"/>
      <c r="L4" s="2"/>
      <c r="M4" s="2"/>
      <c r="N4" s="2"/>
      <c r="O4" s="3"/>
      <c r="P4" s="2"/>
      <c r="Q4" s="2"/>
      <c r="R4" s="2"/>
      <c r="S4" s="2"/>
      <c r="T4" s="2"/>
    </row>
    <row r="5" spans="1:20" ht="46.95" customHeight="1" x14ac:dyDescent="0.3">
      <c r="A5" s="3"/>
      <c r="B5" s="102" t="s">
        <v>1</v>
      </c>
      <c r="C5" s="103"/>
      <c r="D5" s="2"/>
      <c r="E5" s="104" t="s">
        <v>2</v>
      </c>
      <c r="F5" s="105"/>
      <c r="G5" s="105"/>
      <c r="I5" s="2"/>
      <c r="J5" s="2"/>
      <c r="K5" s="2"/>
      <c r="L5" s="2"/>
      <c r="M5" s="2"/>
      <c r="N5" s="2"/>
      <c r="O5" s="2"/>
      <c r="P5" s="17"/>
      <c r="Q5" s="2"/>
      <c r="T5" s="2"/>
    </row>
    <row r="6" spans="1:20" ht="28.95" customHeight="1" x14ac:dyDescent="0.3">
      <c r="A6" s="3"/>
      <c r="B6" s="59" t="s">
        <v>53</v>
      </c>
      <c r="C6" s="48" t="s">
        <v>59</v>
      </c>
      <c r="D6" s="2"/>
      <c r="E6" s="60" t="s">
        <v>12</v>
      </c>
      <c r="F6" s="50" t="s">
        <v>10</v>
      </c>
      <c r="G6" s="57" t="s">
        <v>11</v>
      </c>
      <c r="I6" s="2"/>
      <c r="J6" s="2"/>
      <c r="K6" s="2"/>
      <c r="L6" s="2"/>
      <c r="M6" s="2"/>
      <c r="N6" s="2"/>
      <c r="O6" s="2"/>
      <c r="P6" s="2"/>
      <c r="Q6" s="2"/>
      <c r="T6" s="2"/>
    </row>
    <row r="7" spans="1:20" x14ac:dyDescent="0.3">
      <c r="A7" s="3"/>
      <c r="B7" s="59" t="s">
        <v>24</v>
      </c>
      <c r="C7" s="45" t="s">
        <v>63</v>
      </c>
      <c r="D7" s="2"/>
      <c r="E7" s="60" t="s">
        <v>13</v>
      </c>
      <c r="F7" s="66">
        <v>1</v>
      </c>
      <c r="G7" s="67">
        <v>1</v>
      </c>
      <c r="I7" s="2"/>
      <c r="J7" s="2"/>
      <c r="K7" s="2"/>
      <c r="L7" s="2"/>
      <c r="M7" s="2"/>
      <c r="N7" s="2"/>
      <c r="O7" s="2"/>
      <c r="P7" s="2"/>
      <c r="Q7" s="2"/>
      <c r="T7" s="2"/>
    </row>
    <row r="8" spans="1:20" ht="31.2" x14ac:dyDescent="0.3">
      <c r="A8" s="3"/>
      <c r="B8" s="59" t="s">
        <v>52</v>
      </c>
      <c r="C8" s="69" t="s">
        <v>67</v>
      </c>
      <c r="D8" s="2"/>
      <c r="E8" s="60" t="s">
        <v>16</v>
      </c>
      <c r="F8" s="66"/>
      <c r="G8" s="67">
        <f>F8/F7</f>
        <v>0</v>
      </c>
      <c r="I8" s="2"/>
      <c r="J8" s="2"/>
      <c r="K8" s="2"/>
      <c r="L8" s="2"/>
      <c r="M8" s="2"/>
      <c r="N8" s="2"/>
      <c r="O8" s="2"/>
      <c r="P8" s="2"/>
      <c r="Q8" s="2"/>
      <c r="T8" s="2"/>
    </row>
    <row r="9" spans="1:20" x14ac:dyDescent="0.3">
      <c r="A9" s="3"/>
      <c r="B9" s="59" t="s">
        <v>50</v>
      </c>
      <c r="C9" s="54" t="s">
        <v>62</v>
      </c>
      <c r="D9" s="2"/>
      <c r="E9" s="2"/>
      <c r="I9" s="2"/>
      <c r="J9" s="2"/>
      <c r="K9" s="2"/>
      <c r="L9" s="2"/>
      <c r="M9" s="2"/>
      <c r="N9" s="2"/>
      <c r="O9" s="2"/>
      <c r="P9" s="2"/>
      <c r="Q9" s="2"/>
      <c r="T9" s="2"/>
    </row>
    <row r="10" spans="1:20" x14ac:dyDescent="0.3">
      <c r="A10" s="3"/>
      <c r="B10" s="106" t="s">
        <v>54</v>
      </c>
      <c r="C10" s="107"/>
      <c r="D10" s="2"/>
      <c r="E10" s="2"/>
      <c r="I10" s="2"/>
      <c r="J10" s="2"/>
      <c r="K10" s="2"/>
      <c r="L10" s="2"/>
      <c r="M10" s="2"/>
      <c r="N10" s="2"/>
      <c r="O10" s="2"/>
      <c r="P10" s="2"/>
      <c r="Q10" s="2"/>
      <c r="T10" s="2"/>
    </row>
    <row r="11" spans="1:20" x14ac:dyDescent="0.3">
      <c r="A11" s="3"/>
      <c r="B11" s="108" t="s">
        <v>77</v>
      </c>
      <c r="C11" s="109"/>
      <c r="D11" s="2"/>
      <c r="E11" s="2"/>
      <c r="I11" s="2"/>
      <c r="J11" s="2"/>
      <c r="K11" s="2"/>
      <c r="L11" s="2"/>
      <c r="M11" s="2"/>
      <c r="N11" s="2"/>
      <c r="O11" s="2"/>
      <c r="P11" s="2"/>
      <c r="Q11" s="2"/>
      <c r="T11" s="2"/>
    </row>
    <row r="12" spans="1:20" x14ac:dyDescent="0.3">
      <c r="A12" s="3"/>
      <c r="B12" s="110"/>
      <c r="C12" s="111"/>
      <c r="D12" s="2"/>
      <c r="E12" s="2"/>
      <c r="I12" s="2"/>
      <c r="J12" s="2"/>
      <c r="K12" s="2"/>
      <c r="L12" s="2"/>
      <c r="M12" s="2"/>
      <c r="N12" s="2"/>
      <c r="O12" s="2"/>
      <c r="P12" s="2"/>
      <c r="Q12" s="2"/>
      <c r="T12" s="2"/>
    </row>
    <row r="13" spans="1:20" x14ac:dyDescent="0.3">
      <c r="A13" s="3"/>
      <c r="B13" s="110"/>
      <c r="C13" s="111"/>
      <c r="D13" s="2"/>
      <c r="E13" s="2"/>
      <c r="I13" s="2"/>
      <c r="J13" s="2"/>
      <c r="K13" s="2"/>
      <c r="L13" s="2"/>
      <c r="M13" s="2"/>
      <c r="N13" s="2"/>
      <c r="O13" s="2"/>
      <c r="P13" s="2"/>
      <c r="Q13" s="2"/>
      <c r="T13" s="2"/>
    </row>
    <row r="14" spans="1:20" x14ac:dyDescent="0.3">
      <c r="A14" s="3"/>
      <c r="B14" s="110"/>
      <c r="C14" s="111"/>
      <c r="D14" s="2"/>
      <c r="E14" s="2"/>
      <c r="I14" s="2"/>
      <c r="J14" s="2"/>
      <c r="K14" s="2"/>
      <c r="L14" s="2"/>
      <c r="M14" s="2"/>
      <c r="N14" s="2"/>
      <c r="O14" s="2"/>
      <c r="P14" s="2"/>
      <c r="Q14" s="2"/>
      <c r="T14" s="2"/>
    </row>
    <row r="15" spans="1:20" x14ac:dyDescent="0.3">
      <c r="A15" s="3"/>
      <c r="B15" s="112"/>
      <c r="C15" s="113"/>
      <c r="D15" s="2"/>
      <c r="E15" s="2"/>
      <c r="I15" s="2"/>
      <c r="J15" s="2"/>
      <c r="K15" s="2"/>
      <c r="L15" s="2"/>
      <c r="M15" s="2"/>
      <c r="N15" s="2"/>
      <c r="O15" s="2"/>
      <c r="P15" s="2"/>
      <c r="Q15" s="2"/>
      <c r="T15" s="2"/>
    </row>
    <row r="16" spans="1:20" x14ac:dyDescent="0.3">
      <c r="A16" s="3"/>
      <c r="B16" s="31"/>
      <c r="C16" s="6"/>
      <c r="D16" s="6"/>
      <c r="E16" s="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3">
      <c r="A17" s="3"/>
      <c r="B17" s="97" t="s">
        <v>39</v>
      </c>
      <c r="C17" s="98"/>
      <c r="D17" s="98"/>
      <c r="E17" s="98"/>
      <c r="F17" s="98"/>
      <c r="G17" s="98"/>
      <c r="H17" s="98"/>
      <c r="I17" s="98"/>
      <c r="J17" s="99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31.2" x14ac:dyDescent="0.3">
      <c r="A18" s="3"/>
      <c r="B18" s="60" t="s">
        <v>14</v>
      </c>
      <c r="C18" s="60" t="s">
        <v>55</v>
      </c>
      <c r="D18" s="60" t="s">
        <v>58</v>
      </c>
      <c r="E18" s="60" t="s">
        <v>8</v>
      </c>
      <c r="F18" s="60" t="s">
        <v>41</v>
      </c>
      <c r="G18" s="60" t="s">
        <v>56</v>
      </c>
      <c r="H18" s="60" t="s">
        <v>51</v>
      </c>
      <c r="I18" s="60" t="s">
        <v>15</v>
      </c>
      <c r="J18" s="60" t="s">
        <v>43</v>
      </c>
      <c r="K18" s="2"/>
      <c r="L18" s="2"/>
      <c r="M18" s="2"/>
      <c r="N18" s="2"/>
      <c r="O18" s="2"/>
      <c r="P18" s="24"/>
      <c r="Q18" s="2"/>
      <c r="R18" s="2"/>
      <c r="S18" s="2"/>
      <c r="T18" s="2"/>
    </row>
    <row r="19" spans="1:20" x14ac:dyDescent="0.3">
      <c r="A19" s="3"/>
      <c r="B19" s="64">
        <v>1</v>
      </c>
      <c r="C19" s="70">
        <v>0</v>
      </c>
      <c r="D19" s="8" t="s">
        <v>60</v>
      </c>
      <c r="E19" s="8">
        <v>45657</v>
      </c>
      <c r="F19" s="8" t="s">
        <v>64</v>
      </c>
      <c r="G19" s="58"/>
      <c r="H19" s="63" t="str">
        <f>IF(G19="","",DATEDIF(E19,G19,"m"))</f>
        <v/>
      </c>
      <c r="I19" s="8"/>
      <c r="J19" s="58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3">
      <c r="A20" s="3"/>
      <c r="B20" s="64">
        <v>2</v>
      </c>
      <c r="C20" s="70">
        <v>0</v>
      </c>
      <c r="D20" s="8" t="s">
        <v>60</v>
      </c>
      <c r="E20" s="8">
        <v>46022</v>
      </c>
      <c r="F20" s="8" t="s">
        <v>64</v>
      </c>
      <c r="G20" s="58"/>
      <c r="H20" s="63" t="str">
        <f t="shared" ref="H20:H27" si="0">IF(G20="","",DATEDIF(E20,G20,"m"))</f>
        <v/>
      </c>
      <c r="I20" s="8"/>
      <c r="J20" s="58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3">
      <c r="A21" s="3"/>
      <c r="B21" s="64">
        <v>3</v>
      </c>
      <c r="C21" s="70">
        <v>0</v>
      </c>
      <c r="D21" s="8" t="s">
        <v>60</v>
      </c>
      <c r="E21" s="8">
        <v>46387</v>
      </c>
      <c r="F21" s="8" t="s">
        <v>64</v>
      </c>
      <c r="G21" s="58"/>
      <c r="H21" s="63" t="str">
        <f t="shared" si="0"/>
        <v/>
      </c>
      <c r="I21" s="8"/>
      <c r="J21" s="58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x14ac:dyDescent="0.3">
      <c r="A22" s="3"/>
      <c r="B22" s="64">
        <v>4</v>
      </c>
      <c r="C22" s="70">
        <v>1143255888</v>
      </c>
      <c r="D22" s="8" t="s">
        <v>60</v>
      </c>
      <c r="E22" s="8">
        <v>46752</v>
      </c>
      <c r="F22" s="8" t="s">
        <v>64</v>
      </c>
      <c r="G22" s="58"/>
      <c r="H22" s="63" t="str">
        <f t="shared" si="0"/>
        <v/>
      </c>
      <c r="I22" s="8"/>
      <c r="J22" s="58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x14ac:dyDescent="0.3">
      <c r="A23" s="3"/>
      <c r="B23" s="64">
        <v>5</v>
      </c>
      <c r="C23" s="70">
        <v>1177553564</v>
      </c>
      <c r="D23" s="8" t="s">
        <v>60</v>
      </c>
      <c r="E23" s="8">
        <v>47118</v>
      </c>
      <c r="F23" s="8" t="s">
        <v>64</v>
      </c>
      <c r="G23" s="58"/>
      <c r="H23" s="63" t="str">
        <f t="shared" si="0"/>
        <v/>
      </c>
      <c r="I23" s="8"/>
      <c r="J23" s="58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x14ac:dyDescent="0.3">
      <c r="A24" s="3"/>
      <c r="B24" s="64">
        <v>6</v>
      </c>
      <c r="C24" s="70">
        <v>1212880171</v>
      </c>
      <c r="D24" s="8" t="s">
        <v>60</v>
      </c>
      <c r="E24" s="8">
        <v>47483</v>
      </c>
      <c r="F24" s="8" t="s">
        <v>64</v>
      </c>
      <c r="G24" s="58"/>
      <c r="H24" s="63" t="str">
        <f t="shared" si="0"/>
        <v/>
      </c>
      <c r="I24" s="8"/>
      <c r="J24" s="58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x14ac:dyDescent="0.3">
      <c r="A25" s="3"/>
      <c r="B25" s="64">
        <v>7</v>
      </c>
      <c r="C25" s="70">
        <v>1249266576</v>
      </c>
      <c r="D25" s="8" t="s">
        <v>60</v>
      </c>
      <c r="E25" s="8">
        <v>47848</v>
      </c>
      <c r="F25" s="8" t="s">
        <v>64</v>
      </c>
      <c r="G25" s="58"/>
      <c r="H25" s="63" t="str">
        <f t="shared" si="0"/>
        <v/>
      </c>
      <c r="I25" s="8"/>
      <c r="J25" s="58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x14ac:dyDescent="0.3">
      <c r="A26" s="3"/>
      <c r="B26" s="64">
        <v>8</v>
      </c>
      <c r="C26" s="70">
        <v>1286744574</v>
      </c>
      <c r="D26" s="8" t="s">
        <v>60</v>
      </c>
      <c r="E26" s="8">
        <v>48213</v>
      </c>
      <c r="F26" s="8" t="s">
        <v>64</v>
      </c>
      <c r="G26" s="58"/>
      <c r="H26" s="63" t="str">
        <f t="shared" si="0"/>
        <v/>
      </c>
      <c r="I26" s="8"/>
      <c r="J26" s="58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x14ac:dyDescent="0.3">
      <c r="A27" s="3"/>
      <c r="B27" s="64">
        <v>9</v>
      </c>
      <c r="C27" s="70">
        <v>1325346911</v>
      </c>
      <c r="D27" s="8" t="s">
        <v>60</v>
      </c>
      <c r="E27" s="8">
        <v>48579</v>
      </c>
      <c r="F27" s="8" t="s">
        <v>64</v>
      </c>
      <c r="G27" s="58"/>
      <c r="H27" s="63" t="str">
        <f t="shared" si="0"/>
        <v/>
      </c>
      <c r="I27" s="8"/>
      <c r="J27" s="58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3">
      <c r="A28" s="3"/>
      <c r="B28" s="65" t="s">
        <v>66</v>
      </c>
      <c r="C28" s="71">
        <f>SUM(C19:C27)</f>
        <v>7395047684</v>
      </c>
      <c r="D28" s="62"/>
      <c r="E28" s="62"/>
      <c r="F28" s="62"/>
      <c r="G28" s="62"/>
      <c r="H28" s="62"/>
      <c r="I28" s="62"/>
      <c r="J28" s="6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3">
      <c r="A29" s="3"/>
      <c r="B29" s="31"/>
      <c r="C29" s="3"/>
      <c r="D29" s="3"/>
      <c r="E29" s="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3">
      <c r="B30" s="31"/>
      <c r="C30" s="3"/>
      <c r="D30" s="3"/>
      <c r="E30" s="3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3">
      <c r="B31" s="31"/>
      <c r="C31" s="3"/>
      <c r="D31" s="3"/>
      <c r="E31" s="3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3">
      <c r="B32" s="31"/>
      <c r="C32" s="3"/>
      <c r="D32" s="3"/>
      <c r="E32" s="3"/>
      <c r="I32" s="3"/>
      <c r="J32" s="3"/>
      <c r="K32" s="3"/>
      <c r="L32" s="3"/>
      <c r="M32" s="3"/>
      <c r="N32" s="3"/>
      <c r="O32" s="3"/>
    </row>
    <row r="33" spans="1:15" x14ac:dyDescent="0.3">
      <c r="B33" s="31"/>
      <c r="C33" s="3"/>
      <c r="D33" s="3"/>
      <c r="E33" s="3"/>
      <c r="I33" s="3"/>
      <c r="J33" s="3"/>
      <c r="K33" s="3"/>
      <c r="L33" s="3"/>
      <c r="M33" s="3"/>
      <c r="N33" s="3"/>
      <c r="O33" s="3"/>
    </row>
    <row r="34" spans="1:15" x14ac:dyDescent="0.3">
      <c r="B34" s="29"/>
      <c r="C34" s="26"/>
      <c r="D34" s="26"/>
      <c r="E34" s="26"/>
      <c r="I34" s="26"/>
      <c r="J34" s="26"/>
      <c r="K34" s="26"/>
      <c r="L34" s="26"/>
      <c r="M34" s="26"/>
      <c r="N34" s="26"/>
      <c r="O34" s="26"/>
    </row>
    <row r="35" spans="1:15" x14ac:dyDescent="0.3">
      <c r="B35" s="29"/>
      <c r="C35" s="26"/>
      <c r="D35" s="26"/>
      <c r="E35" s="26"/>
      <c r="I35" s="26"/>
      <c r="J35" s="26"/>
      <c r="K35" s="26"/>
      <c r="L35" s="26"/>
    </row>
    <row r="36" spans="1:15" x14ac:dyDescent="0.3">
      <c r="A36" s="26"/>
      <c r="B36" s="29"/>
      <c r="C36" s="26"/>
      <c r="D36" s="26"/>
      <c r="E36" s="26"/>
      <c r="I36" s="26"/>
      <c r="J36" s="26"/>
      <c r="K36" s="26"/>
      <c r="L36" s="26"/>
    </row>
  </sheetData>
  <mergeCells count="6">
    <mergeCell ref="B17:J17"/>
    <mergeCell ref="B2:C2"/>
    <mergeCell ref="B5:C5"/>
    <mergeCell ref="E5:G5"/>
    <mergeCell ref="B10:C10"/>
    <mergeCell ref="B11:C15"/>
  </mergeCells>
  <conditionalFormatting sqref="C19:C27">
    <cfRule type="containsBlanks" dxfId="8" priority="3">
      <formula>LEN(TRIM(C19))=0</formula>
    </cfRule>
  </conditionalFormatting>
  <conditionalFormatting sqref="H19:H27">
    <cfRule type="containsBlanks" priority="1" stopIfTrue="1">
      <formula>LEN(TRIM(H19))=0</formula>
    </cfRule>
    <cfRule type="cellIs" dxfId="7" priority="2" operator="greaterThan">
      <formula>0</formula>
    </cfRule>
  </conditionalFormatting>
  <dataValidations count="1">
    <dataValidation type="list" allowBlank="1" showInputMessage="1" showErrorMessage="1" sqref="C9" xr:uid="{252CD222-954D-4DBF-B95F-35EC2623C70A}">
      <formula1>"Não iniciada,Em andamento,Concluída,Descontinuada"</formula1>
    </dataValidation>
  </dataValidations>
  <pageMargins left="0.511811024" right="0.511811024" top="0.78740157499999996" bottom="0.78740157499999996" header="0.31496062000000002" footer="0.31496062000000002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0A9DA-5955-4FBE-BBCF-514F5FFCAA59}">
  <dimension ref="B1:C8"/>
  <sheetViews>
    <sheetView showGridLines="0" workbookViewId="0">
      <selection activeCell="F28" sqref="F28"/>
    </sheetView>
  </sheetViews>
  <sheetFormatPr defaultRowHeight="14.4" x14ac:dyDescent="0.3"/>
  <cols>
    <col min="2" max="2" width="43.21875" bestFit="1" customWidth="1"/>
    <col min="3" max="3" width="18" bestFit="1" customWidth="1"/>
  </cols>
  <sheetData>
    <row r="1" spans="2:3" ht="15" thickBot="1" x14ac:dyDescent="0.35"/>
    <row r="2" spans="2:3" x14ac:dyDescent="0.3">
      <c r="B2" s="80" t="str">
        <f>'1'!C3</f>
        <v>Ampliação da Receita Tributária (ICMS)</v>
      </c>
      <c r="C2" s="81">
        <f>'1'!C28</f>
        <v>6191960046.8085966</v>
      </c>
    </row>
    <row r="3" spans="2:3" x14ac:dyDescent="0.3">
      <c r="B3" s="82" t="str">
        <f>'2'!C3</f>
        <v>Ampliação da Receita Tributária (ITCD)</v>
      </c>
      <c r="C3" s="83">
        <f>'2'!C28</f>
        <v>1428205070.3204355</v>
      </c>
    </row>
    <row r="4" spans="2:3" x14ac:dyDescent="0.3">
      <c r="B4" s="82" t="str">
        <f>'3'!C3</f>
        <v>Recuperação de Créditos Tributários</v>
      </c>
      <c r="C4" s="83">
        <f>'3'!C28</f>
        <v>1382133939.0197761</v>
      </c>
    </row>
    <row r="5" spans="2:3" x14ac:dyDescent="0.3">
      <c r="B5" s="82" t="str">
        <f>'4'!C3</f>
        <v>Benefícios Fiscais</v>
      </c>
      <c r="C5" s="83">
        <f>'4'!C28</f>
        <v>3050329864.2686777</v>
      </c>
    </row>
    <row r="6" spans="2:3" x14ac:dyDescent="0.3">
      <c r="B6" s="82" t="str">
        <f>'5'!C3</f>
        <v xml:space="preserve">Projeto Vale do Lítio </v>
      </c>
      <c r="C6" s="83">
        <f>'5'!C28</f>
        <v>2709200000</v>
      </c>
    </row>
    <row r="7" spans="2:3" x14ac:dyDescent="0.3">
      <c r="B7" s="82" t="str">
        <f>'6'!C3</f>
        <v>Renovação do Fundo de Erradicação da Miséria</v>
      </c>
      <c r="C7" s="84">
        <f>'6'!C28</f>
        <v>7395047684</v>
      </c>
    </row>
    <row r="8" spans="2:3" ht="15" thickBot="1" x14ac:dyDescent="0.35">
      <c r="B8" s="85"/>
      <c r="C8" s="86">
        <f>SUM(C2:C7)</f>
        <v>22156876604.417484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AE418-0227-445F-97B1-BA1B70D367DC}">
  <dimension ref="B2:C7"/>
  <sheetViews>
    <sheetView workbookViewId="0">
      <selection sqref="A1:C7"/>
    </sheetView>
  </sheetViews>
  <sheetFormatPr defaultRowHeight="14.4" x14ac:dyDescent="0.3"/>
  <sheetData>
    <row r="2" spans="2:3" x14ac:dyDescent="0.3">
      <c r="B2" s="56"/>
      <c r="C2" s="56"/>
    </row>
    <row r="3" spans="2:3" x14ac:dyDescent="0.3">
      <c r="B3" s="56"/>
      <c r="C3" s="56"/>
    </row>
    <row r="4" spans="2:3" x14ac:dyDescent="0.3">
      <c r="B4" s="56"/>
      <c r="C4" s="56"/>
    </row>
    <row r="5" spans="2:3" x14ac:dyDescent="0.3">
      <c r="B5" s="56"/>
      <c r="C5" s="56"/>
    </row>
    <row r="6" spans="2:3" x14ac:dyDescent="0.3">
      <c r="B6" s="56"/>
      <c r="C6" s="56"/>
    </row>
    <row r="7" spans="2:3" x14ac:dyDescent="0.3">
      <c r="C7" s="56"/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D8016C5DB516E40957350EBD2324571" ma:contentTypeVersion="8" ma:contentTypeDescription="Crie um novo documento." ma:contentTypeScope="" ma:versionID="f7e710803525305119303c1212cf324c">
  <xsd:schema xmlns:xsd="http://www.w3.org/2001/XMLSchema" xmlns:xs="http://www.w3.org/2001/XMLSchema" xmlns:p="http://schemas.microsoft.com/office/2006/metadata/properties" xmlns:ns2="185a2fc3-b9f6-47f2-b84c-342170f6368f" xmlns:ns3="684325f4-45bf-4276-8ac4-d363a1361251" targetNamespace="http://schemas.microsoft.com/office/2006/metadata/properties" ma:root="true" ma:fieldsID="79cc9f4e30d12e7c72d287f0ed4651a1" ns2:_="" ns3:_="">
    <xsd:import namespace="185a2fc3-b9f6-47f2-b84c-342170f6368f"/>
    <xsd:import namespace="684325f4-45bf-4276-8ac4-d363a13612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5a2fc3-b9f6-47f2-b84c-342170f636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325f4-45bf-4276-8ac4-d363a136125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0CE2E5-461F-4DC7-ACD5-7A45A4BAA4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4971D3-5503-40A7-911E-7D6626739A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5a2fc3-b9f6-47f2-b84c-342170f6368f"/>
    <ds:schemaRef ds:uri="684325f4-45bf-4276-8ac4-d363a13612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455D2C-B2C3-43AE-A1F1-FE05B22588C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8</vt:i4>
      </vt:variant>
    </vt:vector>
  </HeadingPairs>
  <TitlesOfParts>
    <vt:vector size="18" baseType="lpstr">
      <vt:lpstr>Resumo</vt:lpstr>
      <vt:lpstr>1</vt:lpstr>
      <vt:lpstr>2</vt:lpstr>
      <vt:lpstr>3</vt:lpstr>
      <vt:lpstr>4</vt:lpstr>
      <vt:lpstr>5</vt:lpstr>
      <vt:lpstr>6</vt:lpstr>
      <vt:lpstr>Valor Total</vt:lpstr>
      <vt:lpstr>Planilha1</vt:lpstr>
      <vt:lpstr>Exemplo 1</vt:lpstr>
      <vt:lpstr>'1'!Area_de_impressao</vt:lpstr>
      <vt:lpstr>'2'!Area_de_impressao</vt:lpstr>
      <vt:lpstr>'3'!Area_de_impressao</vt:lpstr>
      <vt:lpstr>'4'!Area_de_impressao</vt:lpstr>
      <vt:lpstr>'5'!Area_de_impressao</vt:lpstr>
      <vt:lpstr>'6'!Area_de_impressao</vt:lpstr>
      <vt:lpstr>Resumo!Area_de_impressao</vt:lpstr>
      <vt:lpstr>'Valor Total'!Area_de_impressao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EloGroup</dc:creator>
  <cp:lastModifiedBy>Marcos Augusto Teixeira Diniz</cp:lastModifiedBy>
  <cp:lastPrinted>2023-05-30T14:31:58Z</cp:lastPrinted>
  <dcterms:created xsi:type="dcterms:W3CDTF">2021-06-10T18:55:56Z</dcterms:created>
  <dcterms:modified xsi:type="dcterms:W3CDTF">2024-06-03T16:28:00Z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0x010100FD8016C5DB516E40957350EBD2324571</vt:lpwstr>
  </property>
</Properties>
</file>