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https://sefazmg-my.sharepoint.com/personal/lucia_anraki_fazenda_mg_gov_br/Documents/Gestão de Materiais/PREGÃO - 2023/PE 77 - 2023 - CONSERVAÇÃO E LIMPEZA/"/>
    </mc:Choice>
  </mc:AlternateContent>
  <xr:revisionPtr revIDLastSave="0" documentId="8_{5D21D6B4-D402-48EF-B179-535D72F40298}" xr6:coauthVersionLast="47" xr6:coauthVersionMax="47" xr10:uidLastSave="{00000000-0000-0000-0000-000000000000}"/>
  <bookViews>
    <workbookView xWindow="-120" yWindow="-120" windowWidth="20730" windowHeight="11160" tabRatio="727" firstSheet="1" activeTab="1" xr2:uid="{00000000-000D-0000-FFFF-FFFF00000000}"/>
  </bookViews>
  <sheets>
    <sheet name="ORIENTAÇÕES" sheetId="59" r:id="rId1"/>
    <sheet name="Anexo II - Locais e Áreas" sheetId="49" r:id="rId2"/>
    <sheet name="Tempo Acúmulo de Função" sheetId="47" r:id="rId3"/>
    <sheet name="CCT" sheetId="52" r:id="rId4"/>
    <sheet name="Cálculo Acúmulo de Função" sheetId="40" r:id="rId5"/>
    <sheet name="CCT_Salários" sheetId="39" r:id="rId6"/>
    <sheet name="CCT_Insumos" sheetId="41" r:id="rId7"/>
    <sheet name="Anexo III  Relação de Materiais" sheetId="24" r:id="rId8"/>
    <sheet name="Anexo IV - Equipamentos " sheetId="54" r:id="rId9"/>
    <sheet name="Caixa d'água " sheetId="58" r:id="rId10"/>
    <sheet name="Dedetização " sheetId="60" r:id="rId11"/>
    <sheet name="Diárias " sheetId="62" r:id="rId12"/>
    <sheet name="Montante D" sheetId="42" r:id="rId13"/>
    <sheet name="Anexo V - Quadro Consolidado" sheetId="55" r:id="rId14"/>
    <sheet name="Conferidor" sheetId="48" r:id="rId15"/>
    <sheet name="Anexo VI-PlanilhaCustos Global " sheetId="44" r:id="rId16"/>
  </sheets>
  <definedNames>
    <definedName name="_xlnm._FilterDatabase" localSheetId="1" hidden="1">'Anexo II - Locais e Áreas'!$A$1:$N$128</definedName>
    <definedName name="_xlnm._FilterDatabase" localSheetId="7" hidden="1">'Anexo III  Relação de Materiais'!$A$3:$C$84</definedName>
    <definedName name="_xlnm._FilterDatabase" localSheetId="8" hidden="1">'Anexo IV - Equipamentos '!$A$1:$W$131</definedName>
    <definedName name="_xlnm._FilterDatabase" localSheetId="13" hidden="1">'Anexo V - Quadro Consolidado'!$A$1:$AA$133</definedName>
    <definedName name="_xlnm._FilterDatabase" localSheetId="9" hidden="1">'Caixa d''água '!$A$1:$H$133</definedName>
    <definedName name="_xlnm._FilterDatabase" localSheetId="10" hidden="1">'Dedetização '!$F$1:$F$128</definedName>
    <definedName name="_xlnm.Print_Area" localSheetId="15">'Anexo VI-PlanilhaCustos Global '!$A$1:$H$201</definedName>
    <definedName name="_xlnm.Print_Area" localSheetId="4">'Cálculo Acúmulo de Função'!#REF!</definedName>
    <definedName name="_xlnm.Print_Area" localSheetId="6">CCT_Insumos!$A$1:$J$39</definedName>
    <definedName name="_xlnm.Print_Area" localSheetId="5">CCT_Salários!$A$1:$W$51</definedName>
    <definedName name="_xlnm.Print_Titles" localSheetId="7">'Anexo III  Relação de Materiais'!$A:$C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1" i="54" l="1"/>
  <c r="M100" i="54"/>
  <c r="M83" i="54"/>
  <c r="M75" i="54"/>
  <c r="M61" i="54"/>
  <c r="M48" i="54"/>
  <c r="M40" i="54"/>
  <c r="E130" i="54"/>
  <c r="F130" i="54"/>
  <c r="G130" i="54"/>
  <c r="H130" i="54"/>
  <c r="I130" i="54"/>
  <c r="J130" i="54"/>
  <c r="K130" i="54"/>
  <c r="L130" i="54"/>
  <c r="D130" i="54"/>
  <c r="E121" i="54"/>
  <c r="F121" i="54"/>
  <c r="G121" i="54"/>
  <c r="H121" i="54"/>
  <c r="I121" i="54"/>
  <c r="J121" i="54"/>
  <c r="K121" i="54"/>
  <c r="L121" i="54"/>
  <c r="D121" i="54"/>
  <c r="E100" i="54"/>
  <c r="F100" i="54"/>
  <c r="G100" i="54"/>
  <c r="H100" i="54"/>
  <c r="I100" i="54"/>
  <c r="J100" i="54"/>
  <c r="K100" i="54"/>
  <c r="L100" i="54"/>
  <c r="D100" i="54"/>
  <c r="E61" i="54"/>
  <c r="F61" i="54"/>
  <c r="G61" i="54"/>
  <c r="H61" i="54"/>
  <c r="I61" i="54"/>
  <c r="J61" i="54"/>
  <c r="K61" i="54"/>
  <c r="L61" i="54"/>
  <c r="D61" i="54"/>
  <c r="E40" i="54"/>
  <c r="F40" i="54"/>
  <c r="G40" i="54"/>
  <c r="H40" i="54"/>
  <c r="I40" i="54"/>
  <c r="J40" i="54"/>
  <c r="K40" i="54"/>
  <c r="L40" i="54"/>
  <c r="D40" i="54"/>
  <c r="J113" i="49"/>
  <c r="AV121" i="55"/>
  <c r="AW121" i="55"/>
  <c r="AX121" i="55"/>
  <c r="AY121" i="55"/>
  <c r="AZ121" i="55"/>
  <c r="BA121" i="55"/>
  <c r="BB121" i="55"/>
  <c r="BC121" i="55"/>
  <c r="BD121" i="55"/>
  <c r="BE121" i="55"/>
  <c r="BF121" i="55"/>
  <c r="BG121" i="55"/>
  <c r="BH121" i="55"/>
  <c r="BI121" i="55"/>
  <c r="BJ121" i="55"/>
  <c r="BK121" i="55"/>
  <c r="BL121" i="55"/>
  <c r="BM121" i="55"/>
  <c r="BN121" i="55"/>
  <c r="BO121" i="55"/>
  <c r="BP121" i="55"/>
  <c r="BQ121" i="55"/>
  <c r="BR121" i="55"/>
  <c r="BS121" i="55"/>
  <c r="BT121" i="55"/>
  <c r="BU121" i="55"/>
  <c r="BV121" i="55"/>
  <c r="BW121" i="55"/>
  <c r="BX121" i="55"/>
  <c r="BY121" i="55"/>
  <c r="BZ121" i="55"/>
  <c r="CA121" i="55"/>
  <c r="CB121" i="55"/>
  <c r="CC121" i="55"/>
  <c r="CD121" i="55"/>
  <c r="CE121" i="55"/>
  <c r="CF121" i="55"/>
  <c r="CG121" i="55"/>
  <c r="CH121" i="55"/>
  <c r="CI121" i="55"/>
  <c r="CJ121" i="55"/>
  <c r="CK121" i="55"/>
  <c r="CL121" i="55"/>
  <c r="CM121" i="55"/>
  <c r="CN121" i="55"/>
  <c r="CO121" i="55"/>
  <c r="CP121" i="55"/>
  <c r="CQ121" i="55"/>
  <c r="CR121" i="55"/>
  <c r="CS121" i="55"/>
  <c r="CT121" i="55"/>
  <c r="CU121" i="55"/>
  <c r="CV121" i="55"/>
  <c r="CW121" i="55"/>
  <c r="CX121" i="55"/>
  <c r="DB121" i="55"/>
  <c r="DD121" i="55"/>
  <c r="DE121" i="55"/>
  <c r="DF121" i="55"/>
  <c r="DG121" i="55"/>
  <c r="DH121" i="55"/>
  <c r="DJ121" i="55"/>
  <c r="DM121" i="55"/>
  <c r="AV100" i="55"/>
  <c r="AW100" i="55"/>
  <c r="AX100" i="55"/>
  <c r="AY100" i="55"/>
  <c r="AZ100" i="55"/>
  <c r="BA100" i="55"/>
  <c r="BB100" i="55"/>
  <c r="BC100" i="55"/>
  <c r="BD100" i="55"/>
  <c r="BE100" i="55"/>
  <c r="BF100" i="55"/>
  <c r="BG100" i="55"/>
  <c r="BH100" i="55"/>
  <c r="BI100" i="55"/>
  <c r="BJ100" i="55"/>
  <c r="BK100" i="55"/>
  <c r="BL100" i="55"/>
  <c r="BM100" i="55"/>
  <c r="BN100" i="55"/>
  <c r="BO100" i="55"/>
  <c r="BP100" i="55"/>
  <c r="BQ100" i="55"/>
  <c r="BR100" i="55"/>
  <c r="BS100" i="55"/>
  <c r="BT100" i="55"/>
  <c r="BU100" i="55"/>
  <c r="BV100" i="55"/>
  <c r="BW100" i="55"/>
  <c r="BX100" i="55"/>
  <c r="BY100" i="55"/>
  <c r="BZ100" i="55"/>
  <c r="CA100" i="55"/>
  <c r="CB100" i="55"/>
  <c r="CC100" i="55"/>
  <c r="CD100" i="55"/>
  <c r="CE100" i="55"/>
  <c r="CF100" i="55"/>
  <c r="CG100" i="55"/>
  <c r="CH100" i="55"/>
  <c r="CI100" i="55"/>
  <c r="CJ100" i="55"/>
  <c r="CK100" i="55"/>
  <c r="CL100" i="55"/>
  <c r="CM100" i="55"/>
  <c r="CN100" i="55"/>
  <c r="CO100" i="55"/>
  <c r="CP100" i="55"/>
  <c r="CQ100" i="55"/>
  <c r="CR100" i="55"/>
  <c r="CS100" i="55"/>
  <c r="CT100" i="55"/>
  <c r="CU100" i="55"/>
  <c r="CV100" i="55"/>
  <c r="CW100" i="55"/>
  <c r="CX100" i="55"/>
  <c r="DB100" i="55"/>
  <c r="DD100" i="55"/>
  <c r="DE100" i="55"/>
  <c r="DF100" i="55"/>
  <c r="DG100" i="55"/>
  <c r="DH100" i="55"/>
  <c r="DJ100" i="55"/>
  <c r="DM100" i="55"/>
  <c r="AV83" i="55"/>
  <c r="AW83" i="55"/>
  <c r="AX83" i="55"/>
  <c r="AY83" i="55"/>
  <c r="AZ83" i="55"/>
  <c r="BA83" i="55"/>
  <c r="BB83" i="55"/>
  <c r="BC83" i="55"/>
  <c r="BD83" i="55"/>
  <c r="BE83" i="55"/>
  <c r="BF83" i="55"/>
  <c r="BG83" i="55"/>
  <c r="BH83" i="55"/>
  <c r="BI83" i="55"/>
  <c r="BJ83" i="55"/>
  <c r="BK83" i="55"/>
  <c r="BL83" i="55"/>
  <c r="BM83" i="55"/>
  <c r="BN83" i="55"/>
  <c r="BO83" i="55"/>
  <c r="BP83" i="55"/>
  <c r="BQ83" i="55"/>
  <c r="BR83" i="55"/>
  <c r="BS83" i="55"/>
  <c r="BT83" i="55"/>
  <c r="BU83" i="55"/>
  <c r="BV83" i="55"/>
  <c r="BW83" i="55"/>
  <c r="BX83" i="55"/>
  <c r="BY83" i="55"/>
  <c r="BZ83" i="55"/>
  <c r="CA83" i="55"/>
  <c r="CB83" i="55"/>
  <c r="CC83" i="55"/>
  <c r="CD83" i="55"/>
  <c r="CE83" i="55"/>
  <c r="CF83" i="55"/>
  <c r="CG83" i="55"/>
  <c r="CH83" i="55"/>
  <c r="CI83" i="55"/>
  <c r="CJ83" i="55"/>
  <c r="CK83" i="55"/>
  <c r="CL83" i="55"/>
  <c r="CM83" i="55"/>
  <c r="CN83" i="55"/>
  <c r="CO83" i="55"/>
  <c r="CP83" i="55"/>
  <c r="CQ83" i="55"/>
  <c r="CR83" i="55"/>
  <c r="CS83" i="55"/>
  <c r="CT83" i="55"/>
  <c r="CU83" i="55"/>
  <c r="CV83" i="55"/>
  <c r="CW83" i="55"/>
  <c r="CX83" i="55"/>
  <c r="DB83" i="55"/>
  <c r="DD83" i="55"/>
  <c r="DE83" i="55"/>
  <c r="DF83" i="55"/>
  <c r="DG83" i="55"/>
  <c r="DH83" i="55"/>
  <c r="DJ83" i="55"/>
  <c r="DM83" i="55"/>
  <c r="AV75" i="55"/>
  <c r="AW75" i="55"/>
  <c r="AX75" i="55"/>
  <c r="AY75" i="55"/>
  <c r="AZ75" i="55"/>
  <c r="BA75" i="55"/>
  <c r="BB75" i="55"/>
  <c r="BC75" i="55"/>
  <c r="BD75" i="55"/>
  <c r="BE75" i="55"/>
  <c r="BF75" i="55"/>
  <c r="BG75" i="55"/>
  <c r="BH75" i="55"/>
  <c r="BI75" i="55"/>
  <c r="BJ75" i="55"/>
  <c r="BK75" i="55"/>
  <c r="BL75" i="55"/>
  <c r="BM75" i="55"/>
  <c r="BN75" i="55"/>
  <c r="BO75" i="55"/>
  <c r="BP75" i="55"/>
  <c r="BQ75" i="55"/>
  <c r="BR75" i="55"/>
  <c r="BS75" i="55"/>
  <c r="BT75" i="55"/>
  <c r="BU75" i="55"/>
  <c r="BV75" i="55"/>
  <c r="BW75" i="55"/>
  <c r="BX75" i="55"/>
  <c r="BY75" i="55"/>
  <c r="BZ75" i="55"/>
  <c r="CA75" i="55"/>
  <c r="CB75" i="55"/>
  <c r="CC75" i="55"/>
  <c r="CD75" i="55"/>
  <c r="CE75" i="55"/>
  <c r="CF75" i="55"/>
  <c r="CG75" i="55"/>
  <c r="CH75" i="55"/>
  <c r="CI75" i="55"/>
  <c r="CJ75" i="55"/>
  <c r="CK75" i="55"/>
  <c r="CL75" i="55"/>
  <c r="CM75" i="55"/>
  <c r="CN75" i="55"/>
  <c r="CO75" i="55"/>
  <c r="CP75" i="55"/>
  <c r="CQ75" i="55"/>
  <c r="CR75" i="55"/>
  <c r="CS75" i="55"/>
  <c r="CT75" i="55"/>
  <c r="CU75" i="55"/>
  <c r="CV75" i="55"/>
  <c r="CW75" i="55"/>
  <c r="CX75" i="55"/>
  <c r="DB75" i="55"/>
  <c r="DD75" i="55"/>
  <c r="DE75" i="55"/>
  <c r="DF75" i="55"/>
  <c r="DG75" i="55"/>
  <c r="DH75" i="55"/>
  <c r="DJ75" i="55"/>
  <c r="DM75" i="55"/>
  <c r="AV61" i="55"/>
  <c r="AW61" i="55"/>
  <c r="AX61" i="55"/>
  <c r="AY61" i="55"/>
  <c r="AZ61" i="55"/>
  <c r="BA61" i="55"/>
  <c r="BB61" i="55"/>
  <c r="BC61" i="55"/>
  <c r="BD61" i="55"/>
  <c r="BE61" i="55"/>
  <c r="BF61" i="55"/>
  <c r="BG61" i="55"/>
  <c r="BH61" i="55"/>
  <c r="BI61" i="55"/>
  <c r="BJ61" i="55"/>
  <c r="BK61" i="55"/>
  <c r="BL61" i="55"/>
  <c r="BM61" i="55"/>
  <c r="BN61" i="55"/>
  <c r="BO61" i="55"/>
  <c r="BP61" i="55"/>
  <c r="BQ61" i="55"/>
  <c r="BR61" i="55"/>
  <c r="BS61" i="55"/>
  <c r="BT61" i="55"/>
  <c r="BU61" i="55"/>
  <c r="BV61" i="55"/>
  <c r="BW61" i="55"/>
  <c r="BX61" i="55"/>
  <c r="BY61" i="55"/>
  <c r="BZ61" i="55"/>
  <c r="CA61" i="55"/>
  <c r="CB61" i="55"/>
  <c r="CC61" i="55"/>
  <c r="CD61" i="55"/>
  <c r="CE61" i="55"/>
  <c r="CF61" i="55"/>
  <c r="CG61" i="55"/>
  <c r="CH61" i="55"/>
  <c r="CI61" i="55"/>
  <c r="CJ61" i="55"/>
  <c r="CK61" i="55"/>
  <c r="CL61" i="55"/>
  <c r="CM61" i="55"/>
  <c r="CN61" i="55"/>
  <c r="CO61" i="55"/>
  <c r="CP61" i="55"/>
  <c r="CQ61" i="55"/>
  <c r="CR61" i="55"/>
  <c r="CS61" i="55"/>
  <c r="CT61" i="55"/>
  <c r="CU61" i="55"/>
  <c r="CV61" i="55"/>
  <c r="CW61" i="55"/>
  <c r="CX61" i="55"/>
  <c r="DB61" i="55"/>
  <c r="DD61" i="55"/>
  <c r="DE61" i="55"/>
  <c r="DF61" i="55"/>
  <c r="DG61" i="55"/>
  <c r="DH61" i="55"/>
  <c r="DJ61" i="55"/>
  <c r="DM61" i="55"/>
  <c r="AV48" i="55"/>
  <c r="AW48" i="55"/>
  <c r="AX48" i="55"/>
  <c r="AY48" i="55"/>
  <c r="AZ48" i="55"/>
  <c r="BA48" i="55"/>
  <c r="BB48" i="55"/>
  <c r="BC48" i="55"/>
  <c r="BD48" i="55"/>
  <c r="BE48" i="55"/>
  <c r="BF48" i="55"/>
  <c r="BG48" i="55"/>
  <c r="BH48" i="55"/>
  <c r="BI48" i="55"/>
  <c r="BJ48" i="55"/>
  <c r="BK48" i="55"/>
  <c r="BL48" i="55"/>
  <c r="BM48" i="55"/>
  <c r="BN48" i="55"/>
  <c r="BO48" i="55"/>
  <c r="BP48" i="55"/>
  <c r="BQ48" i="55"/>
  <c r="BR48" i="55"/>
  <c r="BS48" i="55"/>
  <c r="BT48" i="55"/>
  <c r="BU48" i="55"/>
  <c r="BV48" i="55"/>
  <c r="BW48" i="55"/>
  <c r="BX48" i="55"/>
  <c r="BY48" i="55"/>
  <c r="BZ48" i="55"/>
  <c r="CA48" i="55"/>
  <c r="CB48" i="55"/>
  <c r="CC48" i="55"/>
  <c r="CD48" i="55"/>
  <c r="CE48" i="55"/>
  <c r="CF48" i="55"/>
  <c r="CG48" i="55"/>
  <c r="CH48" i="55"/>
  <c r="CI48" i="55"/>
  <c r="CJ48" i="55"/>
  <c r="CK48" i="55"/>
  <c r="CL48" i="55"/>
  <c r="CM48" i="55"/>
  <c r="CN48" i="55"/>
  <c r="CO48" i="55"/>
  <c r="CP48" i="55"/>
  <c r="CQ48" i="55"/>
  <c r="CR48" i="55"/>
  <c r="CS48" i="55"/>
  <c r="CT48" i="55"/>
  <c r="CU48" i="55"/>
  <c r="CV48" i="55"/>
  <c r="CW48" i="55"/>
  <c r="CX48" i="55"/>
  <c r="DB48" i="55"/>
  <c r="DD48" i="55"/>
  <c r="DE48" i="55"/>
  <c r="DF48" i="55"/>
  <c r="DG48" i="55"/>
  <c r="DH48" i="55"/>
  <c r="DJ48" i="55"/>
  <c r="DM48" i="55"/>
  <c r="AV40" i="55"/>
  <c r="AW40" i="55"/>
  <c r="AX40" i="55"/>
  <c r="AY40" i="55"/>
  <c r="AZ40" i="55"/>
  <c r="BA40" i="55"/>
  <c r="BB40" i="55"/>
  <c r="BC40" i="55"/>
  <c r="BD40" i="55"/>
  <c r="BE40" i="55"/>
  <c r="BF40" i="55"/>
  <c r="BG40" i="55"/>
  <c r="BH40" i="55"/>
  <c r="BI40" i="55"/>
  <c r="BJ40" i="55"/>
  <c r="BK40" i="55"/>
  <c r="BL40" i="55"/>
  <c r="BM40" i="55"/>
  <c r="BN40" i="55"/>
  <c r="BO40" i="55"/>
  <c r="BP40" i="55"/>
  <c r="BQ40" i="55"/>
  <c r="BR40" i="55"/>
  <c r="BS40" i="55"/>
  <c r="BT40" i="55"/>
  <c r="BU40" i="55"/>
  <c r="BV40" i="55"/>
  <c r="BW40" i="55"/>
  <c r="BX40" i="55"/>
  <c r="BY40" i="55"/>
  <c r="BZ40" i="55"/>
  <c r="CA40" i="55"/>
  <c r="CB40" i="55"/>
  <c r="CC40" i="55"/>
  <c r="CD40" i="55"/>
  <c r="CE40" i="55"/>
  <c r="CF40" i="55"/>
  <c r="CG40" i="55"/>
  <c r="CH40" i="55"/>
  <c r="CI40" i="55"/>
  <c r="CJ40" i="55"/>
  <c r="CK40" i="55"/>
  <c r="CL40" i="55"/>
  <c r="CM40" i="55"/>
  <c r="CN40" i="55"/>
  <c r="CO40" i="55"/>
  <c r="CP40" i="55"/>
  <c r="CQ40" i="55"/>
  <c r="CR40" i="55"/>
  <c r="CS40" i="55"/>
  <c r="CT40" i="55"/>
  <c r="CU40" i="55"/>
  <c r="CV40" i="55"/>
  <c r="CW40" i="55"/>
  <c r="CX40" i="55"/>
  <c r="DB40" i="55"/>
  <c r="DD40" i="55"/>
  <c r="DE40" i="55"/>
  <c r="DF40" i="55"/>
  <c r="DG40" i="55"/>
  <c r="DH40" i="55"/>
  <c r="DJ40" i="55"/>
  <c r="DM40" i="55"/>
  <c r="AV29" i="55"/>
  <c r="AW29" i="55"/>
  <c r="AX29" i="55"/>
  <c r="AY29" i="55"/>
  <c r="AZ29" i="55"/>
  <c r="BA29" i="55"/>
  <c r="BB29" i="55"/>
  <c r="BC29" i="55"/>
  <c r="BD29" i="55"/>
  <c r="BE29" i="55"/>
  <c r="BF29" i="55"/>
  <c r="BG29" i="55"/>
  <c r="BH29" i="55"/>
  <c r="BI29" i="55"/>
  <c r="BJ29" i="55"/>
  <c r="BK29" i="55"/>
  <c r="BL29" i="55"/>
  <c r="BM29" i="55"/>
  <c r="BN29" i="55"/>
  <c r="BO29" i="55"/>
  <c r="BP29" i="55"/>
  <c r="BQ29" i="55"/>
  <c r="BR29" i="55"/>
  <c r="BS29" i="55"/>
  <c r="BT29" i="55"/>
  <c r="BU29" i="55"/>
  <c r="BV29" i="55"/>
  <c r="BW29" i="55"/>
  <c r="BX29" i="55"/>
  <c r="BY29" i="55"/>
  <c r="BZ29" i="55"/>
  <c r="CA29" i="55"/>
  <c r="CB29" i="55"/>
  <c r="CC29" i="55"/>
  <c r="CD29" i="55"/>
  <c r="CE29" i="55"/>
  <c r="CF29" i="55"/>
  <c r="CG29" i="55"/>
  <c r="CH29" i="55"/>
  <c r="CI29" i="55"/>
  <c r="CJ29" i="55"/>
  <c r="CK29" i="55"/>
  <c r="CL29" i="55"/>
  <c r="CM29" i="55"/>
  <c r="CN29" i="55"/>
  <c r="CO29" i="55"/>
  <c r="CP29" i="55"/>
  <c r="CQ29" i="55"/>
  <c r="CR29" i="55"/>
  <c r="CS29" i="55"/>
  <c r="CT29" i="55"/>
  <c r="CU29" i="55"/>
  <c r="CV29" i="55"/>
  <c r="CW29" i="55"/>
  <c r="CX29" i="55"/>
  <c r="DB29" i="55"/>
  <c r="DD29" i="55"/>
  <c r="DE29" i="55"/>
  <c r="DF29" i="55"/>
  <c r="DG29" i="55"/>
  <c r="DH29" i="55"/>
  <c r="DJ29" i="55"/>
  <c r="DM29" i="55"/>
  <c r="AV18" i="55"/>
  <c r="AW18" i="55"/>
  <c r="AX18" i="55"/>
  <c r="AY18" i="55"/>
  <c r="AZ18" i="55"/>
  <c r="BA18" i="55"/>
  <c r="BB18" i="55"/>
  <c r="BC18" i="55"/>
  <c r="BD18" i="55"/>
  <c r="BE18" i="55"/>
  <c r="BF18" i="55"/>
  <c r="BG18" i="55"/>
  <c r="BH18" i="55"/>
  <c r="BI18" i="55"/>
  <c r="BJ18" i="55"/>
  <c r="BK18" i="55"/>
  <c r="BL18" i="55"/>
  <c r="BM18" i="55"/>
  <c r="BN18" i="55"/>
  <c r="BO18" i="55"/>
  <c r="BP18" i="55"/>
  <c r="BQ18" i="55"/>
  <c r="BR18" i="55"/>
  <c r="BS18" i="55"/>
  <c r="BT18" i="55"/>
  <c r="BU18" i="55"/>
  <c r="BV18" i="55"/>
  <c r="BW18" i="55"/>
  <c r="BX18" i="55"/>
  <c r="BY18" i="55"/>
  <c r="BZ18" i="55"/>
  <c r="CA18" i="55"/>
  <c r="CB18" i="55"/>
  <c r="CC18" i="55"/>
  <c r="CD18" i="55"/>
  <c r="CE18" i="55"/>
  <c r="CF18" i="55"/>
  <c r="CG18" i="55"/>
  <c r="CH18" i="55"/>
  <c r="CI18" i="55"/>
  <c r="CJ18" i="55"/>
  <c r="CK18" i="55"/>
  <c r="CL18" i="55"/>
  <c r="CM18" i="55"/>
  <c r="CN18" i="55"/>
  <c r="CO18" i="55"/>
  <c r="CP18" i="55"/>
  <c r="CQ18" i="55"/>
  <c r="CR18" i="55"/>
  <c r="CS18" i="55"/>
  <c r="CT18" i="55"/>
  <c r="CU18" i="55"/>
  <c r="CV18" i="55"/>
  <c r="CW18" i="55"/>
  <c r="CX18" i="55"/>
  <c r="DB18" i="55"/>
  <c r="DD18" i="55"/>
  <c r="DE18" i="55"/>
  <c r="DF18" i="55"/>
  <c r="DG18" i="55"/>
  <c r="DH18" i="55"/>
  <c r="DJ18" i="55"/>
  <c r="DM18" i="55"/>
  <c r="AV11" i="55"/>
  <c r="AW11" i="55"/>
  <c r="AX11" i="55"/>
  <c r="AY11" i="55"/>
  <c r="AZ11" i="55"/>
  <c r="BA11" i="55"/>
  <c r="BB11" i="55"/>
  <c r="BC11" i="55"/>
  <c r="BD11" i="55"/>
  <c r="BE11" i="55"/>
  <c r="BF11" i="55"/>
  <c r="BG11" i="55"/>
  <c r="BH11" i="55"/>
  <c r="BI11" i="55"/>
  <c r="BJ11" i="55"/>
  <c r="BK11" i="55"/>
  <c r="BL11" i="55"/>
  <c r="BM11" i="55"/>
  <c r="BN11" i="55"/>
  <c r="BO11" i="55"/>
  <c r="BP11" i="55"/>
  <c r="BQ11" i="55"/>
  <c r="BR11" i="55"/>
  <c r="BS11" i="55"/>
  <c r="BT11" i="55"/>
  <c r="BU11" i="55"/>
  <c r="BV11" i="55"/>
  <c r="BW11" i="55"/>
  <c r="BX11" i="55"/>
  <c r="BY11" i="55"/>
  <c r="BZ11" i="55"/>
  <c r="CA11" i="55"/>
  <c r="CB11" i="55"/>
  <c r="CC11" i="55"/>
  <c r="CD11" i="55"/>
  <c r="CE11" i="55"/>
  <c r="CF11" i="55"/>
  <c r="CG11" i="55"/>
  <c r="CH11" i="55"/>
  <c r="CI11" i="55"/>
  <c r="CJ11" i="55"/>
  <c r="CK11" i="55"/>
  <c r="CL11" i="55"/>
  <c r="CM11" i="55"/>
  <c r="CN11" i="55"/>
  <c r="CO11" i="55"/>
  <c r="CP11" i="55"/>
  <c r="CQ11" i="55"/>
  <c r="CR11" i="55"/>
  <c r="CS11" i="55"/>
  <c r="CT11" i="55"/>
  <c r="CU11" i="55"/>
  <c r="CV11" i="55"/>
  <c r="CW11" i="55"/>
  <c r="CX11" i="55"/>
  <c r="DB11" i="55"/>
  <c r="DD11" i="55"/>
  <c r="DE11" i="55"/>
  <c r="DF11" i="55"/>
  <c r="DG11" i="55"/>
  <c r="DH11" i="55"/>
  <c r="DJ11" i="55"/>
  <c r="DM11" i="55"/>
  <c r="AZ130" i="55"/>
  <c r="AX130" i="55"/>
  <c r="AY130" i="55"/>
  <c r="AU129" i="55"/>
  <c r="AU125" i="55"/>
  <c r="AU123" i="55"/>
  <c r="AU121" i="55"/>
  <c r="AU100" i="55"/>
  <c r="AU83" i="55"/>
  <c r="AU75" i="55"/>
  <c r="AU61" i="55"/>
  <c r="AU48" i="55"/>
  <c r="AU40" i="55"/>
  <c r="AU29" i="55"/>
  <c r="AU18" i="55"/>
  <c r="AU11" i="55"/>
  <c r="BD130" i="55"/>
  <c r="BE130" i="55"/>
  <c r="BF130" i="55"/>
  <c r="BG130" i="55"/>
  <c r="BH130" i="55"/>
  <c r="BL130" i="55"/>
  <c r="BM130" i="55"/>
  <c r="BN130" i="55"/>
  <c r="BO130" i="55"/>
  <c r="BP130" i="55"/>
  <c r="BT130" i="55"/>
  <c r="BU130" i="55"/>
  <c r="BV130" i="55"/>
  <c r="BW130" i="55"/>
  <c r="BX130" i="55"/>
  <c r="CB130" i="55"/>
  <c r="CC130" i="55"/>
  <c r="CD130" i="55"/>
  <c r="CE130" i="55"/>
  <c r="CF130" i="55"/>
  <c r="CJ130" i="55"/>
  <c r="CK130" i="55"/>
  <c r="CL130" i="55"/>
  <c r="CM130" i="55"/>
  <c r="CN130" i="55"/>
  <c r="CR130" i="55"/>
  <c r="CS130" i="55"/>
  <c r="CT130" i="55"/>
  <c r="CU130" i="55"/>
  <c r="CV130" i="55"/>
  <c r="DB130" i="55"/>
  <c r="DD130" i="55"/>
  <c r="DH130" i="55"/>
  <c r="G130" i="55"/>
  <c r="H130" i="55"/>
  <c r="I130" i="55"/>
  <c r="J130" i="55"/>
  <c r="K130" i="55"/>
  <c r="L130" i="55"/>
  <c r="M130" i="55"/>
  <c r="N130" i="55"/>
  <c r="O130" i="55"/>
  <c r="P130" i="55"/>
  <c r="Q130" i="55"/>
  <c r="R130" i="55"/>
  <c r="S130" i="55"/>
  <c r="T130" i="55"/>
  <c r="U130" i="55"/>
  <c r="V130" i="55"/>
  <c r="W130" i="55"/>
  <c r="X130" i="55"/>
  <c r="Y130" i="55"/>
  <c r="G129" i="55"/>
  <c r="H129" i="55"/>
  <c r="I129" i="55"/>
  <c r="J129" i="55"/>
  <c r="K129" i="55"/>
  <c r="L129" i="55"/>
  <c r="M129" i="55"/>
  <c r="N129" i="55"/>
  <c r="O129" i="55"/>
  <c r="P129" i="55"/>
  <c r="Q129" i="55"/>
  <c r="R129" i="55"/>
  <c r="S129" i="55"/>
  <c r="T129" i="55"/>
  <c r="U129" i="55"/>
  <c r="V129" i="55"/>
  <c r="W129" i="55"/>
  <c r="X129" i="55"/>
  <c r="Y129" i="55"/>
  <c r="F129" i="55"/>
  <c r="G121" i="55"/>
  <c r="H121" i="55"/>
  <c r="I121" i="55"/>
  <c r="J121" i="55"/>
  <c r="K121" i="55"/>
  <c r="L121" i="55"/>
  <c r="M121" i="55"/>
  <c r="N121" i="55"/>
  <c r="O121" i="55"/>
  <c r="P121" i="55"/>
  <c r="Q121" i="55"/>
  <c r="R121" i="55"/>
  <c r="S121" i="55"/>
  <c r="T121" i="55"/>
  <c r="U121" i="55"/>
  <c r="V121" i="55"/>
  <c r="W121" i="55"/>
  <c r="X121" i="55"/>
  <c r="Y121" i="55"/>
  <c r="F121" i="55"/>
  <c r="G100" i="55"/>
  <c r="H100" i="55"/>
  <c r="I100" i="55"/>
  <c r="J100" i="55"/>
  <c r="K100" i="55"/>
  <c r="L100" i="55"/>
  <c r="M100" i="55"/>
  <c r="N100" i="55"/>
  <c r="O100" i="55"/>
  <c r="P100" i="55"/>
  <c r="Q100" i="55"/>
  <c r="R100" i="55"/>
  <c r="S100" i="55"/>
  <c r="T100" i="55"/>
  <c r="U100" i="55"/>
  <c r="V100" i="55"/>
  <c r="W100" i="55"/>
  <c r="X100" i="55"/>
  <c r="Y100" i="55"/>
  <c r="F100" i="55"/>
  <c r="G61" i="55"/>
  <c r="H61" i="55"/>
  <c r="I61" i="55"/>
  <c r="J61" i="55"/>
  <c r="K61" i="55"/>
  <c r="L61" i="55"/>
  <c r="M61" i="55"/>
  <c r="N61" i="55"/>
  <c r="O61" i="55"/>
  <c r="P61" i="55"/>
  <c r="Q61" i="55"/>
  <c r="R61" i="55"/>
  <c r="S61" i="55"/>
  <c r="T61" i="55"/>
  <c r="U61" i="55"/>
  <c r="V61" i="55"/>
  <c r="W61" i="55"/>
  <c r="X61" i="55"/>
  <c r="Y61" i="55"/>
  <c r="F61" i="55"/>
  <c r="F40" i="55"/>
  <c r="H40" i="55"/>
  <c r="I40" i="55"/>
  <c r="J40" i="55"/>
  <c r="K40" i="55"/>
  <c r="L40" i="55"/>
  <c r="M40" i="55"/>
  <c r="N40" i="55"/>
  <c r="O40" i="55"/>
  <c r="P40" i="55"/>
  <c r="Q40" i="55"/>
  <c r="R40" i="55"/>
  <c r="S40" i="55"/>
  <c r="T40" i="55"/>
  <c r="U40" i="55"/>
  <c r="V40" i="55"/>
  <c r="W40" i="55"/>
  <c r="X40" i="55"/>
  <c r="Y40" i="55"/>
  <c r="G40" i="55"/>
  <c r="I2" i="62"/>
  <c r="J2" i="62" s="1"/>
  <c r="DB124" i="55" s="1"/>
  <c r="H71" i="58"/>
  <c r="H83" i="58"/>
  <c r="H56" i="58"/>
  <c r="H13" i="58"/>
  <c r="M130" i="54" l="1"/>
  <c r="DF130" i="55"/>
  <c r="CX130" i="55"/>
  <c r="CP130" i="55"/>
  <c r="CH130" i="55"/>
  <c r="BZ130" i="55"/>
  <c r="BR130" i="55"/>
  <c r="BJ130" i="55"/>
  <c r="BB130" i="55"/>
  <c r="DE130" i="55"/>
  <c r="CW130" i="55"/>
  <c r="CO130" i="55"/>
  <c r="CG130" i="55"/>
  <c r="BY130" i="55"/>
  <c r="BQ130" i="55"/>
  <c r="BI130" i="55"/>
  <c r="BA130" i="55"/>
  <c r="DG130" i="55"/>
  <c r="CQ130" i="55"/>
  <c r="CI130" i="55"/>
  <c r="CA130" i="55"/>
  <c r="BS130" i="55"/>
  <c r="BK130" i="55"/>
  <c r="BC130" i="55"/>
  <c r="AW130" i="55"/>
  <c r="AV130" i="55"/>
  <c r="AU130" i="55"/>
  <c r="G182" i="44"/>
  <c r="DB125" i="55"/>
  <c r="CZ95" i="55"/>
  <c r="CZ81" i="55"/>
  <c r="CZ77" i="55"/>
  <c r="CZ59" i="55"/>
  <c r="CZ58" i="55"/>
  <c r="CZ55" i="55"/>
  <c r="CZ50" i="55"/>
  <c r="CZ49" i="55"/>
  <c r="CZ128" i="55"/>
  <c r="CZ127" i="55"/>
  <c r="CZ126" i="55"/>
  <c r="CZ115" i="55"/>
  <c r="CZ37" i="55"/>
  <c r="CZ35" i="55"/>
  <c r="CZ32" i="55"/>
  <c r="CZ13" i="55"/>
  <c r="CZ3" i="55"/>
  <c r="I116" i="58"/>
  <c r="I115" i="58"/>
  <c r="I114" i="58"/>
  <c r="I106" i="58"/>
  <c r="I87" i="58"/>
  <c r="I74" i="58"/>
  <c r="I70" i="58"/>
  <c r="I54" i="58"/>
  <c r="I53" i="58"/>
  <c r="I50" i="58"/>
  <c r="I45" i="58"/>
  <c r="I44" i="58"/>
  <c r="I34" i="58"/>
  <c r="I32" i="58"/>
  <c r="I29" i="58"/>
  <c r="I12" i="58"/>
  <c r="I3" i="58"/>
  <c r="F187" i="44"/>
  <c r="F186" i="44"/>
  <c r="O118" i="54"/>
  <c r="O124" i="54"/>
  <c r="O125" i="54" s="1"/>
  <c r="O128" i="54"/>
  <c r="O127" i="54"/>
  <c r="O126" i="54"/>
  <c r="O122" i="54"/>
  <c r="O120" i="54"/>
  <c r="O119" i="54"/>
  <c r="O117" i="54"/>
  <c r="O116" i="54"/>
  <c r="O115" i="54"/>
  <c r="O114" i="54"/>
  <c r="O113" i="54"/>
  <c r="O112" i="54"/>
  <c r="O111" i="54"/>
  <c r="O110" i="54"/>
  <c r="O109" i="54"/>
  <c r="O108" i="54"/>
  <c r="O107" i="54"/>
  <c r="O106" i="54"/>
  <c r="O105" i="54"/>
  <c r="O104" i="54"/>
  <c r="O103" i="54"/>
  <c r="O102" i="54"/>
  <c r="O101" i="54"/>
  <c r="O99" i="54"/>
  <c r="O98" i="54"/>
  <c r="O97" i="54"/>
  <c r="O96" i="54"/>
  <c r="O95" i="54"/>
  <c r="O94" i="54"/>
  <c r="O93" i="54"/>
  <c r="O92" i="54"/>
  <c r="O91" i="54"/>
  <c r="O90" i="54"/>
  <c r="O89" i="54"/>
  <c r="O88" i="54"/>
  <c r="O87" i="54"/>
  <c r="O86" i="54"/>
  <c r="O85" i="54"/>
  <c r="O84" i="54"/>
  <c r="O82" i="54"/>
  <c r="O81" i="54"/>
  <c r="O80" i="54"/>
  <c r="O79" i="54"/>
  <c r="O78" i="54"/>
  <c r="O77" i="54"/>
  <c r="O76" i="54"/>
  <c r="O74" i="54"/>
  <c r="O73" i="54"/>
  <c r="O72" i="54"/>
  <c r="O71" i="54"/>
  <c r="O70" i="54"/>
  <c r="O69" i="54"/>
  <c r="O68" i="54"/>
  <c r="O67" i="54"/>
  <c r="O66" i="54"/>
  <c r="O65" i="54"/>
  <c r="O64" i="54"/>
  <c r="O63" i="54"/>
  <c r="O62" i="54"/>
  <c r="O60" i="54"/>
  <c r="O59" i="54"/>
  <c r="O58" i="54"/>
  <c r="O57" i="54"/>
  <c r="O56" i="54"/>
  <c r="O55" i="54"/>
  <c r="O54" i="54"/>
  <c r="O53" i="54"/>
  <c r="O52" i="54"/>
  <c r="O51" i="54"/>
  <c r="O50" i="54"/>
  <c r="O49" i="54"/>
  <c r="O47" i="54"/>
  <c r="O46" i="54"/>
  <c r="O45" i="54"/>
  <c r="O44" i="54"/>
  <c r="O43" i="54"/>
  <c r="O42" i="54"/>
  <c r="O41" i="54"/>
  <c r="O39" i="54"/>
  <c r="O38" i="54"/>
  <c r="O37" i="54"/>
  <c r="O36" i="54"/>
  <c r="O35" i="54"/>
  <c r="O34" i="54"/>
  <c r="O33" i="54"/>
  <c r="O32" i="54"/>
  <c r="O31" i="54"/>
  <c r="O30" i="54"/>
  <c r="O28" i="54"/>
  <c r="O27" i="54"/>
  <c r="O26" i="54"/>
  <c r="O25" i="54"/>
  <c r="O24" i="54"/>
  <c r="O23" i="54"/>
  <c r="O22" i="54"/>
  <c r="O21" i="54"/>
  <c r="O20" i="54"/>
  <c r="O19" i="54"/>
  <c r="O17" i="54"/>
  <c r="O16" i="54"/>
  <c r="O15" i="54"/>
  <c r="O14" i="54"/>
  <c r="O13" i="54"/>
  <c r="O12" i="54"/>
  <c r="O10" i="54"/>
  <c r="O9" i="54"/>
  <c r="O8" i="54"/>
  <c r="O7" i="54"/>
  <c r="O6" i="54"/>
  <c r="O5" i="54"/>
  <c r="O4" i="54"/>
  <c r="O3" i="54"/>
  <c r="O2" i="54"/>
  <c r="N115" i="54"/>
  <c r="U128" i="54"/>
  <c r="T128" i="54"/>
  <c r="S128" i="54"/>
  <c r="R128" i="54"/>
  <c r="Q128" i="54"/>
  <c r="P128" i="54"/>
  <c r="N128" i="54"/>
  <c r="U10" i="54"/>
  <c r="T10" i="54"/>
  <c r="U9" i="54"/>
  <c r="T9" i="54"/>
  <c r="U8" i="54"/>
  <c r="T8" i="54"/>
  <c r="U7" i="54"/>
  <c r="T7" i="54"/>
  <c r="U6" i="54"/>
  <c r="T6" i="54"/>
  <c r="U5" i="54"/>
  <c r="T5" i="54"/>
  <c r="U4" i="54"/>
  <c r="T4" i="54"/>
  <c r="U3" i="54"/>
  <c r="T3" i="54"/>
  <c r="U2" i="54"/>
  <c r="T2" i="54"/>
  <c r="U17" i="54"/>
  <c r="T17" i="54"/>
  <c r="U16" i="54"/>
  <c r="T16" i="54"/>
  <c r="U15" i="54"/>
  <c r="T15" i="54"/>
  <c r="U14" i="54"/>
  <c r="T14" i="54"/>
  <c r="U13" i="54"/>
  <c r="T13" i="54"/>
  <c r="U12" i="54"/>
  <c r="T12" i="54"/>
  <c r="U28" i="54"/>
  <c r="T28" i="54"/>
  <c r="U27" i="54"/>
  <c r="T27" i="54"/>
  <c r="U26" i="54"/>
  <c r="T26" i="54"/>
  <c r="U25" i="54"/>
  <c r="T25" i="54"/>
  <c r="U24" i="54"/>
  <c r="T24" i="54"/>
  <c r="U23" i="54"/>
  <c r="T23" i="54"/>
  <c r="U22" i="54"/>
  <c r="T22" i="54"/>
  <c r="U21" i="54"/>
  <c r="T21" i="54"/>
  <c r="U20" i="54"/>
  <c r="T20" i="54"/>
  <c r="U19" i="54"/>
  <c r="T19" i="54"/>
  <c r="U34" i="54"/>
  <c r="T34" i="54"/>
  <c r="U33" i="54"/>
  <c r="T33" i="54"/>
  <c r="U32" i="54"/>
  <c r="T32" i="54"/>
  <c r="U31" i="54"/>
  <c r="T31" i="54"/>
  <c r="U30" i="54"/>
  <c r="T30" i="54"/>
  <c r="T40" i="54" s="1"/>
  <c r="U39" i="54"/>
  <c r="T39" i="54"/>
  <c r="U38" i="54"/>
  <c r="T38" i="54"/>
  <c r="U37" i="54"/>
  <c r="T37" i="54"/>
  <c r="U36" i="54"/>
  <c r="T36" i="54"/>
  <c r="U35" i="54"/>
  <c r="T35" i="54"/>
  <c r="U47" i="54"/>
  <c r="T47" i="54"/>
  <c r="U46" i="54"/>
  <c r="T46" i="54"/>
  <c r="U45" i="54"/>
  <c r="T45" i="54"/>
  <c r="U44" i="54"/>
  <c r="T44" i="54"/>
  <c r="U43" i="54"/>
  <c r="T43" i="54"/>
  <c r="U42" i="54"/>
  <c r="T42" i="54"/>
  <c r="U41" i="54"/>
  <c r="T41" i="54"/>
  <c r="U49" i="54"/>
  <c r="T49" i="54"/>
  <c r="U55" i="54"/>
  <c r="T55" i="54"/>
  <c r="U54" i="54"/>
  <c r="T54" i="54"/>
  <c r="U53" i="54"/>
  <c r="T53" i="54"/>
  <c r="U52" i="54"/>
  <c r="T52" i="54"/>
  <c r="U51" i="54"/>
  <c r="T51" i="54"/>
  <c r="U50" i="54"/>
  <c r="T50" i="54"/>
  <c r="U56" i="54"/>
  <c r="T56" i="54"/>
  <c r="U60" i="54"/>
  <c r="T60" i="54"/>
  <c r="U59" i="54"/>
  <c r="T59" i="54"/>
  <c r="U58" i="54"/>
  <c r="T58" i="54"/>
  <c r="U57" i="54"/>
  <c r="T57" i="54"/>
  <c r="U74" i="54"/>
  <c r="T74" i="54"/>
  <c r="U73" i="54"/>
  <c r="T73" i="54"/>
  <c r="U72" i="54"/>
  <c r="T72" i="54"/>
  <c r="U71" i="54"/>
  <c r="T71" i="54"/>
  <c r="U70" i="54"/>
  <c r="T70" i="54"/>
  <c r="U69" i="54"/>
  <c r="T69" i="54"/>
  <c r="U68" i="54"/>
  <c r="T68" i="54"/>
  <c r="U67" i="54"/>
  <c r="T67" i="54"/>
  <c r="U66" i="54"/>
  <c r="T66" i="54"/>
  <c r="U65" i="54"/>
  <c r="T65" i="54"/>
  <c r="U64" i="54"/>
  <c r="T64" i="54"/>
  <c r="U63" i="54"/>
  <c r="T63" i="54"/>
  <c r="U62" i="54"/>
  <c r="T62" i="54"/>
  <c r="U82" i="54"/>
  <c r="T82" i="54"/>
  <c r="U81" i="54"/>
  <c r="T81" i="54"/>
  <c r="U80" i="54"/>
  <c r="T80" i="54"/>
  <c r="U79" i="54"/>
  <c r="T79" i="54"/>
  <c r="U78" i="54"/>
  <c r="T78" i="54"/>
  <c r="U77" i="54"/>
  <c r="T77" i="54"/>
  <c r="U76" i="54"/>
  <c r="T76" i="54"/>
  <c r="U86" i="54"/>
  <c r="T86" i="54"/>
  <c r="U85" i="54"/>
  <c r="T85" i="54"/>
  <c r="U84" i="54"/>
  <c r="T84" i="54"/>
  <c r="U90" i="54"/>
  <c r="T90" i="54"/>
  <c r="U89" i="54"/>
  <c r="T89" i="54"/>
  <c r="U88" i="54"/>
  <c r="T88" i="54"/>
  <c r="U87" i="54"/>
  <c r="T87" i="54"/>
  <c r="U99" i="54"/>
  <c r="T99" i="54"/>
  <c r="U98" i="54"/>
  <c r="T98" i="54"/>
  <c r="U97" i="54"/>
  <c r="T97" i="54"/>
  <c r="U96" i="54"/>
  <c r="T96" i="54"/>
  <c r="U95" i="54"/>
  <c r="T95" i="54"/>
  <c r="U94" i="54"/>
  <c r="T94" i="54"/>
  <c r="U93" i="54"/>
  <c r="T93" i="54"/>
  <c r="U92" i="54"/>
  <c r="T92" i="54"/>
  <c r="U91" i="54"/>
  <c r="T91" i="54"/>
  <c r="U113" i="54"/>
  <c r="T113" i="54"/>
  <c r="U112" i="54"/>
  <c r="T112" i="54"/>
  <c r="U111" i="54"/>
  <c r="T111" i="54"/>
  <c r="U110" i="54"/>
  <c r="T110" i="54"/>
  <c r="U109" i="54"/>
  <c r="T109" i="54"/>
  <c r="U108" i="54"/>
  <c r="T108" i="54"/>
  <c r="U107" i="54"/>
  <c r="T107" i="54"/>
  <c r="U106" i="54"/>
  <c r="T106" i="54"/>
  <c r="U105" i="54"/>
  <c r="T105" i="54"/>
  <c r="U104" i="54"/>
  <c r="T104" i="54"/>
  <c r="U103" i="54"/>
  <c r="T103" i="54"/>
  <c r="U102" i="54"/>
  <c r="T102" i="54"/>
  <c r="U101" i="54"/>
  <c r="T101" i="54"/>
  <c r="U120" i="54"/>
  <c r="T120" i="54"/>
  <c r="U119" i="54"/>
  <c r="T119" i="54"/>
  <c r="U118" i="54"/>
  <c r="T118" i="54"/>
  <c r="U117" i="54"/>
  <c r="T117" i="54"/>
  <c r="U116" i="54"/>
  <c r="T116" i="54"/>
  <c r="U115" i="54"/>
  <c r="T115" i="54"/>
  <c r="U114" i="54"/>
  <c r="T114" i="54"/>
  <c r="U122" i="54"/>
  <c r="T122" i="54"/>
  <c r="U124" i="54"/>
  <c r="T124" i="54"/>
  <c r="U127" i="54"/>
  <c r="T127" i="54"/>
  <c r="U126" i="54"/>
  <c r="T126" i="54"/>
  <c r="R126" i="54"/>
  <c r="Q10" i="54"/>
  <c r="P10" i="54"/>
  <c r="Q9" i="54"/>
  <c r="P9" i="54"/>
  <c r="Q8" i="54"/>
  <c r="P8" i="54"/>
  <c r="Q7" i="54"/>
  <c r="P7" i="54"/>
  <c r="Q6" i="54"/>
  <c r="P6" i="54"/>
  <c r="Q5" i="54"/>
  <c r="P5" i="54"/>
  <c r="Q4" i="54"/>
  <c r="P4" i="54"/>
  <c r="Q3" i="54"/>
  <c r="P3" i="54"/>
  <c r="Q2" i="54"/>
  <c r="P2" i="54"/>
  <c r="Q17" i="54"/>
  <c r="P17" i="54"/>
  <c r="Q16" i="54"/>
  <c r="P16" i="54"/>
  <c r="Q15" i="54"/>
  <c r="P15" i="54"/>
  <c r="Q14" i="54"/>
  <c r="P14" i="54"/>
  <c r="Q13" i="54"/>
  <c r="P13" i="54"/>
  <c r="Q12" i="54"/>
  <c r="P12" i="54"/>
  <c r="Q28" i="54"/>
  <c r="P28" i="54"/>
  <c r="Q27" i="54"/>
  <c r="P27" i="54"/>
  <c r="Q26" i="54"/>
  <c r="P26" i="54"/>
  <c r="Q25" i="54"/>
  <c r="P25" i="54"/>
  <c r="Q24" i="54"/>
  <c r="P24" i="54"/>
  <c r="Q23" i="54"/>
  <c r="P23" i="54"/>
  <c r="Q22" i="54"/>
  <c r="P22" i="54"/>
  <c r="Q21" i="54"/>
  <c r="P21" i="54"/>
  <c r="Q20" i="54"/>
  <c r="P20" i="54"/>
  <c r="Q19" i="54"/>
  <c r="P19" i="54"/>
  <c r="Q34" i="54"/>
  <c r="P34" i="54"/>
  <c r="Q33" i="54"/>
  <c r="P33" i="54"/>
  <c r="Q32" i="54"/>
  <c r="P32" i="54"/>
  <c r="Q31" i="54"/>
  <c r="P31" i="54"/>
  <c r="Q30" i="54"/>
  <c r="P30" i="54"/>
  <c r="Q39" i="54"/>
  <c r="P39" i="54"/>
  <c r="Q38" i="54"/>
  <c r="P38" i="54"/>
  <c r="Q37" i="54"/>
  <c r="P37" i="54"/>
  <c r="Q36" i="54"/>
  <c r="P36" i="54"/>
  <c r="Q35" i="54"/>
  <c r="P35" i="54"/>
  <c r="Q47" i="54"/>
  <c r="P47" i="54"/>
  <c r="Q46" i="54"/>
  <c r="P46" i="54"/>
  <c r="Q45" i="54"/>
  <c r="P45" i="54"/>
  <c r="Q44" i="54"/>
  <c r="P44" i="54"/>
  <c r="Q43" i="54"/>
  <c r="P43" i="54"/>
  <c r="Q42" i="54"/>
  <c r="P42" i="54"/>
  <c r="Q41" i="54"/>
  <c r="P41" i="54"/>
  <c r="Q49" i="54"/>
  <c r="P49" i="54"/>
  <c r="Q55" i="54"/>
  <c r="P55" i="54"/>
  <c r="Q54" i="54"/>
  <c r="P54" i="54"/>
  <c r="Q53" i="54"/>
  <c r="P53" i="54"/>
  <c r="Q52" i="54"/>
  <c r="P52" i="54"/>
  <c r="Q51" i="54"/>
  <c r="P51" i="54"/>
  <c r="Q50" i="54"/>
  <c r="P50" i="54"/>
  <c r="Q56" i="54"/>
  <c r="P56" i="54"/>
  <c r="Q60" i="54"/>
  <c r="P60" i="54"/>
  <c r="Q59" i="54"/>
  <c r="P59" i="54"/>
  <c r="Q58" i="54"/>
  <c r="P58" i="54"/>
  <c r="Q57" i="54"/>
  <c r="P57" i="54"/>
  <c r="Q74" i="54"/>
  <c r="P74" i="54"/>
  <c r="Q73" i="54"/>
  <c r="P73" i="54"/>
  <c r="Q72" i="54"/>
  <c r="P72" i="54"/>
  <c r="Q71" i="54"/>
  <c r="P71" i="54"/>
  <c r="Q70" i="54"/>
  <c r="P70" i="54"/>
  <c r="Q69" i="54"/>
  <c r="P69" i="54"/>
  <c r="Q68" i="54"/>
  <c r="P68" i="54"/>
  <c r="Q67" i="54"/>
  <c r="P67" i="54"/>
  <c r="Q66" i="54"/>
  <c r="P66" i="54"/>
  <c r="Q65" i="54"/>
  <c r="P65" i="54"/>
  <c r="Q64" i="54"/>
  <c r="P64" i="54"/>
  <c r="Q63" i="54"/>
  <c r="P63" i="54"/>
  <c r="Q62" i="54"/>
  <c r="P62" i="54"/>
  <c r="Q82" i="54"/>
  <c r="P82" i="54"/>
  <c r="Q81" i="54"/>
  <c r="P81" i="54"/>
  <c r="Q80" i="54"/>
  <c r="P80" i="54"/>
  <c r="Q79" i="54"/>
  <c r="P79" i="54"/>
  <c r="Q78" i="54"/>
  <c r="P78" i="54"/>
  <c r="Q77" i="54"/>
  <c r="P77" i="54"/>
  <c r="Q76" i="54"/>
  <c r="P76" i="54"/>
  <c r="Q86" i="54"/>
  <c r="P86" i="54"/>
  <c r="Q85" i="54"/>
  <c r="P85" i="54"/>
  <c r="Q84" i="54"/>
  <c r="P84" i="54"/>
  <c r="Q90" i="54"/>
  <c r="P90" i="54"/>
  <c r="Q89" i="54"/>
  <c r="P89" i="54"/>
  <c r="Q88" i="54"/>
  <c r="P88" i="54"/>
  <c r="Q87" i="54"/>
  <c r="P87" i="54"/>
  <c r="Q99" i="54"/>
  <c r="P99" i="54"/>
  <c r="Q98" i="54"/>
  <c r="P98" i="54"/>
  <c r="Q97" i="54"/>
  <c r="P97" i="54"/>
  <c r="Q96" i="54"/>
  <c r="P96" i="54"/>
  <c r="Q95" i="54"/>
  <c r="P95" i="54"/>
  <c r="Q94" i="54"/>
  <c r="P94" i="54"/>
  <c r="Q93" i="54"/>
  <c r="P93" i="54"/>
  <c r="Q92" i="54"/>
  <c r="P92" i="54"/>
  <c r="Q91" i="54"/>
  <c r="P91" i="54"/>
  <c r="Q113" i="54"/>
  <c r="P113" i="54"/>
  <c r="Q112" i="54"/>
  <c r="P112" i="54"/>
  <c r="Q111" i="54"/>
  <c r="P111" i="54"/>
  <c r="Q110" i="54"/>
  <c r="P110" i="54"/>
  <c r="Q109" i="54"/>
  <c r="P109" i="54"/>
  <c r="Q108" i="54"/>
  <c r="P108" i="54"/>
  <c r="Q107" i="54"/>
  <c r="P107" i="54"/>
  <c r="Q106" i="54"/>
  <c r="P106" i="54"/>
  <c r="Q105" i="54"/>
  <c r="P105" i="54"/>
  <c r="Q104" i="54"/>
  <c r="P104" i="54"/>
  <c r="Q103" i="54"/>
  <c r="P103" i="54"/>
  <c r="Q102" i="54"/>
  <c r="P102" i="54"/>
  <c r="Q101" i="54"/>
  <c r="P101" i="54"/>
  <c r="Q120" i="54"/>
  <c r="P120" i="54"/>
  <c r="Q119" i="54"/>
  <c r="P119" i="54"/>
  <c r="Q118" i="54"/>
  <c r="P118" i="54"/>
  <c r="Q117" i="54"/>
  <c r="P117" i="54"/>
  <c r="Q116" i="54"/>
  <c r="P116" i="54"/>
  <c r="Q115" i="54"/>
  <c r="P115" i="54"/>
  <c r="Q114" i="54"/>
  <c r="P114" i="54"/>
  <c r="Q122" i="54"/>
  <c r="P122" i="54"/>
  <c r="Q124" i="54"/>
  <c r="P124" i="54"/>
  <c r="Q127" i="54"/>
  <c r="P127" i="54"/>
  <c r="Q126" i="54"/>
  <c r="P126" i="54"/>
  <c r="N10" i="54"/>
  <c r="N9" i="54"/>
  <c r="N8" i="54"/>
  <c r="N7" i="54"/>
  <c r="N6" i="54"/>
  <c r="N5" i="54"/>
  <c r="N4" i="54"/>
  <c r="N3" i="54"/>
  <c r="N2" i="54"/>
  <c r="N17" i="54"/>
  <c r="N16" i="54"/>
  <c r="N15" i="54"/>
  <c r="N14" i="54"/>
  <c r="N13" i="54"/>
  <c r="N12" i="54"/>
  <c r="N28" i="54"/>
  <c r="N27" i="54"/>
  <c r="N26" i="54"/>
  <c r="N25" i="54"/>
  <c r="N24" i="54"/>
  <c r="N23" i="54"/>
  <c r="N22" i="54"/>
  <c r="N21" i="54"/>
  <c r="N20" i="54"/>
  <c r="N19" i="54"/>
  <c r="N34" i="54"/>
  <c r="N33" i="54"/>
  <c r="N32" i="54"/>
  <c r="N31" i="54"/>
  <c r="N30" i="54"/>
  <c r="N39" i="54"/>
  <c r="N38" i="54"/>
  <c r="N37" i="54"/>
  <c r="N36" i="54"/>
  <c r="N35" i="54"/>
  <c r="N47" i="54"/>
  <c r="N46" i="54"/>
  <c r="N45" i="54"/>
  <c r="N44" i="54"/>
  <c r="N43" i="54"/>
  <c r="N42" i="54"/>
  <c r="N41" i="54"/>
  <c r="N48" i="54" s="1"/>
  <c r="N49" i="54"/>
  <c r="N55" i="54"/>
  <c r="N54" i="54"/>
  <c r="N53" i="54"/>
  <c r="N52" i="54"/>
  <c r="N51" i="54"/>
  <c r="N50" i="54"/>
  <c r="N56" i="54"/>
  <c r="N60" i="54"/>
  <c r="N59" i="54"/>
  <c r="N58" i="54"/>
  <c r="N57" i="54"/>
  <c r="N74" i="54"/>
  <c r="N73" i="54"/>
  <c r="N72" i="54"/>
  <c r="N71" i="54"/>
  <c r="N70" i="54"/>
  <c r="N69" i="54"/>
  <c r="N68" i="54"/>
  <c r="N67" i="54"/>
  <c r="N66" i="54"/>
  <c r="N65" i="54"/>
  <c r="N64" i="54"/>
  <c r="N63" i="54"/>
  <c r="N62" i="54"/>
  <c r="N75" i="54" s="1"/>
  <c r="N82" i="54"/>
  <c r="N81" i="54"/>
  <c r="N80" i="54"/>
  <c r="N79" i="54"/>
  <c r="N78" i="54"/>
  <c r="N77" i="54"/>
  <c r="N76" i="54"/>
  <c r="N83" i="54" s="1"/>
  <c r="N86" i="54"/>
  <c r="N85" i="54"/>
  <c r="N84" i="54"/>
  <c r="N90" i="54"/>
  <c r="N89" i="54"/>
  <c r="N88" i="54"/>
  <c r="N87" i="54"/>
  <c r="N99" i="54"/>
  <c r="N98" i="54"/>
  <c r="N97" i="54"/>
  <c r="N96" i="54"/>
  <c r="N95" i="54"/>
  <c r="N94" i="54"/>
  <c r="N93" i="54"/>
  <c r="N92" i="54"/>
  <c r="N91" i="54"/>
  <c r="N113" i="54"/>
  <c r="N112" i="54"/>
  <c r="N111" i="54"/>
  <c r="N110" i="54"/>
  <c r="N109" i="54"/>
  <c r="N108" i="54"/>
  <c r="N107" i="54"/>
  <c r="N106" i="54"/>
  <c r="N105" i="54"/>
  <c r="N104" i="54"/>
  <c r="N103" i="54"/>
  <c r="N102" i="54"/>
  <c r="N101" i="54"/>
  <c r="N120" i="54"/>
  <c r="N119" i="54"/>
  <c r="N118" i="54"/>
  <c r="N117" i="54"/>
  <c r="N116" i="54"/>
  <c r="N114" i="54"/>
  <c r="N122" i="54"/>
  <c r="N123" i="54" s="1"/>
  <c r="N124" i="54"/>
  <c r="N125" i="54" s="1"/>
  <c r="N127" i="54"/>
  <c r="N126" i="54"/>
  <c r="B137" i="54"/>
  <c r="B136" i="54"/>
  <c r="B138" i="54"/>
  <c r="B139" i="54"/>
  <c r="B140" i="54"/>
  <c r="B141" i="54"/>
  <c r="B142" i="54"/>
  <c r="R6" i="40"/>
  <c r="P6" i="40"/>
  <c r="BH18" i="40"/>
  <c r="BF18" i="40"/>
  <c r="BH12" i="40"/>
  <c r="BF12" i="40"/>
  <c r="BH6" i="40"/>
  <c r="BF6" i="40"/>
  <c r="BB12" i="40"/>
  <c r="AZ12" i="40"/>
  <c r="BB6" i="40"/>
  <c r="AZ6" i="40"/>
  <c r="AV18" i="40"/>
  <c r="AT18" i="40"/>
  <c r="AT19" i="40" s="1"/>
  <c r="AV12" i="40"/>
  <c r="AT12" i="40"/>
  <c r="AV6" i="40"/>
  <c r="AT6" i="40"/>
  <c r="AP18" i="40"/>
  <c r="AN18" i="40"/>
  <c r="AP12" i="40"/>
  <c r="AN12" i="40"/>
  <c r="AP6" i="40"/>
  <c r="AN6" i="40"/>
  <c r="AJ18" i="40"/>
  <c r="AH18" i="40"/>
  <c r="AJ12" i="40"/>
  <c r="AH12" i="40"/>
  <c r="AJ6" i="40"/>
  <c r="AH6" i="40"/>
  <c r="AD18" i="40"/>
  <c r="AB18" i="40"/>
  <c r="AD12" i="40"/>
  <c r="AB12" i="40"/>
  <c r="AD6" i="40"/>
  <c r="AB6" i="40"/>
  <c r="X18" i="40"/>
  <c r="V18" i="40"/>
  <c r="X12" i="40"/>
  <c r="V12" i="40"/>
  <c r="X6" i="40"/>
  <c r="V6" i="40"/>
  <c r="K26" i="47"/>
  <c r="J26" i="47"/>
  <c r="K25" i="47"/>
  <c r="J25" i="47"/>
  <c r="K24" i="47"/>
  <c r="J24" i="47"/>
  <c r="E26" i="47"/>
  <c r="D26" i="47"/>
  <c r="E25" i="47"/>
  <c r="D25" i="47"/>
  <c r="E24" i="47"/>
  <c r="D24" i="47"/>
  <c r="H26" i="47"/>
  <c r="G26" i="47"/>
  <c r="H25" i="47"/>
  <c r="G25" i="47"/>
  <c r="H24" i="47"/>
  <c r="G24" i="47"/>
  <c r="R18" i="40"/>
  <c r="P18" i="40"/>
  <c r="R12" i="40"/>
  <c r="P12" i="40"/>
  <c r="L36" i="40"/>
  <c r="J36" i="40"/>
  <c r="L27" i="40"/>
  <c r="J27" i="40"/>
  <c r="L18" i="40"/>
  <c r="J18" i="40"/>
  <c r="L12" i="40"/>
  <c r="J12" i="40"/>
  <c r="L6" i="40"/>
  <c r="J6" i="40"/>
  <c r="F27" i="40"/>
  <c r="D27" i="40"/>
  <c r="F18" i="40"/>
  <c r="D18" i="40"/>
  <c r="F12" i="40"/>
  <c r="D12" i="40"/>
  <c r="F6" i="40"/>
  <c r="D6" i="40"/>
  <c r="I34" i="41"/>
  <c r="I33" i="41"/>
  <c r="G33" i="41"/>
  <c r="E33" i="41"/>
  <c r="G32" i="41"/>
  <c r="E32" i="41"/>
  <c r="I31" i="41"/>
  <c r="I30" i="41"/>
  <c r="G30" i="41"/>
  <c r="I29" i="41"/>
  <c r="G29" i="41"/>
  <c r="I28" i="41"/>
  <c r="G28" i="41"/>
  <c r="I15" i="41"/>
  <c r="G15" i="41"/>
  <c r="I7" i="41"/>
  <c r="G7" i="41"/>
  <c r="H34" i="40"/>
  <c r="J34" i="40" s="1"/>
  <c r="K34" i="40" s="1"/>
  <c r="J25" i="40"/>
  <c r="K25" i="40" s="1"/>
  <c r="L25" i="40" s="1"/>
  <c r="H25" i="40"/>
  <c r="B25" i="40"/>
  <c r="D25" i="40" s="1"/>
  <c r="BF16" i="40"/>
  <c r="BF19" i="40" s="1"/>
  <c r="AT16" i="40"/>
  <c r="AU16" i="40" s="1"/>
  <c r="AV16" i="40" s="1"/>
  <c r="AO16" i="40"/>
  <c r="AN16" i="40"/>
  <c r="AH16" i="40"/>
  <c r="Z16" i="40"/>
  <c r="AB16" i="40" s="1"/>
  <c r="T16" i="40"/>
  <c r="V16" i="40" s="1"/>
  <c r="Q16" i="40"/>
  <c r="P16" i="40"/>
  <c r="H16" i="40"/>
  <c r="J16" i="40" s="1"/>
  <c r="D16" i="40"/>
  <c r="E16" i="40" s="1"/>
  <c r="F16" i="40" s="1"/>
  <c r="B16" i="40"/>
  <c r="BD10" i="40"/>
  <c r="BF10" i="40" s="1"/>
  <c r="BG10" i="40" s="1"/>
  <c r="BH10" i="40" s="1"/>
  <c r="AT10" i="40"/>
  <c r="AU10" i="40" s="1"/>
  <c r="AV10" i="40" s="1"/>
  <c r="AR10" i="40"/>
  <c r="AL10" i="40"/>
  <c r="AN10" i="40" s="1"/>
  <c r="AH10" i="40"/>
  <c r="AI10" i="40" s="1"/>
  <c r="AJ10" i="40" s="1"/>
  <c r="AF10" i="40"/>
  <c r="Z10" i="40" s="1"/>
  <c r="AB10" i="40" s="1"/>
  <c r="V10" i="40"/>
  <c r="W10" i="40" s="1"/>
  <c r="X10" i="40" s="1"/>
  <c r="T10" i="40"/>
  <c r="N10" i="40"/>
  <c r="P10" i="40" s="1"/>
  <c r="BD4" i="40"/>
  <c r="AX4" i="40" s="1"/>
  <c r="AZ4" i="40" s="1"/>
  <c r="AR4" i="40"/>
  <c r="AT4" i="40" s="1"/>
  <c r="AN4" i="40"/>
  <c r="AL4" i="40"/>
  <c r="AF4" i="40"/>
  <c r="Z4" i="40" s="1"/>
  <c r="AB4" i="40" s="1"/>
  <c r="P4" i="40"/>
  <c r="N4" i="40"/>
  <c r="B4" i="40" s="1"/>
  <c r="D4" i="40" s="1"/>
  <c r="E4" i="40" s="1"/>
  <c r="F4" i="40" s="1"/>
  <c r="H4" i="40"/>
  <c r="J4" i="40" s="1"/>
  <c r="P121" i="54" l="1"/>
  <c r="P61" i="54"/>
  <c r="N61" i="54"/>
  <c r="U40" i="54"/>
  <c r="N129" i="54"/>
  <c r="Q121" i="54"/>
  <c r="Q61" i="54"/>
  <c r="T100" i="54"/>
  <c r="P40" i="54"/>
  <c r="U100" i="54"/>
  <c r="N121" i="54"/>
  <c r="Q40" i="54"/>
  <c r="N40" i="54"/>
  <c r="P100" i="54"/>
  <c r="N100" i="54"/>
  <c r="Q100" i="54"/>
  <c r="T121" i="54"/>
  <c r="T61" i="54"/>
  <c r="U121" i="54"/>
  <c r="U61" i="54"/>
  <c r="O40" i="54"/>
  <c r="O61" i="54"/>
  <c r="O100" i="54"/>
  <c r="O121" i="54"/>
  <c r="E25" i="40"/>
  <c r="F25" i="40" s="1"/>
  <c r="F28" i="40" s="1"/>
  <c r="BF13" i="40"/>
  <c r="B10" i="40"/>
  <c r="D10" i="40" s="1"/>
  <c r="R16" i="40"/>
  <c r="AH13" i="40"/>
  <c r="T4" i="40"/>
  <c r="V4" i="40" s="1"/>
  <c r="W4" i="40" s="1"/>
  <c r="X4" i="40" s="1"/>
  <c r="X7" i="40" s="1"/>
  <c r="AX10" i="40"/>
  <c r="AZ10" i="40" s="1"/>
  <c r="D19" i="40"/>
  <c r="H182" i="44"/>
  <c r="O129" i="54"/>
  <c r="O75" i="54"/>
  <c r="O29" i="54"/>
  <c r="O11" i="54"/>
  <c r="O18" i="54"/>
  <c r="O48" i="54"/>
  <c r="O83" i="54"/>
  <c r="N11" i="54"/>
  <c r="BH13" i="40"/>
  <c r="BG14" i="40" s="1"/>
  <c r="AV19" i="40"/>
  <c r="AU20" i="40" s="1"/>
  <c r="AV13" i="40"/>
  <c r="AN19" i="40"/>
  <c r="AO20" i="40" s="1"/>
  <c r="AN7" i="40"/>
  <c r="AJ13" i="40"/>
  <c r="X13" i="40"/>
  <c r="R19" i="40"/>
  <c r="P7" i="40"/>
  <c r="L28" i="40"/>
  <c r="J28" i="40"/>
  <c r="K29" i="40" s="1"/>
  <c r="D28" i="40"/>
  <c r="F19" i="40"/>
  <c r="F7" i="40"/>
  <c r="AN13" i="40"/>
  <c r="AO10" i="40"/>
  <c r="AP10" i="40" s="1"/>
  <c r="AP13" i="40" s="1"/>
  <c r="D13" i="40"/>
  <c r="E10" i="40"/>
  <c r="F10" i="40" s="1"/>
  <c r="F13" i="40" s="1"/>
  <c r="V19" i="40"/>
  <c r="W16" i="40"/>
  <c r="X16" i="40"/>
  <c r="X19" i="40" s="1"/>
  <c r="P13" i="40"/>
  <c r="Q10" i="40"/>
  <c r="R10" i="40" s="1"/>
  <c r="R13" i="40" s="1"/>
  <c r="AB19" i="40"/>
  <c r="AC16" i="40"/>
  <c r="AD16" i="40" s="1"/>
  <c r="AD19" i="40" s="1"/>
  <c r="AB13" i="40"/>
  <c r="AC10" i="40"/>
  <c r="AD10" i="40" s="1"/>
  <c r="AD13" i="40" s="1"/>
  <c r="J19" i="40"/>
  <c r="K16" i="40"/>
  <c r="L16" i="40" s="1"/>
  <c r="L19" i="40" s="1"/>
  <c r="AC4" i="40"/>
  <c r="AD4" i="40"/>
  <c r="AD7" i="40" s="1"/>
  <c r="AB7" i="40"/>
  <c r="AT7" i="40"/>
  <c r="AU4" i="40"/>
  <c r="AV4" i="40" s="1"/>
  <c r="AV7" i="40" s="1"/>
  <c r="AZ13" i="40"/>
  <c r="BA10" i="40"/>
  <c r="BB10" i="40" s="1"/>
  <c r="BB13" i="40" s="1"/>
  <c r="J7" i="40"/>
  <c r="K4" i="40"/>
  <c r="L4" i="40" s="1"/>
  <c r="L7" i="40" s="1"/>
  <c r="BA4" i="40"/>
  <c r="BB4" i="40"/>
  <c r="BB7" i="40" s="1"/>
  <c r="AZ7" i="40"/>
  <c r="AH4" i="40"/>
  <c r="L34" i="40"/>
  <c r="L37" i="40" s="1"/>
  <c r="D7" i="40"/>
  <c r="BF4" i="40"/>
  <c r="AH19" i="40"/>
  <c r="AI16" i="40"/>
  <c r="AJ16" i="40" s="1"/>
  <c r="AJ19" i="40" s="1"/>
  <c r="BG16" i="40"/>
  <c r="BH16" i="40" s="1"/>
  <c r="BH19" i="40" s="1"/>
  <c r="BG20" i="40" s="1"/>
  <c r="H10" i="40"/>
  <c r="J10" i="40" s="1"/>
  <c r="V13" i="40"/>
  <c r="W14" i="40" s="1"/>
  <c r="AT13" i="40"/>
  <c r="AP16" i="40"/>
  <c r="AP19" i="40" s="1"/>
  <c r="J37" i="40"/>
  <c r="P19" i="40"/>
  <c r="Q4" i="40"/>
  <c r="R4" i="40" s="1"/>
  <c r="R7" i="40" s="1"/>
  <c r="AO4" i="40"/>
  <c r="AP4" i="40" s="1"/>
  <c r="AP7" i="40" s="1"/>
  <c r="V7" i="40" l="1"/>
  <c r="W8" i="40" s="1"/>
  <c r="AO8" i="40"/>
  <c r="E20" i="40"/>
  <c r="AI14" i="40"/>
  <c r="E29" i="40"/>
  <c r="AU14" i="40"/>
  <c r="W20" i="40"/>
  <c r="Q20" i="40"/>
  <c r="Q14" i="40"/>
  <c r="Q8" i="40"/>
  <c r="K38" i="40"/>
  <c r="E8" i="40"/>
  <c r="AH7" i="40"/>
  <c r="AI4" i="40"/>
  <c r="AJ4" i="40" s="1"/>
  <c r="AJ7" i="40" s="1"/>
  <c r="BA8" i="40"/>
  <c r="AC8" i="40"/>
  <c r="AO14" i="40"/>
  <c r="E14" i="40"/>
  <c r="AC14" i="40"/>
  <c r="AI20" i="40"/>
  <c r="BF7" i="40"/>
  <c r="BG4" i="40"/>
  <c r="BH4" i="40" s="1"/>
  <c r="BH7" i="40" s="1"/>
  <c r="K10" i="40"/>
  <c r="L10" i="40"/>
  <c r="L13" i="40" s="1"/>
  <c r="J13" i="40"/>
  <c r="AU8" i="40"/>
  <c r="AC20" i="40"/>
  <c r="BA14" i="40"/>
  <c r="K8" i="40"/>
  <c r="K20" i="40"/>
  <c r="K14" i="40" l="1"/>
  <c r="BG8" i="40"/>
  <c r="AI8" i="40"/>
  <c r="CZ129" i="55" l="1"/>
  <c r="H76" i="58"/>
  <c r="CZ84" i="55" s="1"/>
  <c r="G60" i="60"/>
  <c r="G4" i="60"/>
  <c r="G2" i="60"/>
  <c r="G106" i="60"/>
  <c r="G62" i="60"/>
  <c r="G78" i="60"/>
  <c r="G14" i="60"/>
  <c r="G124" i="60"/>
  <c r="G114" i="60"/>
  <c r="G103" i="60"/>
  <c r="G91" i="60"/>
  <c r="G19" i="60"/>
  <c r="G51" i="60"/>
  <c r="G50" i="60"/>
  <c r="G32" i="60"/>
  <c r="G3" i="60"/>
  <c r="G41" i="60"/>
  <c r="G17" i="60"/>
  <c r="G16" i="60"/>
  <c r="G12" i="60"/>
  <c r="G127" i="60"/>
  <c r="G126" i="60"/>
  <c r="G122" i="60"/>
  <c r="G111" i="60"/>
  <c r="G105" i="60"/>
  <c r="G98" i="60"/>
  <c r="G94" i="60"/>
  <c r="G90" i="60"/>
  <c r="G89" i="60"/>
  <c r="G87" i="60"/>
  <c r="G56" i="60"/>
  <c r="G53" i="60"/>
  <c r="G45" i="60"/>
  <c r="G44" i="60"/>
  <c r="G35" i="60"/>
  <c r="G23" i="60"/>
  <c r="G15" i="60"/>
  <c r="G10" i="60"/>
  <c r="G43" i="60"/>
  <c r="G6" i="60"/>
  <c r="G128" i="60"/>
  <c r="G120" i="60"/>
  <c r="G119" i="60"/>
  <c r="G118" i="60"/>
  <c r="G117" i="60"/>
  <c r="G116" i="60"/>
  <c r="G115" i="60"/>
  <c r="G113" i="60"/>
  <c r="G112" i="60"/>
  <c r="G110" i="60"/>
  <c r="G109" i="60"/>
  <c r="G108" i="60"/>
  <c r="G107" i="60"/>
  <c r="G104" i="60"/>
  <c r="G102" i="60"/>
  <c r="G101" i="60"/>
  <c r="G99" i="60"/>
  <c r="G97" i="60"/>
  <c r="G96" i="60"/>
  <c r="G95" i="60"/>
  <c r="G93" i="60"/>
  <c r="G92" i="60"/>
  <c r="G88" i="60"/>
  <c r="G86" i="60"/>
  <c r="G85" i="60"/>
  <c r="G84" i="60"/>
  <c r="G82" i="60"/>
  <c r="G81" i="60"/>
  <c r="G80" i="60"/>
  <c r="G79" i="60"/>
  <c r="G77" i="60"/>
  <c r="G76" i="60"/>
  <c r="G74" i="60"/>
  <c r="G73" i="60"/>
  <c r="G72" i="60"/>
  <c r="G71" i="60"/>
  <c r="G70" i="60"/>
  <c r="G69" i="60"/>
  <c r="G68" i="60"/>
  <c r="G67" i="60"/>
  <c r="G66" i="60"/>
  <c r="G65" i="60"/>
  <c r="G64" i="60"/>
  <c r="G63" i="60"/>
  <c r="G59" i="60"/>
  <c r="G58" i="60"/>
  <c r="G57" i="60"/>
  <c r="G55" i="60"/>
  <c r="G54" i="60"/>
  <c r="G52" i="60"/>
  <c r="G49" i="60"/>
  <c r="G47" i="60"/>
  <c r="G46" i="60"/>
  <c r="G42" i="60"/>
  <c r="G39" i="60"/>
  <c r="G38" i="60"/>
  <c r="G37" i="60"/>
  <c r="G36" i="60"/>
  <c r="G34" i="60"/>
  <c r="G33" i="60"/>
  <c r="G31" i="60"/>
  <c r="G30" i="60"/>
  <c r="G28" i="60"/>
  <c r="G27" i="60"/>
  <c r="G26" i="60"/>
  <c r="G25" i="60"/>
  <c r="G24" i="60"/>
  <c r="G22" i="60"/>
  <c r="G21" i="60"/>
  <c r="G20" i="60"/>
  <c r="G13" i="60"/>
  <c r="G9" i="60"/>
  <c r="G8" i="60"/>
  <c r="G7" i="60"/>
  <c r="G5" i="60"/>
  <c r="F8" i="60"/>
  <c r="F4" i="60"/>
  <c r="CZ91" i="55"/>
  <c r="CZ78" i="55"/>
  <c r="CZ62" i="55"/>
  <c r="H94" i="58"/>
  <c r="H4" i="58"/>
  <c r="H2" i="58"/>
  <c r="H113" i="58"/>
  <c r="H112" i="58"/>
  <c r="H103" i="58"/>
  <c r="H97" i="58"/>
  <c r="H93" i="58"/>
  <c r="H52" i="58"/>
  <c r="CZ57" i="55" s="1"/>
  <c r="H46" i="58"/>
  <c r="CZ51" i="55" s="1"/>
  <c r="H17" i="58"/>
  <c r="H11" i="58"/>
  <c r="H9" i="58"/>
  <c r="DA24" i="55" l="1"/>
  <c r="H24" i="60"/>
  <c r="H109" i="60"/>
  <c r="DA109" i="55"/>
  <c r="H21" i="60"/>
  <c r="DA21" i="55"/>
  <c r="H31" i="60"/>
  <c r="DA31" i="55"/>
  <c r="H46" i="60"/>
  <c r="DA46" i="55"/>
  <c r="DA59" i="55"/>
  <c r="H59" i="60"/>
  <c r="DA70" i="55"/>
  <c r="H70" i="60"/>
  <c r="H80" i="60"/>
  <c r="DA80" i="55"/>
  <c r="DA93" i="55"/>
  <c r="H93" i="60"/>
  <c r="H107" i="60"/>
  <c r="DA107" i="55"/>
  <c r="H117" i="60"/>
  <c r="DA117" i="55"/>
  <c r="DA15" i="55"/>
  <c r="H15" i="60"/>
  <c r="H89" i="60"/>
  <c r="DA89" i="55"/>
  <c r="H127" i="60"/>
  <c r="DA127" i="55"/>
  <c r="DA51" i="55"/>
  <c r="H51" i="60"/>
  <c r="DA62" i="55"/>
  <c r="H62" i="60"/>
  <c r="H22" i="60"/>
  <c r="DA22" i="55"/>
  <c r="DA33" i="55"/>
  <c r="H33" i="60"/>
  <c r="H47" i="60"/>
  <c r="DA47" i="55"/>
  <c r="H63" i="60"/>
  <c r="DA63" i="55"/>
  <c r="H71" i="60"/>
  <c r="DA71" i="55"/>
  <c r="H81" i="60"/>
  <c r="DA81" i="55"/>
  <c r="DA95" i="55"/>
  <c r="H95" i="60"/>
  <c r="H108" i="60"/>
  <c r="DA108" i="55"/>
  <c r="DA118" i="55"/>
  <c r="H118" i="60"/>
  <c r="DA23" i="55"/>
  <c r="H23" i="60"/>
  <c r="H90" i="60"/>
  <c r="DA90" i="55"/>
  <c r="H12" i="60"/>
  <c r="DA12" i="55"/>
  <c r="H19" i="60"/>
  <c r="DA19" i="55"/>
  <c r="H106" i="60"/>
  <c r="DA106" i="55"/>
  <c r="H64" i="60"/>
  <c r="DA64" i="55"/>
  <c r="H91" i="60"/>
  <c r="DA91" i="55"/>
  <c r="DA7" i="55"/>
  <c r="H7" i="60"/>
  <c r="H73" i="60"/>
  <c r="DA73" i="55"/>
  <c r="DA17" i="55"/>
  <c r="H17" i="60"/>
  <c r="H37" i="60"/>
  <c r="DA37" i="55"/>
  <c r="H74" i="60"/>
  <c r="DA74" i="55"/>
  <c r="DA85" i="55"/>
  <c r="H85" i="60"/>
  <c r="H99" i="60"/>
  <c r="DA99" i="55"/>
  <c r="DA112" i="55"/>
  <c r="H112" i="60"/>
  <c r="H128" i="60"/>
  <c r="DA128" i="55"/>
  <c r="H45" i="60"/>
  <c r="DA45" i="55"/>
  <c r="DA105" i="55"/>
  <c r="H105" i="60"/>
  <c r="DA41" i="55"/>
  <c r="H41" i="60"/>
  <c r="H114" i="60"/>
  <c r="DA114" i="55"/>
  <c r="H60" i="60"/>
  <c r="DA60" i="55"/>
  <c r="DA5" i="55"/>
  <c r="H5" i="60"/>
  <c r="H72" i="60"/>
  <c r="DA72" i="55"/>
  <c r="DA94" i="55"/>
  <c r="H94" i="60"/>
  <c r="H36" i="60"/>
  <c r="DA36" i="55"/>
  <c r="H97" i="60"/>
  <c r="DA97" i="55"/>
  <c r="DA103" i="55"/>
  <c r="H103" i="60"/>
  <c r="DA26" i="55"/>
  <c r="H26" i="60"/>
  <c r="H9" i="60"/>
  <c r="DA9" i="55"/>
  <c r="H38" i="60"/>
  <c r="DA38" i="55"/>
  <c r="H55" i="60"/>
  <c r="DA55" i="55"/>
  <c r="DA67" i="55"/>
  <c r="H67" i="60"/>
  <c r="DA76" i="55"/>
  <c r="H76" i="60"/>
  <c r="DA86" i="55"/>
  <c r="H86" i="60"/>
  <c r="H101" i="60"/>
  <c r="DA101" i="55"/>
  <c r="DA113" i="55"/>
  <c r="H113" i="60"/>
  <c r="DA6" i="55"/>
  <c r="H6" i="60"/>
  <c r="DA53" i="55"/>
  <c r="H53" i="60"/>
  <c r="DA111" i="55"/>
  <c r="H111" i="60"/>
  <c r="H3" i="60"/>
  <c r="DA3" i="55"/>
  <c r="H124" i="60"/>
  <c r="DA124" i="55"/>
  <c r="DA125" i="55" s="1"/>
  <c r="DA34" i="55"/>
  <c r="H34" i="60"/>
  <c r="H82" i="60"/>
  <c r="DA82" i="55"/>
  <c r="H16" i="60"/>
  <c r="DA16" i="55"/>
  <c r="H65" i="60"/>
  <c r="DA65" i="55"/>
  <c r="DA110" i="55"/>
  <c r="H110" i="60"/>
  <c r="H98" i="60"/>
  <c r="DA98" i="55"/>
  <c r="H66" i="60"/>
  <c r="DA66" i="55"/>
  <c r="H13" i="60"/>
  <c r="DA13" i="55"/>
  <c r="H28" i="60"/>
  <c r="DA28" i="55"/>
  <c r="H39" i="60"/>
  <c r="DA39" i="55"/>
  <c r="H57" i="60"/>
  <c r="DA57" i="55"/>
  <c r="DA68" i="55"/>
  <c r="H68" i="60"/>
  <c r="DA77" i="55"/>
  <c r="H77" i="60"/>
  <c r="DA88" i="55"/>
  <c r="H88" i="60"/>
  <c r="DA102" i="55"/>
  <c r="H102" i="60"/>
  <c r="H115" i="60"/>
  <c r="DA115" i="55"/>
  <c r="DA43" i="55"/>
  <c r="H43" i="60"/>
  <c r="H56" i="60"/>
  <c r="DA56" i="55"/>
  <c r="DA122" i="55"/>
  <c r="DA123" i="55" s="1"/>
  <c r="H122" i="60"/>
  <c r="DA32" i="55"/>
  <c r="H32" i="60"/>
  <c r="DA14" i="55"/>
  <c r="H14" i="60"/>
  <c r="H49" i="60"/>
  <c r="DA49" i="55"/>
  <c r="DA96" i="55"/>
  <c r="H96" i="60"/>
  <c r="DA119" i="55"/>
  <c r="H119" i="60"/>
  <c r="DA35" i="55"/>
  <c r="H35" i="60"/>
  <c r="H2" i="60"/>
  <c r="G129" i="60"/>
  <c r="DA2" i="55"/>
  <c r="DA25" i="55"/>
  <c r="H25" i="60"/>
  <c r="DA52" i="55"/>
  <c r="H52" i="60"/>
  <c r="H84" i="60"/>
  <c r="DA84" i="55"/>
  <c r="H120" i="60"/>
  <c r="DA120" i="55"/>
  <c r="DA44" i="55"/>
  <c r="H44" i="60"/>
  <c r="H4" i="60"/>
  <c r="DA4" i="55"/>
  <c r="DA8" i="55"/>
  <c r="H8" i="60"/>
  <c r="H54" i="60"/>
  <c r="DA54" i="55"/>
  <c r="H27" i="60"/>
  <c r="DA27" i="55"/>
  <c r="H20" i="60"/>
  <c r="DA20" i="55"/>
  <c r="H30" i="60"/>
  <c r="DA30" i="55"/>
  <c r="DA42" i="55"/>
  <c r="H42" i="60"/>
  <c r="DA58" i="55"/>
  <c r="H58" i="60"/>
  <c r="DA69" i="55"/>
  <c r="H69" i="60"/>
  <c r="DA79" i="55"/>
  <c r="H79" i="60"/>
  <c r="H92" i="60"/>
  <c r="DA92" i="55"/>
  <c r="DA104" i="55"/>
  <c r="H104" i="60"/>
  <c r="DA116" i="55"/>
  <c r="H116" i="60"/>
  <c r="H10" i="60"/>
  <c r="DA10" i="55"/>
  <c r="DA87" i="55"/>
  <c r="H87" i="60"/>
  <c r="H126" i="60"/>
  <c r="DA126" i="55"/>
  <c r="DA50" i="55"/>
  <c r="H50" i="60"/>
  <c r="DA78" i="55"/>
  <c r="H78" i="60"/>
  <c r="I71" i="58"/>
  <c r="I83" i="58"/>
  <c r="CZ14" i="55"/>
  <c r="I13" i="58"/>
  <c r="I56" i="58"/>
  <c r="I94" i="58"/>
  <c r="CZ103" i="55"/>
  <c r="I4" i="58"/>
  <c r="CZ4" i="55"/>
  <c r="CZ2" i="55"/>
  <c r="I2" i="58"/>
  <c r="CZ102" i="55"/>
  <c r="I93" i="58"/>
  <c r="I52" i="58"/>
  <c r="I103" i="58"/>
  <c r="CZ112" i="55"/>
  <c r="I9" i="58"/>
  <c r="CZ9" i="55"/>
  <c r="CZ122" i="55"/>
  <c r="CZ123" i="55" s="1"/>
  <c r="I112" i="58"/>
  <c r="I97" i="58"/>
  <c r="CZ106" i="55"/>
  <c r="CZ12" i="55"/>
  <c r="I11" i="58"/>
  <c r="CZ124" i="55"/>
  <c r="CZ125" i="55" s="1"/>
  <c r="I113" i="58"/>
  <c r="CZ19" i="55"/>
  <c r="I17" i="58"/>
  <c r="I46" i="58"/>
  <c r="I76" i="58"/>
  <c r="AG54" i="55"/>
  <c r="AE55" i="55"/>
  <c r="DA121" i="55" l="1"/>
  <c r="DA40" i="55"/>
  <c r="DA100" i="55"/>
  <c r="DA48" i="55"/>
  <c r="DA75" i="55"/>
  <c r="DA18" i="55"/>
  <c r="DA61" i="55"/>
  <c r="DA83" i="55"/>
  <c r="DA29" i="55"/>
  <c r="DA11" i="55"/>
  <c r="DA129" i="55"/>
  <c r="H129" i="60"/>
  <c r="H111" i="58"/>
  <c r="H110" i="58"/>
  <c r="H109" i="58"/>
  <c r="H108" i="58"/>
  <c r="H107" i="58"/>
  <c r="H105" i="58"/>
  <c r="H104" i="58"/>
  <c r="H102" i="58"/>
  <c r="H101" i="58"/>
  <c r="H100" i="58"/>
  <c r="H99" i="58"/>
  <c r="H98" i="58"/>
  <c r="H96" i="58"/>
  <c r="H95" i="58"/>
  <c r="H92" i="58"/>
  <c r="CZ101" i="55" s="1"/>
  <c r="H91" i="58"/>
  <c r="CZ99" i="55" s="1"/>
  <c r="H90" i="58"/>
  <c r="CZ98" i="55" s="1"/>
  <c r="H89" i="58"/>
  <c r="CZ97" i="55" s="1"/>
  <c r="H88" i="58"/>
  <c r="CZ96" i="55" s="1"/>
  <c r="H86" i="58"/>
  <c r="CZ94" i="55" s="1"/>
  <c r="H85" i="58"/>
  <c r="CZ93" i="55" s="1"/>
  <c r="H84" i="58"/>
  <c r="CZ92" i="55" s="1"/>
  <c r="H82" i="58"/>
  <c r="CZ90" i="55" s="1"/>
  <c r="H81" i="58"/>
  <c r="CZ89" i="55" s="1"/>
  <c r="H80" i="58"/>
  <c r="CZ88" i="55" s="1"/>
  <c r="H79" i="58"/>
  <c r="CZ87" i="55" s="1"/>
  <c r="H78" i="58"/>
  <c r="CZ86" i="55" s="1"/>
  <c r="H77" i="58"/>
  <c r="CZ85" i="55" s="1"/>
  <c r="H75" i="58"/>
  <c r="CZ82" i="55" s="1"/>
  <c r="H73" i="58"/>
  <c r="CZ80" i="55" s="1"/>
  <c r="H72" i="58"/>
  <c r="CZ79" i="55" s="1"/>
  <c r="H69" i="58"/>
  <c r="CZ76" i="55" s="1"/>
  <c r="H68" i="58"/>
  <c r="CZ74" i="55" s="1"/>
  <c r="H67" i="58"/>
  <c r="CZ73" i="55" s="1"/>
  <c r="H66" i="58"/>
  <c r="CZ72" i="55" s="1"/>
  <c r="H65" i="58"/>
  <c r="CZ71" i="55" s="1"/>
  <c r="H64" i="58"/>
  <c r="CZ70" i="55" s="1"/>
  <c r="H63" i="58"/>
  <c r="CZ69" i="55" s="1"/>
  <c r="H62" i="58"/>
  <c r="CZ68" i="55" s="1"/>
  <c r="H61" i="58"/>
  <c r="CZ67" i="55" s="1"/>
  <c r="H60" i="58"/>
  <c r="CZ66" i="55" s="1"/>
  <c r="H59" i="58"/>
  <c r="CZ65" i="55" s="1"/>
  <c r="H58" i="58"/>
  <c r="CZ64" i="55" s="1"/>
  <c r="H57" i="58"/>
  <c r="CZ63" i="55" s="1"/>
  <c r="H55" i="58"/>
  <c r="CZ60" i="55" s="1"/>
  <c r="H51" i="58"/>
  <c r="CZ56" i="55" s="1"/>
  <c r="H49" i="58"/>
  <c r="CZ54" i="55" s="1"/>
  <c r="H48" i="58"/>
  <c r="CZ53" i="55" s="1"/>
  <c r="H47" i="58"/>
  <c r="CZ52" i="55" s="1"/>
  <c r="H43" i="58"/>
  <c r="H42" i="58"/>
  <c r="H41" i="58"/>
  <c r="H40" i="58"/>
  <c r="H39" i="58"/>
  <c r="H38" i="58"/>
  <c r="H37" i="58"/>
  <c r="H36" i="58"/>
  <c r="H35" i="58"/>
  <c r="H33" i="58"/>
  <c r="H31" i="58"/>
  <c r="H30" i="58"/>
  <c r="H28" i="58"/>
  <c r="H27" i="58"/>
  <c r="H26" i="58"/>
  <c r="H25" i="58"/>
  <c r="H24" i="58"/>
  <c r="H23" i="58"/>
  <c r="H22" i="58"/>
  <c r="H21" i="58"/>
  <c r="H20" i="58"/>
  <c r="H19" i="58"/>
  <c r="H18" i="58"/>
  <c r="H16" i="58"/>
  <c r="H15" i="58"/>
  <c r="H14" i="58"/>
  <c r="H10" i="58"/>
  <c r="H8" i="58"/>
  <c r="H7" i="58"/>
  <c r="H6" i="58"/>
  <c r="H5" i="58"/>
  <c r="CZ75" i="55" l="1"/>
  <c r="CZ100" i="55"/>
  <c r="CZ61" i="55"/>
  <c r="CZ83" i="55"/>
  <c r="DA130" i="55"/>
  <c r="G181" i="44" s="1"/>
  <c r="H181" i="44" s="1"/>
  <c r="I6" i="58"/>
  <c r="CZ6" i="55"/>
  <c r="I62" i="58"/>
  <c r="CZ31" i="55"/>
  <c r="I28" i="58"/>
  <c r="I51" i="58"/>
  <c r="I63" i="58"/>
  <c r="I73" i="58"/>
  <c r="I84" i="58"/>
  <c r="I95" i="58"/>
  <c r="CZ104" i="55"/>
  <c r="CZ114" i="55"/>
  <c r="I105" i="58"/>
  <c r="CZ21" i="55"/>
  <c r="I19" i="58"/>
  <c r="I49" i="58"/>
  <c r="I8" i="58"/>
  <c r="CZ8" i="55"/>
  <c r="I55" i="58"/>
  <c r="I75" i="58"/>
  <c r="I85" i="58"/>
  <c r="I96" i="58"/>
  <c r="CZ105" i="55"/>
  <c r="CZ116" i="55"/>
  <c r="I107" i="58"/>
  <c r="I104" i="58"/>
  <c r="CZ113" i="55"/>
  <c r="I31" i="58"/>
  <c r="CZ34" i="55"/>
  <c r="CZ107" i="55"/>
  <c r="I98" i="58"/>
  <c r="CZ117" i="55"/>
  <c r="I108" i="58"/>
  <c r="I72" i="58"/>
  <c r="CZ22" i="55"/>
  <c r="I20" i="58"/>
  <c r="I30" i="58"/>
  <c r="CZ33" i="55"/>
  <c r="I57" i="58"/>
  <c r="CZ36" i="55"/>
  <c r="I33" i="58"/>
  <c r="I58" i="58"/>
  <c r="I66" i="58"/>
  <c r="I78" i="58"/>
  <c r="I88" i="58"/>
  <c r="CZ108" i="55"/>
  <c r="I99" i="58"/>
  <c r="I109" i="58"/>
  <c r="CZ118" i="55"/>
  <c r="CZ30" i="55"/>
  <c r="I27" i="58"/>
  <c r="I38" i="58"/>
  <c r="CZ42" i="55"/>
  <c r="I39" i="58"/>
  <c r="CZ43" i="55"/>
  <c r="I22" i="58"/>
  <c r="CZ24" i="55"/>
  <c r="I86" i="58"/>
  <c r="I24" i="58"/>
  <c r="CZ26" i="55"/>
  <c r="I59" i="58"/>
  <c r="I67" i="58"/>
  <c r="I79" i="58"/>
  <c r="I89" i="58"/>
  <c r="CZ109" i="55"/>
  <c r="I100" i="58"/>
  <c r="I110" i="58"/>
  <c r="CZ119" i="55"/>
  <c r="I82" i="58"/>
  <c r="I7" i="58"/>
  <c r="CZ7" i="55"/>
  <c r="I40" i="58"/>
  <c r="CZ44" i="55"/>
  <c r="CZ10" i="55"/>
  <c r="I10" i="58"/>
  <c r="I65" i="58"/>
  <c r="I14" i="58"/>
  <c r="CZ15" i="55"/>
  <c r="CZ46" i="55"/>
  <c r="I42" i="58"/>
  <c r="I15" i="58"/>
  <c r="CZ16" i="55"/>
  <c r="CZ38" i="55"/>
  <c r="I35" i="58"/>
  <c r="I16" i="58"/>
  <c r="CZ17" i="55"/>
  <c r="CZ27" i="55"/>
  <c r="I25" i="58"/>
  <c r="CZ39" i="55"/>
  <c r="I36" i="58"/>
  <c r="I47" i="58"/>
  <c r="I60" i="58"/>
  <c r="I68" i="58"/>
  <c r="I80" i="58"/>
  <c r="I90" i="58"/>
  <c r="I101" i="58"/>
  <c r="CZ110" i="55"/>
  <c r="I111" i="58"/>
  <c r="CZ120" i="55"/>
  <c r="I92" i="58"/>
  <c r="I21" i="58"/>
  <c r="CZ23" i="55"/>
  <c r="I64" i="58"/>
  <c r="CZ45" i="55"/>
  <c r="I41" i="58"/>
  <c r="I77" i="58"/>
  <c r="I23" i="58"/>
  <c r="CZ25" i="55"/>
  <c r="CZ47" i="55"/>
  <c r="I43" i="58"/>
  <c r="I5" i="58"/>
  <c r="CZ5" i="55"/>
  <c r="CZ20" i="55"/>
  <c r="I18" i="58"/>
  <c r="CZ28" i="55"/>
  <c r="I26" i="58"/>
  <c r="I37" i="58"/>
  <c r="CZ41" i="55"/>
  <c r="I48" i="58"/>
  <c r="I61" i="58"/>
  <c r="I69" i="58"/>
  <c r="I81" i="58"/>
  <c r="I91" i="58"/>
  <c r="I102" i="58"/>
  <c r="CZ111" i="55"/>
  <c r="H117" i="58"/>
  <c r="AL106" i="55"/>
  <c r="AO62" i="55"/>
  <c r="AO14" i="55"/>
  <c r="AD19" i="55"/>
  <c r="AG102" i="55"/>
  <c r="AG62" i="55"/>
  <c r="AG41" i="55"/>
  <c r="AG23" i="55"/>
  <c r="AG19" i="55"/>
  <c r="AG15" i="55"/>
  <c r="AG12" i="55"/>
  <c r="AG10" i="55"/>
  <c r="AG9" i="55"/>
  <c r="AF118" i="55"/>
  <c r="AF98" i="55"/>
  <c r="AF70" i="55"/>
  <c r="AC14" i="55"/>
  <c r="AB95" i="55"/>
  <c r="AB15" i="55"/>
  <c r="AA84" i="55"/>
  <c r="CZ121" i="55" l="1"/>
  <c r="CZ40" i="55"/>
  <c r="CZ29" i="55"/>
  <c r="CZ11" i="55"/>
  <c r="CZ48" i="55"/>
  <c r="CZ18" i="55"/>
  <c r="I117" i="58"/>
  <c r="M55" i="54"/>
  <c r="M54" i="54"/>
  <c r="CZ130" i="55" l="1"/>
  <c r="G180" i="44" s="1"/>
  <c r="H180" i="44" s="1"/>
  <c r="M56" i="54"/>
  <c r="M53" i="54"/>
  <c r="M52" i="54"/>
  <c r="M51" i="54"/>
  <c r="M50" i="54"/>
  <c r="J122" i="49" l="1"/>
  <c r="Z90" i="55" l="1"/>
  <c r="Z89" i="55"/>
  <c r="Z88" i="55"/>
  <c r="Z87" i="55"/>
  <c r="J47" i="49" l="1"/>
  <c r="J46" i="49"/>
  <c r="J45" i="49"/>
  <c r="J44" i="49"/>
  <c r="J43" i="49"/>
  <c r="J42" i="49"/>
  <c r="J41" i="49"/>
  <c r="J17" i="49" l="1"/>
  <c r="J10" i="49" l="1"/>
  <c r="J39" i="49" l="1"/>
  <c r="J38" i="49"/>
  <c r="J37" i="49"/>
  <c r="J36" i="49"/>
  <c r="J35" i="49"/>
  <c r="J34" i="49"/>
  <c r="J33" i="49"/>
  <c r="J32" i="49"/>
  <c r="J31" i="49"/>
  <c r="J30" i="49"/>
  <c r="J117" i="49"/>
  <c r="J102" i="49"/>
  <c r="I4" i="41" l="1"/>
  <c r="G4" i="41"/>
  <c r="G9" i="41"/>
  <c r="I9" i="41"/>
  <c r="I27" i="41"/>
  <c r="G27" i="41"/>
  <c r="I6" i="41"/>
  <c r="G6" i="41"/>
  <c r="G18" i="41"/>
  <c r="G13" i="41" l="1"/>
  <c r="I24" i="41"/>
  <c r="G24" i="41"/>
  <c r="I21" i="41"/>
  <c r="G21" i="41"/>
  <c r="I5" i="41"/>
  <c r="G5" i="41"/>
  <c r="I23" i="41"/>
  <c r="G23" i="41"/>
  <c r="I16" i="41"/>
  <c r="G16" i="41"/>
  <c r="I17" i="41"/>
  <c r="G17" i="41"/>
  <c r="I11" i="41"/>
  <c r="G11" i="41"/>
  <c r="I12" i="41"/>
  <c r="G12" i="41"/>
  <c r="I3" i="41"/>
  <c r="G3" i="41"/>
  <c r="G10" i="41"/>
  <c r="I10" i="41"/>
  <c r="G8" i="41"/>
  <c r="I8" i="41"/>
  <c r="I25" i="41"/>
  <c r="G25" i="41"/>
  <c r="G14" i="41"/>
  <c r="I14" i="41"/>
  <c r="I22" i="41"/>
  <c r="G22" i="41"/>
  <c r="G20" i="41" l="1"/>
  <c r="I20" i="41"/>
  <c r="I26" i="41"/>
  <c r="G26" i="41"/>
  <c r="G2" i="41"/>
  <c r="I2" i="41"/>
  <c r="EQ2" i="48"/>
  <c r="EJ2" i="48"/>
  <c r="EC2" i="48"/>
  <c r="DV2" i="48"/>
  <c r="DO2" i="48"/>
  <c r="DH2" i="48"/>
  <c r="DA2" i="48"/>
  <c r="CT2" i="48"/>
  <c r="CM2" i="48"/>
  <c r="CF2" i="48"/>
  <c r="BY2" i="48"/>
  <c r="BR2" i="48"/>
  <c r="BI2" i="48"/>
  <c r="AY2" i="48"/>
  <c r="AR2" i="48"/>
  <c r="AK2" i="48"/>
  <c r="AD2" i="48"/>
  <c r="W2" i="48"/>
  <c r="P2" i="48"/>
  <c r="I2" i="48"/>
  <c r="G19" i="41"/>
  <c r="I19" i="41"/>
  <c r="E15" i="55" l="1"/>
  <c r="EP2" i="48"/>
  <c r="EO2" i="48"/>
  <c r="EL2" i="48"/>
  <c r="EF2" i="48"/>
  <c r="EE2" i="48"/>
  <c r="B144" i="54" l="1"/>
  <c r="B143" i="54"/>
  <c r="J115" i="49"/>
  <c r="ID83" i="24"/>
  <c r="IC83" i="24"/>
  <c r="IB83" i="24"/>
  <c r="IA83" i="24"/>
  <c r="HZ83" i="24"/>
  <c r="HY83" i="24"/>
  <c r="HX83" i="24"/>
  <c r="HW83" i="24"/>
  <c r="HV83" i="24"/>
  <c r="HU83" i="24"/>
  <c r="HT83" i="24"/>
  <c r="HS83" i="24"/>
  <c r="HR83" i="24"/>
  <c r="HQ83" i="24"/>
  <c r="HP83" i="24"/>
  <c r="HO83" i="24"/>
  <c r="HN83" i="24"/>
  <c r="HM83" i="24"/>
  <c r="HL83" i="24"/>
  <c r="HK83" i="24"/>
  <c r="HJ83" i="24"/>
  <c r="HI83" i="24"/>
  <c r="HH83" i="24"/>
  <c r="HG83" i="24"/>
  <c r="HF83" i="24"/>
  <c r="HE83" i="24"/>
  <c r="HD83" i="24"/>
  <c r="HC83" i="24"/>
  <c r="HB83" i="24"/>
  <c r="HA83" i="24"/>
  <c r="GZ83" i="24"/>
  <c r="GY83" i="24"/>
  <c r="GX83" i="24"/>
  <c r="GW83" i="24"/>
  <c r="GV83" i="24"/>
  <c r="GU83" i="24"/>
  <c r="GT83" i="24"/>
  <c r="GS83" i="24"/>
  <c r="GR83" i="24"/>
  <c r="GQ83" i="24"/>
  <c r="GP83" i="24"/>
  <c r="GO83" i="24"/>
  <c r="GN83" i="24"/>
  <c r="GM83" i="24"/>
  <c r="GL83" i="24"/>
  <c r="GK83" i="24"/>
  <c r="GJ83" i="24"/>
  <c r="GI83" i="24"/>
  <c r="GH83" i="24"/>
  <c r="GG83" i="24"/>
  <c r="GF83" i="24"/>
  <c r="GE83" i="24"/>
  <c r="GD83" i="24"/>
  <c r="GC83" i="24"/>
  <c r="GB83" i="24"/>
  <c r="GA83" i="24"/>
  <c r="FZ83" i="24"/>
  <c r="FY83" i="24"/>
  <c r="FX83" i="24"/>
  <c r="FW83" i="24"/>
  <c r="FV83" i="24"/>
  <c r="FU83" i="24"/>
  <c r="FT83" i="24"/>
  <c r="FS83" i="24"/>
  <c r="FR83" i="24"/>
  <c r="FQ83" i="24"/>
  <c r="FP83" i="24"/>
  <c r="FO83" i="24"/>
  <c r="FN83" i="24"/>
  <c r="FM83" i="24"/>
  <c r="FL83" i="24"/>
  <c r="FK83" i="24"/>
  <c r="FJ83" i="24"/>
  <c r="FI83" i="24"/>
  <c r="FH83" i="24"/>
  <c r="FG83" i="24"/>
  <c r="FF83" i="24"/>
  <c r="FE83" i="24"/>
  <c r="FD83" i="24"/>
  <c r="FC83" i="24"/>
  <c r="FB83" i="24"/>
  <c r="FA83" i="24"/>
  <c r="EZ83" i="24"/>
  <c r="EY83" i="24"/>
  <c r="EX83" i="24"/>
  <c r="EW83" i="24"/>
  <c r="EV83" i="24"/>
  <c r="EU83" i="24"/>
  <c r="ET83" i="24"/>
  <c r="ES83" i="24"/>
  <c r="ER83" i="24"/>
  <c r="EQ83" i="24"/>
  <c r="EP83" i="24"/>
  <c r="EO83" i="24"/>
  <c r="EN83" i="24"/>
  <c r="EM83" i="24"/>
  <c r="EL83" i="24"/>
  <c r="EK83" i="24"/>
  <c r="EJ83" i="24"/>
  <c r="EI83" i="24"/>
  <c r="EH83" i="24"/>
  <c r="EG83" i="24"/>
  <c r="EF83" i="24"/>
  <c r="EE83" i="24"/>
  <c r="ED83" i="24"/>
  <c r="EC83" i="24"/>
  <c r="EB83" i="24"/>
  <c r="EA83" i="24"/>
  <c r="DZ83" i="24"/>
  <c r="DY83" i="24"/>
  <c r="DX83" i="24"/>
  <c r="DW83" i="24"/>
  <c r="DV83" i="24"/>
  <c r="DU83" i="24"/>
  <c r="DT83" i="24"/>
  <c r="ID82" i="24"/>
  <c r="IC82" i="24"/>
  <c r="IB82" i="24"/>
  <c r="IA82" i="24"/>
  <c r="HZ82" i="24"/>
  <c r="HY82" i="24"/>
  <c r="HX82" i="24"/>
  <c r="HW82" i="24"/>
  <c r="HV82" i="24"/>
  <c r="HU82" i="24"/>
  <c r="HT82" i="24"/>
  <c r="HS82" i="24"/>
  <c r="HR82" i="24"/>
  <c r="HQ82" i="24"/>
  <c r="HP82" i="24"/>
  <c r="HO82" i="24"/>
  <c r="HN82" i="24"/>
  <c r="HM82" i="24"/>
  <c r="HL82" i="24"/>
  <c r="HK82" i="24"/>
  <c r="HJ82" i="24"/>
  <c r="HI82" i="24"/>
  <c r="HH82" i="24"/>
  <c r="HG82" i="24"/>
  <c r="HF82" i="24"/>
  <c r="HE82" i="24"/>
  <c r="HD82" i="24"/>
  <c r="HC82" i="24"/>
  <c r="HB82" i="24"/>
  <c r="HA82" i="24"/>
  <c r="GZ82" i="24"/>
  <c r="GY82" i="24"/>
  <c r="GX82" i="24"/>
  <c r="GW82" i="24"/>
  <c r="GV82" i="24"/>
  <c r="GU82" i="24"/>
  <c r="GT82" i="24"/>
  <c r="GS82" i="24"/>
  <c r="GR82" i="24"/>
  <c r="GQ82" i="24"/>
  <c r="GP82" i="24"/>
  <c r="GO82" i="24"/>
  <c r="GN82" i="24"/>
  <c r="GM82" i="24"/>
  <c r="GL82" i="24"/>
  <c r="GK82" i="24"/>
  <c r="GJ82" i="24"/>
  <c r="GI82" i="24"/>
  <c r="GH82" i="24"/>
  <c r="GG82" i="24"/>
  <c r="GF82" i="24"/>
  <c r="GE82" i="24"/>
  <c r="GD82" i="24"/>
  <c r="GC82" i="24"/>
  <c r="GB82" i="24"/>
  <c r="GA82" i="24"/>
  <c r="FZ82" i="24"/>
  <c r="FY82" i="24"/>
  <c r="FX82" i="24"/>
  <c r="FW82" i="24"/>
  <c r="FV82" i="24"/>
  <c r="FU82" i="24"/>
  <c r="FT82" i="24"/>
  <c r="FS82" i="24"/>
  <c r="FR82" i="24"/>
  <c r="FQ82" i="24"/>
  <c r="FP82" i="24"/>
  <c r="FO82" i="24"/>
  <c r="FN82" i="24"/>
  <c r="FM82" i="24"/>
  <c r="FL82" i="24"/>
  <c r="FK82" i="24"/>
  <c r="FJ82" i="24"/>
  <c r="FI82" i="24"/>
  <c r="FH82" i="24"/>
  <c r="FG82" i="24"/>
  <c r="FF82" i="24"/>
  <c r="FE82" i="24"/>
  <c r="FD82" i="24"/>
  <c r="FC82" i="24"/>
  <c r="FB82" i="24"/>
  <c r="FA82" i="24"/>
  <c r="EZ82" i="24"/>
  <c r="EY82" i="24"/>
  <c r="EX82" i="24"/>
  <c r="EW82" i="24"/>
  <c r="EV82" i="24"/>
  <c r="EU82" i="24"/>
  <c r="ET82" i="24"/>
  <c r="ES82" i="24"/>
  <c r="ER82" i="24"/>
  <c r="EQ82" i="24"/>
  <c r="EP82" i="24"/>
  <c r="EO82" i="24"/>
  <c r="EN82" i="24"/>
  <c r="EM82" i="24"/>
  <c r="EL82" i="24"/>
  <c r="EK82" i="24"/>
  <c r="EJ82" i="24"/>
  <c r="EI82" i="24"/>
  <c r="EH82" i="24"/>
  <c r="EG82" i="24"/>
  <c r="EF82" i="24"/>
  <c r="EE82" i="24"/>
  <c r="ED82" i="24"/>
  <c r="EC82" i="24"/>
  <c r="EB82" i="24"/>
  <c r="EA82" i="24"/>
  <c r="DZ82" i="24"/>
  <c r="DY82" i="24"/>
  <c r="DX82" i="24"/>
  <c r="DW82" i="24"/>
  <c r="DV82" i="24"/>
  <c r="DU82" i="24"/>
  <c r="DT82" i="24"/>
  <c r="ID81" i="24"/>
  <c r="IC81" i="24"/>
  <c r="IB81" i="24"/>
  <c r="IA81" i="24"/>
  <c r="HZ81" i="24"/>
  <c r="HY81" i="24"/>
  <c r="HX81" i="24"/>
  <c r="HW81" i="24"/>
  <c r="HV81" i="24"/>
  <c r="HU81" i="24"/>
  <c r="HT81" i="24"/>
  <c r="HS81" i="24"/>
  <c r="HR81" i="24"/>
  <c r="HQ81" i="24"/>
  <c r="HP81" i="24"/>
  <c r="HO81" i="24"/>
  <c r="HN81" i="24"/>
  <c r="HM81" i="24"/>
  <c r="HL81" i="24"/>
  <c r="HK81" i="24"/>
  <c r="HJ81" i="24"/>
  <c r="HI81" i="24"/>
  <c r="HH81" i="24"/>
  <c r="HG81" i="24"/>
  <c r="HF81" i="24"/>
  <c r="HE81" i="24"/>
  <c r="HD81" i="24"/>
  <c r="HC81" i="24"/>
  <c r="HB81" i="24"/>
  <c r="HA81" i="24"/>
  <c r="GZ81" i="24"/>
  <c r="GY81" i="24"/>
  <c r="GX81" i="24"/>
  <c r="GW81" i="24"/>
  <c r="GV81" i="24"/>
  <c r="GU81" i="24"/>
  <c r="GT81" i="24"/>
  <c r="GS81" i="24"/>
  <c r="GR81" i="24"/>
  <c r="GQ81" i="24"/>
  <c r="GP81" i="24"/>
  <c r="GO81" i="24"/>
  <c r="GN81" i="24"/>
  <c r="GM81" i="24"/>
  <c r="GL81" i="24"/>
  <c r="GK81" i="24"/>
  <c r="GJ81" i="24"/>
  <c r="GI81" i="24"/>
  <c r="GH81" i="24"/>
  <c r="GG81" i="24"/>
  <c r="GF81" i="24"/>
  <c r="GE81" i="24"/>
  <c r="GD81" i="24"/>
  <c r="GC81" i="24"/>
  <c r="GB81" i="24"/>
  <c r="GA81" i="24"/>
  <c r="FZ81" i="24"/>
  <c r="FY81" i="24"/>
  <c r="FX81" i="24"/>
  <c r="FW81" i="24"/>
  <c r="FV81" i="24"/>
  <c r="FU81" i="24"/>
  <c r="FT81" i="24"/>
  <c r="FS81" i="24"/>
  <c r="FR81" i="24"/>
  <c r="FQ81" i="24"/>
  <c r="FP81" i="24"/>
  <c r="FO81" i="24"/>
  <c r="FN81" i="24"/>
  <c r="FM81" i="24"/>
  <c r="FL81" i="24"/>
  <c r="FK81" i="24"/>
  <c r="FJ81" i="24"/>
  <c r="FI81" i="24"/>
  <c r="FH81" i="24"/>
  <c r="FG81" i="24"/>
  <c r="FF81" i="24"/>
  <c r="FE81" i="24"/>
  <c r="FD81" i="24"/>
  <c r="FC81" i="24"/>
  <c r="FB81" i="24"/>
  <c r="FA81" i="24"/>
  <c r="EZ81" i="24"/>
  <c r="EY81" i="24"/>
  <c r="EX81" i="24"/>
  <c r="EW81" i="24"/>
  <c r="EV81" i="24"/>
  <c r="EU81" i="24"/>
  <c r="ET81" i="24"/>
  <c r="ES81" i="24"/>
  <c r="ER81" i="24"/>
  <c r="EQ81" i="24"/>
  <c r="EP81" i="24"/>
  <c r="EO81" i="24"/>
  <c r="EN81" i="24"/>
  <c r="EM81" i="24"/>
  <c r="EL81" i="24"/>
  <c r="EK81" i="24"/>
  <c r="EJ81" i="24"/>
  <c r="EI81" i="24"/>
  <c r="EH81" i="24"/>
  <c r="EG81" i="24"/>
  <c r="EF81" i="24"/>
  <c r="EE81" i="24"/>
  <c r="ED81" i="24"/>
  <c r="EC81" i="24"/>
  <c r="EB81" i="24"/>
  <c r="EA81" i="24"/>
  <c r="DZ81" i="24"/>
  <c r="DY81" i="24"/>
  <c r="DX81" i="24"/>
  <c r="DW81" i="24"/>
  <c r="DV81" i="24"/>
  <c r="DU81" i="24"/>
  <c r="DT81" i="24"/>
  <c r="ID80" i="24"/>
  <c r="IC80" i="24"/>
  <c r="IB80" i="24"/>
  <c r="IA80" i="24"/>
  <c r="HZ80" i="24"/>
  <c r="HY80" i="24"/>
  <c r="HX80" i="24"/>
  <c r="HW80" i="24"/>
  <c r="HV80" i="24"/>
  <c r="HU80" i="24"/>
  <c r="HT80" i="24"/>
  <c r="HS80" i="24"/>
  <c r="HR80" i="24"/>
  <c r="HQ80" i="24"/>
  <c r="HP80" i="24"/>
  <c r="HO80" i="24"/>
  <c r="HN80" i="24"/>
  <c r="HM80" i="24"/>
  <c r="HL80" i="24"/>
  <c r="HK80" i="24"/>
  <c r="HJ80" i="24"/>
  <c r="HI80" i="24"/>
  <c r="HH80" i="24"/>
  <c r="HG80" i="24"/>
  <c r="HF80" i="24"/>
  <c r="HE80" i="24"/>
  <c r="HD80" i="24"/>
  <c r="HC80" i="24"/>
  <c r="HB80" i="24"/>
  <c r="HA80" i="24"/>
  <c r="GZ80" i="24"/>
  <c r="GY80" i="24"/>
  <c r="GX80" i="24"/>
  <c r="GW80" i="24"/>
  <c r="GV80" i="24"/>
  <c r="GU80" i="24"/>
  <c r="GT80" i="24"/>
  <c r="GS80" i="24"/>
  <c r="GR80" i="24"/>
  <c r="GQ80" i="24"/>
  <c r="GP80" i="24"/>
  <c r="GO80" i="24"/>
  <c r="GN80" i="24"/>
  <c r="GM80" i="24"/>
  <c r="GL80" i="24"/>
  <c r="GK80" i="24"/>
  <c r="GJ80" i="24"/>
  <c r="GI80" i="24"/>
  <c r="GH80" i="24"/>
  <c r="GG80" i="24"/>
  <c r="GF80" i="24"/>
  <c r="GE80" i="24"/>
  <c r="GD80" i="24"/>
  <c r="GC80" i="24"/>
  <c r="GB80" i="24"/>
  <c r="GA80" i="24"/>
  <c r="FZ80" i="24"/>
  <c r="FY80" i="24"/>
  <c r="FX80" i="24"/>
  <c r="FW80" i="24"/>
  <c r="FV80" i="24"/>
  <c r="FU80" i="24"/>
  <c r="FT80" i="24"/>
  <c r="FS80" i="24"/>
  <c r="FR80" i="24"/>
  <c r="FQ80" i="24"/>
  <c r="FP80" i="24"/>
  <c r="FO80" i="24"/>
  <c r="FN80" i="24"/>
  <c r="FM80" i="24"/>
  <c r="FL80" i="24"/>
  <c r="FK80" i="24"/>
  <c r="FJ80" i="24"/>
  <c r="FI80" i="24"/>
  <c r="FH80" i="24"/>
  <c r="FG80" i="24"/>
  <c r="FF80" i="24"/>
  <c r="FE80" i="24"/>
  <c r="FD80" i="24"/>
  <c r="FC80" i="24"/>
  <c r="FB80" i="24"/>
  <c r="FA80" i="24"/>
  <c r="EZ80" i="24"/>
  <c r="EY80" i="24"/>
  <c r="EX80" i="24"/>
  <c r="EW80" i="24"/>
  <c r="EV80" i="24"/>
  <c r="EU80" i="24"/>
  <c r="ET80" i="24"/>
  <c r="ES80" i="24"/>
  <c r="ER80" i="24"/>
  <c r="EQ80" i="24"/>
  <c r="EP80" i="24"/>
  <c r="EO80" i="24"/>
  <c r="EN80" i="24"/>
  <c r="EM80" i="24"/>
  <c r="EL80" i="24"/>
  <c r="EK80" i="24"/>
  <c r="EJ80" i="24"/>
  <c r="EI80" i="24"/>
  <c r="EH80" i="24"/>
  <c r="EG80" i="24"/>
  <c r="EF80" i="24"/>
  <c r="EE80" i="24"/>
  <c r="ED80" i="24"/>
  <c r="EC80" i="24"/>
  <c r="EB80" i="24"/>
  <c r="EA80" i="24"/>
  <c r="DZ80" i="24"/>
  <c r="DY80" i="24"/>
  <c r="DX80" i="24"/>
  <c r="DW80" i="24"/>
  <c r="DV80" i="24"/>
  <c r="DU80" i="24"/>
  <c r="DT80" i="24"/>
  <c r="ID79" i="24"/>
  <c r="IC79" i="24"/>
  <c r="IB79" i="24"/>
  <c r="IA79" i="24"/>
  <c r="HZ79" i="24"/>
  <c r="HY79" i="24"/>
  <c r="HX79" i="24"/>
  <c r="HW79" i="24"/>
  <c r="HV79" i="24"/>
  <c r="HU79" i="24"/>
  <c r="HT79" i="24"/>
  <c r="HS79" i="24"/>
  <c r="HR79" i="24"/>
  <c r="HQ79" i="24"/>
  <c r="HP79" i="24"/>
  <c r="HO79" i="24"/>
  <c r="HN79" i="24"/>
  <c r="HM79" i="24"/>
  <c r="HL79" i="24"/>
  <c r="HK79" i="24"/>
  <c r="HJ79" i="24"/>
  <c r="HI79" i="24"/>
  <c r="HH79" i="24"/>
  <c r="HG79" i="24"/>
  <c r="HF79" i="24"/>
  <c r="HE79" i="24"/>
  <c r="HD79" i="24"/>
  <c r="HC79" i="24"/>
  <c r="HB79" i="24"/>
  <c r="HA79" i="24"/>
  <c r="GZ79" i="24"/>
  <c r="GY79" i="24"/>
  <c r="GX79" i="24"/>
  <c r="GW79" i="24"/>
  <c r="GV79" i="24"/>
  <c r="GU79" i="24"/>
  <c r="GT79" i="24"/>
  <c r="GS79" i="24"/>
  <c r="GR79" i="24"/>
  <c r="GQ79" i="24"/>
  <c r="GP79" i="24"/>
  <c r="GO79" i="24"/>
  <c r="GN79" i="24"/>
  <c r="GM79" i="24"/>
  <c r="GL79" i="24"/>
  <c r="GK79" i="24"/>
  <c r="GJ79" i="24"/>
  <c r="GI79" i="24"/>
  <c r="GH79" i="24"/>
  <c r="GG79" i="24"/>
  <c r="GF79" i="24"/>
  <c r="GE79" i="24"/>
  <c r="GD79" i="24"/>
  <c r="GC79" i="24"/>
  <c r="GB79" i="24"/>
  <c r="GA79" i="24"/>
  <c r="FZ79" i="24"/>
  <c r="FY79" i="24"/>
  <c r="FX79" i="24"/>
  <c r="FW79" i="24"/>
  <c r="FV79" i="24"/>
  <c r="FU79" i="24"/>
  <c r="FT79" i="24"/>
  <c r="FS79" i="24"/>
  <c r="FR79" i="24"/>
  <c r="FQ79" i="24"/>
  <c r="FP79" i="24"/>
  <c r="FO79" i="24"/>
  <c r="FN79" i="24"/>
  <c r="FM79" i="24"/>
  <c r="FL79" i="24"/>
  <c r="FK79" i="24"/>
  <c r="FJ79" i="24"/>
  <c r="FI79" i="24"/>
  <c r="FH79" i="24"/>
  <c r="FG79" i="24"/>
  <c r="FF79" i="24"/>
  <c r="FE79" i="24"/>
  <c r="FD79" i="24"/>
  <c r="FC79" i="24"/>
  <c r="FB79" i="24"/>
  <c r="FA79" i="24"/>
  <c r="EZ79" i="24"/>
  <c r="EY79" i="24"/>
  <c r="EX79" i="24"/>
  <c r="EW79" i="24"/>
  <c r="EV79" i="24"/>
  <c r="EU79" i="24"/>
  <c r="ET79" i="24"/>
  <c r="ES79" i="24"/>
  <c r="ER79" i="24"/>
  <c r="EQ79" i="24"/>
  <c r="EP79" i="24"/>
  <c r="EO79" i="24"/>
  <c r="EN79" i="24"/>
  <c r="EM79" i="24"/>
  <c r="EL79" i="24"/>
  <c r="EK79" i="24"/>
  <c r="EJ79" i="24"/>
  <c r="EI79" i="24"/>
  <c r="EH79" i="24"/>
  <c r="EG79" i="24"/>
  <c r="EF79" i="24"/>
  <c r="EE79" i="24"/>
  <c r="ED79" i="24"/>
  <c r="EC79" i="24"/>
  <c r="EB79" i="24"/>
  <c r="EA79" i="24"/>
  <c r="DZ79" i="24"/>
  <c r="DY79" i="24"/>
  <c r="DX79" i="24"/>
  <c r="DW79" i="24"/>
  <c r="DV79" i="24"/>
  <c r="DU79" i="24"/>
  <c r="DT79" i="24"/>
  <c r="ID78" i="24"/>
  <c r="IC78" i="24"/>
  <c r="IB78" i="24"/>
  <c r="IA78" i="24"/>
  <c r="HZ78" i="24"/>
  <c r="HY78" i="24"/>
  <c r="HX78" i="24"/>
  <c r="HW78" i="24"/>
  <c r="HV78" i="24"/>
  <c r="HU78" i="24"/>
  <c r="HT78" i="24"/>
  <c r="HS78" i="24"/>
  <c r="HR78" i="24"/>
  <c r="HQ78" i="24"/>
  <c r="HP78" i="24"/>
  <c r="HO78" i="24"/>
  <c r="HN78" i="24"/>
  <c r="HM78" i="24"/>
  <c r="HL78" i="24"/>
  <c r="HK78" i="24"/>
  <c r="HJ78" i="24"/>
  <c r="HI78" i="24"/>
  <c r="HH78" i="24"/>
  <c r="HG78" i="24"/>
  <c r="HF78" i="24"/>
  <c r="HE78" i="24"/>
  <c r="HD78" i="24"/>
  <c r="HC78" i="24"/>
  <c r="HB78" i="24"/>
  <c r="HA78" i="24"/>
  <c r="GZ78" i="24"/>
  <c r="GY78" i="24"/>
  <c r="GX78" i="24"/>
  <c r="GW78" i="24"/>
  <c r="GV78" i="24"/>
  <c r="GU78" i="24"/>
  <c r="GT78" i="24"/>
  <c r="GS78" i="24"/>
  <c r="GR78" i="24"/>
  <c r="GQ78" i="24"/>
  <c r="GP78" i="24"/>
  <c r="GO78" i="24"/>
  <c r="GN78" i="24"/>
  <c r="GM78" i="24"/>
  <c r="GL78" i="24"/>
  <c r="GK78" i="24"/>
  <c r="GJ78" i="24"/>
  <c r="GI78" i="24"/>
  <c r="GH78" i="24"/>
  <c r="GG78" i="24"/>
  <c r="GF78" i="24"/>
  <c r="GE78" i="24"/>
  <c r="GD78" i="24"/>
  <c r="GC78" i="24"/>
  <c r="GB78" i="24"/>
  <c r="GA78" i="24"/>
  <c r="FZ78" i="24"/>
  <c r="FY78" i="24"/>
  <c r="FX78" i="24"/>
  <c r="FW78" i="24"/>
  <c r="FV78" i="24"/>
  <c r="FU78" i="24"/>
  <c r="FT78" i="24"/>
  <c r="FS78" i="24"/>
  <c r="FR78" i="24"/>
  <c r="FQ78" i="24"/>
  <c r="FP78" i="24"/>
  <c r="FO78" i="24"/>
  <c r="FN78" i="24"/>
  <c r="FM78" i="24"/>
  <c r="FL78" i="24"/>
  <c r="FK78" i="24"/>
  <c r="FJ78" i="24"/>
  <c r="FI78" i="24"/>
  <c r="FH78" i="24"/>
  <c r="FG78" i="24"/>
  <c r="FF78" i="24"/>
  <c r="FE78" i="24"/>
  <c r="FD78" i="24"/>
  <c r="FC78" i="24"/>
  <c r="FB78" i="24"/>
  <c r="FA78" i="24"/>
  <c r="EZ78" i="24"/>
  <c r="EY78" i="24"/>
  <c r="EX78" i="24"/>
  <c r="EW78" i="24"/>
  <c r="EV78" i="24"/>
  <c r="EU78" i="24"/>
  <c r="ET78" i="24"/>
  <c r="ES78" i="24"/>
  <c r="ER78" i="24"/>
  <c r="EQ78" i="24"/>
  <c r="EP78" i="24"/>
  <c r="EO78" i="24"/>
  <c r="EN78" i="24"/>
  <c r="EM78" i="24"/>
  <c r="EL78" i="24"/>
  <c r="EK78" i="24"/>
  <c r="EJ78" i="24"/>
  <c r="EI78" i="24"/>
  <c r="EH78" i="24"/>
  <c r="EG78" i="24"/>
  <c r="EF78" i="24"/>
  <c r="EE78" i="24"/>
  <c r="ED78" i="24"/>
  <c r="EC78" i="24"/>
  <c r="EB78" i="24"/>
  <c r="EA78" i="24"/>
  <c r="DZ78" i="24"/>
  <c r="DY78" i="24"/>
  <c r="DX78" i="24"/>
  <c r="DW78" i="24"/>
  <c r="DV78" i="24"/>
  <c r="DU78" i="24"/>
  <c r="DT78" i="24"/>
  <c r="ID77" i="24"/>
  <c r="IC77" i="24"/>
  <c r="IB77" i="24"/>
  <c r="IA77" i="24"/>
  <c r="HZ77" i="24"/>
  <c r="HY77" i="24"/>
  <c r="HX77" i="24"/>
  <c r="HW77" i="24"/>
  <c r="HV77" i="24"/>
  <c r="HU77" i="24"/>
  <c r="HT77" i="24"/>
  <c r="HS77" i="24"/>
  <c r="HR77" i="24"/>
  <c r="HQ77" i="24"/>
  <c r="HP77" i="24"/>
  <c r="HO77" i="24"/>
  <c r="HN77" i="24"/>
  <c r="HM77" i="24"/>
  <c r="HL77" i="24"/>
  <c r="HK77" i="24"/>
  <c r="HJ77" i="24"/>
  <c r="HI77" i="24"/>
  <c r="HH77" i="24"/>
  <c r="HG77" i="24"/>
  <c r="HF77" i="24"/>
  <c r="HE77" i="24"/>
  <c r="HD77" i="24"/>
  <c r="HC77" i="24"/>
  <c r="HB77" i="24"/>
  <c r="HA77" i="24"/>
  <c r="GZ77" i="24"/>
  <c r="GY77" i="24"/>
  <c r="GX77" i="24"/>
  <c r="GW77" i="24"/>
  <c r="GV77" i="24"/>
  <c r="GU77" i="24"/>
  <c r="GT77" i="24"/>
  <c r="GS77" i="24"/>
  <c r="GR77" i="24"/>
  <c r="GQ77" i="24"/>
  <c r="GP77" i="24"/>
  <c r="GO77" i="24"/>
  <c r="GN77" i="24"/>
  <c r="GM77" i="24"/>
  <c r="GL77" i="24"/>
  <c r="GK77" i="24"/>
  <c r="GJ77" i="24"/>
  <c r="GI77" i="24"/>
  <c r="GH77" i="24"/>
  <c r="GG77" i="24"/>
  <c r="GF77" i="24"/>
  <c r="GE77" i="24"/>
  <c r="GD77" i="24"/>
  <c r="GC77" i="24"/>
  <c r="GB77" i="24"/>
  <c r="GA77" i="24"/>
  <c r="FZ77" i="24"/>
  <c r="FY77" i="24"/>
  <c r="FX77" i="24"/>
  <c r="FW77" i="24"/>
  <c r="FV77" i="24"/>
  <c r="FU77" i="24"/>
  <c r="FT77" i="24"/>
  <c r="FS77" i="24"/>
  <c r="FR77" i="24"/>
  <c r="FQ77" i="24"/>
  <c r="FP77" i="24"/>
  <c r="FO77" i="24"/>
  <c r="FN77" i="24"/>
  <c r="FM77" i="24"/>
  <c r="FL77" i="24"/>
  <c r="FK77" i="24"/>
  <c r="FJ77" i="24"/>
  <c r="FI77" i="24"/>
  <c r="FH77" i="24"/>
  <c r="FG77" i="24"/>
  <c r="FF77" i="24"/>
  <c r="FE77" i="24"/>
  <c r="FD77" i="24"/>
  <c r="FC77" i="24"/>
  <c r="FB77" i="24"/>
  <c r="FA77" i="24"/>
  <c r="EZ77" i="24"/>
  <c r="EY77" i="24"/>
  <c r="EX77" i="24"/>
  <c r="EW77" i="24"/>
  <c r="EV77" i="24"/>
  <c r="EU77" i="24"/>
  <c r="ET77" i="24"/>
  <c r="ES77" i="24"/>
  <c r="ER77" i="24"/>
  <c r="EQ77" i="24"/>
  <c r="EP77" i="24"/>
  <c r="EO77" i="24"/>
  <c r="EN77" i="24"/>
  <c r="EM77" i="24"/>
  <c r="EL77" i="24"/>
  <c r="EK77" i="24"/>
  <c r="EJ77" i="24"/>
  <c r="EI77" i="24"/>
  <c r="EH77" i="24"/>
  <c r="EG77" i="24"/>
  <c r="EF77" i="24"/>
  <c r="EE77" i="24"/>
  <c r="ED77" i="24"/>
  <c r="EC77" i="24"/>
  <c r="EB77" i="24"/>
  <c r="EA77" i="24"/>
  <c r="DZ77" i="24"/>
  <c r="DY77" i="24"/>
  <c r="DX77" i="24"/>
  <c r="DW77" i="24"/>
  <c r="DV77" i="24"/>
  <c r="DU77" i="24"/>
  <c r="DT77" i="24"/>
  <c r="ID76" i="24"/>
  <c r="IC76" i="24"/>
  <c r="IB76" i="24"/>
  <c r="IA76" i="24"/>
  <c r="HZ76" i="24"/>
  <c r="HY76" i="24"/>
  <c r="HX76" i="24"/>
  <c r="HW76" i="24"/>
  <c r="HV76" i="24"/>
  <c r="HU76" i="24"/>
  <c r="HT76" i="24"/>
  <c r="HS76" i="24"/>
  <c r="HR76" i="24"/>
  <c r="HQ76" i="24"/>
  <c r="HP76" i="24"/>
  <c r="HO76" i="24"/>
  <c r="HN76" i="24"/>
  <c r="HM76" i="24"/>
  <c r="HL76" i="24"/>
  <c r="HK76" i="24"/>
  <c r="HJ76" i="24"/>
  <c r="HI76" i="24"/>
  <c r="HH76" i="24"/>
  <c r="HG76" i="24"/>
  <c r="HF76" i="24"/>
  <c r="HE76" i="24"/>
  <c r="HD76" i="24"/>
  <c r="HC76" i="24"/>
  <c r="HB76" i="24"/>
  <c r="HA76" i="24"/>
  <c r="GZ76" i="24"/>
  <c r="GY76" i="24"/>
  <c r="GX76" i="24"/>
  <c r="GW76" i="24"/>
  <c r="GV76" i="24"/>
  <c r="GU76" i="24"/>
  <c r="GT76" i="24"/>
  <c r="GS76" i="24"/>
  <c r="GR76" i="24"/>
  <c r="GQ76" i="24"/>
  <c r="GP76" i="24"/>
  <c r="GO76" i="24"/>
  <c r="GN76" i="24"/>
  <c r="GM76" i="24"/>
  <c r="GL76" i="24"/>
  <c r="GK76" i="24"/>
  <c r="GJ76" i="24"/>
  <c r="GI76" i="24"/>
  <c r="GH76" i="24"/>
  <c r="GG76" i="24"/>
  <c r="GF76" i="24"/>
  <c r="GE76" i="24"/>
  <c r="GD76" i="24"/>
  <c r="GC76" i="24"/>
  <c r="GB76" i="24"/>
  <c r="GA76" i="24"/>
  <c r="FZ76" i="24"/>
  <c r="FY76" i="24"/>
  <c r="FX76" i="24"/>
  <c r="FW76" i="24"/>
  <c r="FV76" i="24"/>
  <c r="FU76" i="24"/>
  <c r="FT76" i="24"/>
  <c r="FS76" i="24"/>
  <c r="FR76" i="24"/>
  <c r="FQ76" i="24"/>
  <c r="FP76" i="24"/>
  <c r="FO76" i="24"/>
  <c r="FN76" i="24"/>
  <c r="FM76" i="24"/>
  <c r="FL76" i="24"/>
  <c r="FK76" i="24"/>
  <c r="FJ76" i="24"/>
  <c r="FI76" i="24"/>
  <c r="FH76" i="24"/>
  <c r="FG76" i="24"/>
  <c r="FF76" i="24"/>
  <c r="FE76" i="24"/>
  <c r="FD76" i="24"/>
  <c r="FC76" i="24"/>
  <c r="FB76" i="24"/>
  <c r="FA76" i="24"/>
  <c r="EZ76" i="24"/>
  <c r="EY76" i="24"/>
  <c r="EX76" i="24"/>
  <c r="EW76" i="24"/>
  <c r="EV76" i="24"/>
  <c r="EU76" i="24"/>
  <c r="ET76" i="24"/>
  <c r="ES76" i="24"/>
  <c r="ER76" i="24"/>
  <c r="EQ76" i="24"/>
  <c r="EP76" i="24"/>
  <c r="EO76" i="24"/>
  <c r="EN76" i="24"/>
  <c r="EM76" i="24"/>
  <c r="EL76" i="24"/>
  <c r="EK76" i="24"/>
  <c r="EJ76" i="24"/>
  <c r="EI76" i="24"/>
  <c r="EH76" i="24"/>
  <c r="EG76" i="24"/>
  <c r="EF76" i="24"/>
  <c r="EE76" i="24"/>
  <c r="ED76" i="24"/>
  <c r="EC76" i="24"/>
  <c r="EB76" i="24"/>
  <c r="EA76" i="24"/>
  <c r="DZ76" i="24"/>
  <c r="DY76" i="24"/>
  <c r="DX76" i="24"/>
  <c r="DW76" i="24"/>
  <c r="DV76" i="24"/>
  <c r="DU76" i="24"/>
  <c r="DT76" i="24"/>
  <c r="ID75" i="24"/>
  <c r="IC75" i="24"/>
  <c r="IB75" i="24"/>
  <c r="IA75" i="24"/>
  <c r="HZ75" i="24"/>
  <c r="HY75" i="24"/>
  <c r="HX75" i="24"/>
  <c r="HW75" i="24"/>
  <c r="HV75" i="24"/>
  <c r="HU75" i="24"/>
  <c r="HT75" i="24"/>
  <c r="HS75" i="24"/>
  <c r="HR75" i="24"/>
  <c r="HQ75" i="24"/>
  <c r="HP75" i="24"/>
  <c r="HO75" i="24"/>
  <c r="HN75" i="24"/>
  <c r="HM75" i="24"/>
  <c r="HL75" i="24"/>
  <c r="HK75" i="24"/>
  <c r="HJ75" i="24"/>
  <c r="HI75" i="24"/>
  <c r="HH75" i="24"/>
  <c r="HG75" i="24"/>
  <c r="HF75" i="24"/>
  <c r="HE75" i="24"/>
  <c r="HD75" i="24"/>
  <c r="HC75" i="24"/>
  <c r="HB75" i="24"/>
  <c r="HA75" i="24"/>
  <c r="GZ75" i="24"/>
  <c r="GY75" i="24"/>
  <c r="GX75" i="24"/>
  <c r="GW75" i="24"/>
  <c r="GV75" i="24"/>
  <c r="GU75" i="24"/>
  <c r="GT75" i="24"/>
  <c r="GS75" i="24"/>
  <c r="GR75" i="24"/>
  <c r="GQ75" i="24"/>
  <c r="GP75" i="24"/>
  <c r="GO75" i="24"/>
  <c r="GN75" i="24"/>
  <c r="GM75" i="24"/>
  <c r="GL75" i="24"/>
  <c r="GK75" i="24"/>
  <c r="GJ75" i="24"/>
  <c r="GI75" i="24"/>
  <c r="GH75" i="24"/>
  <c r="GG75" i="24"/>
  <c r="GF75" i="24"/>
  <c r="GE75" i="24"/>
  <c r="GD75" i="24"/>
  <c r="GC75" i="24"/>
  <c r="GB75" i="24"/>
  <c r="GA75" i="24"/>
  <c r="FZ75" i="24"/>
  <c r="FY75" i="24"/>
  <c r="FX75" i="24"/>
  <c r="FW75" i="24"/>
  <c r="FV75" i="24"/>
  <c r="FU75" i="24"/>
  <c r="FT75" i="24"/>
  <c r="FS75" i="24"/>
  <c r="FR75" i="24"/>
  <c r="FQ75" i="24"/>
  <c r="FP75" i="24"/>
  <c r="FO75" i="24"/>
  <c r="FN75" i="24"/>
  <c r="FM75" i="24"/>
  <c r="FL75" i="24"/>
  <c r="FK75" i="24"/>
  <c r="FJ75" i="24"/>
  <c r="FI75" i="24"/>
  <c r="FH75" i="24"/>
  <c r="FG75" i="24"/>
  <c r="FF75" i="24"/>
  <c r="FE75" i="24"/>
  <c r="FD75" i="24"/>
  <c r="FC75" i="24"/>
  <c r="FB75" i="24"/>
  <c r="FA75" i="24"/>
  <c r="EZ75" i="24"/>
  <c r="EY75" i="24"/>
  <c r="EX75" i="24"/>
  <c r="EW75" i="24"/>
  <c r="EV75" i="24"/>
  <c r="EU75" i="24"/>
  <c r="ET75" i="24"/>
  <c r="ES75" i="24"/>
  <c r="ER75" i="24"/>
  <c r="EQ75" i="24"/>
  <c r="EP75" i="24"/>
  <c r="EO75" i="24"/>
  <c r="EN75" i="24"/>
  <c r="EM75" i="24"/>
  <c r="EL75" i="24"/>
  <c r="EK75" i="24"/>
  <c r="EJ75" i="24"/>
  <c r="EI75" i="24"/>
  <c r="EH75" i="24"/>
  <c r="EG75" i="24"/>
  <c r="EF75" i="24"/>
  <c r="EE75" i="24"/>
  <c r="ED75" i="24"/>
  <c r="EC75" i="24"/>
  <c r="EB75" i="24"/>
  <c r="EA75" i="24"/>
  <c r="DZ75" i="24"/>
  <c r="DY75" i="24"/>
  <c r="DX75" i="24"/>
  <c r="DW75" i="24"/>
  <c r="DV75" i="24"/>
  <c r="DU75" i="24"/>
  <c r="DT75" i="24"/>
  <c r="ID74" i="24"/>
  <c r="IC74" i="24"/>
  <c r="IB74" i="24"/>
  <c r="IA74" i="24"/>
  <c r="HZ74" i="24"/>
  <c r="HY74" i="24"/>
  <c r="HX74" i="24"/>
  <c r="HW74" i="24"/>
  <c r="HV74" i="24"/>
  <c r="HU74" i="24"/>
  <c r="HT74" i="24"/>
  <c r="HS74" i="24"/>
  <c r="HR74" i="24"/>
  <c r="HQ74" i="24"/>
  <c r="HP74" i="24"/>
  <c r="HO74" i="24"/>
  <c r="HN74" i="24"/>
  <c r="HM74" i="24"/>
  <c r="HL74" i="24"/>
  <c r="HK74" i="24"/>
  <c r="HJ74" i="24"/>
  <c r="HI74" i="24"/>
  <c r="HH74" i="24"/>
  <c r="HG74" i="24"/>
  <c r="HF74" i="24"/>
  <c r="HE74" i="24"/>
  <c r="HD74" i="24"/>
  <c r="HC74" i="24"/>
  <c r="HB74" i="24"/>
  <c r="HA74" i="24"/>
  <c r="GZ74" i="24"/>
  <c r="GY74" i="24"/>
  <c r="GX74" i="24"/>
  <c r="GW74" i="24"/>
  <c r="GV74" i="24"/>
  <c r="GU74" i="24"/>
  <c r="GT74" i="24"/>
  <c r="GS74" i="24"/>
  <c r="GR74" i="24"/>
  <c r="GQ74" i="24"/>
  <c r="GP74" i="24"/>
  <c r="GO74" i="24"/>
  <c r="GN74" i="24"/>
  <c r="GM74" i="24"/>
  <c r="GL74" i="24"/>
  <c r="GK74" i="24"/>
  <c r="GJ74" i="24"/>
  <c r="GI74" i="24"/>
  <c r="GH74" i="24"/>
  <c r="GG74" i="24"/>
  <c r="GF74" i="24"/>
  <c r="GE74" i="24"/>
  <c r="GD74" i="24"/>
  <c r="GC74" i="24"/>
  <c r="GB74" i="24"/>
  <c r="GA74" i="24"/>
  <c r="FZ74" i="24"/>
  <c r="FY74" i="24"/>
  <c r="FX74" i="24"/>
  <c r="FW74" i="24"/>
  <c r="FV74" i="24"/>
  <c r="FU74" i="24"/>
  <c r="FT74" i="24"/>
  <c r="FS74" i="24"/>
  <c r="FR74" i="24"/>
  <c r="FQ74" i="24"/>
  <c r="FP74" i="24"/>
  <c r="FO74" i="24"/>
  <c r="FN74" i="24"/>
  <c r="FM74" i="24"/>
  <c r="FL74" i="24"/>
  <c r="FK74" i="24"/>
  <c r="FJ74" i="24"/>
  <c r="FI74" i="24"/>
  <c r="FH74" i="24"/>
  <c r="FG74" i="24"/>
  <c r="FF74" i="24"/>
  <c r="FE74" i="24"/>
  <c r="FD74" i="24"/>
  <c r="FC74" i="24"/>
  <c r="FB74" i="24"/>
  <c r="FA74" i="24"/>
  <c r="EZ74" i="24"/>
  <c r="EY74" i="24"/>
  <c r="EX74" i="24"/>
  <c r="EW74" i="24"/>
  <c r="EV74" i="24"/>
  <c r="EU74" i="24"/>
  <c r="ET74" i="24"/>
  <c r="ES74" i="24"/>
  <c r="ER74" i="24"/>
  <c r="EQ74" i="24"/>
  <c r="EP74" i="24"/>
  <c r="EO74" i="24"/>
  <c r="EN74" i="24"/>
  <c r="EM74" i="24"/>
  <c r="EL74" i="24"/>
  <c r="EK74" i="24"/>
  <c r="EJ74" i="24"/>
  <c r="EI74" i="24"/>
  <c r="EH74" i="24"/>
  <c r="EG74" i="24"/>
  <c r="EF74" i="24"/>
  <c r="EE74" i="24"/>
  <c r="ED74" i="24"/>
  <c r="EC74" i="24"/>
  <c r="EB74" i="24"/>
  <c r="EA74" i="24"/>
  <c r="DZ74" i="24"/>
  <c r="DY74" i="24"/>
  <c r="DX74" i="24"/>
  <c r="DW74" i="24"/>
  <c r="DV74" i="24"/>
  <c r="DU74" i="24"/>
  <c r="DT74" i="24"/>
  <c r="ID73" i="24"/>
  <c r="IC73" i="24"/>
  <c r="IB73" i="24"/>
  <c r="IA73" i="24"/>
  <c r="HZ73" i="24"/>
  <c r="HY73" i="24"/>
  <c r="HX73" i="24"/>
  <c r="HW73" i="24"/>
  <c r="HV73" i="24"/>
  <c r="HU73" i="24"/>
  <c r="HT73" i="24"/>
  <c r="HS73" i="24"/>
  <c r="HR73" i="24"/>
  <c r="HQ73" i="24"/>
  <c r="HP73" i="24"/>
  <c r="HO73" i="24"/>
  <c r="HN73" i="24"/>
  <c r="HM73" i="24"/>
  <c r="HL73" i="24"/>
  <c r="HK73" i="24"/>
  <c r="HJ73" i="24"/>
  <c r="HI73" i="24"/>
  <c r="HH73" i="24"/>
  <c r="HG73" i="24"/>
  <c r="HF73" i="24"/>
  <c r="HE73" i="24"/>
  <c r="HD73" i="24"/>
  <c r="HC73" i="24"/>
  <c r="HB73" i="24"/>
  <c r="HA73" i="24"/>
  <c r="GZ73" i="24"/>
  <c r="GY73" i="24"/>
  <c r="GX73" i="24"/>
  <c r="GW73" i="24"/>
  <c r="GV73" i="24"/>
  <c r="GU73" i="24"/>
  <c r="GT73" i="24"/>
  <c r="GS73" i="24"/>
  <c r="GR73" i="24"/>
  <c r="GQ73" i="24"/>
  <c r="GP73" i="24"/>
  <c r="GO73" i="24"/>
  <c r="GN73" i="24"/>
  <c r="GM73" i="24"/>
  <c r="GL73" i="24"/>
  <c r="GK73" i="24"/>
  <c r="GJ73" i="24"/>
  <c r="GI73" i="24"/>
  <c r="GH73" i="24"/>
  <c r="GG73" i="24"/>
  <c r="GF73" i="24"/>
  <c r="GE73" i="24"/>
  <c r="GD73" i="24"/>
  <c r="GC73" i="24"/>
  <c r="GB73" i="24"/>
  <c r="GA73" i="24"/>
  <c r="FZ73" i="24"/>
  <c r="FY73" i="24"/>
  <c r="FX73" i="24"/>
  <c r="FW73" i="24"/>
  <c r="FV73" i="24"/>
  <c r="FU73" i="24"/>
  <c r="FT73" i="24"/>
  <c r="FS73" i="24"/>
  <c r="FR73" i="24"/>
  <c r="FQ73" i="24"/>
  <c r="FP73" i="24"/>
  <c r="FO73" i="24"/>
  <c r="FN73" i="24"/>
  <c r="FM73" i="24"/>
  <c r="FL73" i="24"/>
  <c r="FK73" i="24"/>
  <c r="FJ73" i="24"/>
  <c r="FI73" i="24"/>
  <c r="FH73" i="24"/>
  <c r="FG73" i="24"/>
  <c r="FF73" i="24"/>
  <c r="FE73" i="24"/>
  <c r="FD73" i="24"/>
  <c r="FC73" i="24"/>
  <c r="FB73" i="24"/>
  <c r="FA73" i="24"/>
  <c r="EZ73" i="24"/>
  <c r="EY73" i="24"/>
  <c r="EX73" i="24"/>
  <c r="EW73" i="24"/>
  <c r="EV73" i="24"/>
  <c r="EU73" i="24"/>
  <c r="ET73" i="24"/>
  <c r="ES73" i="24"/>
  <c r="ER73" i="24"/>
  <c r="EQ73" i="24"/>
  <c r="EP73" i="24"/>
  <c r="EO73" i="24"/>
  <c r="EN73" i="24"/>
  <c r="EM73" i="24"/>
  <c r="EL73" i="24"/>
  <c r="EK73" i="24"/>
  <c r="EJ73" i="24"/>
  <c r="EI73" i="24"/>
  <c r="EH73" i="24"/>
  <c r="EG73" i="24"/>
  <c r="EF73" i="24"/>
  <c r="EE73" i="24"/>
  <c r="ED73" i="24"/>
  <c r="EC73" i="24"/>
  <c r="EB73" i="24"/>
  <c r="EA73" i="24"/>
  <c r="DZ73" i="24"/>
  <c r="DY73" i="24"/>
  <c r="DX73" i="24"/>
  <c r="DW73" i="24"/>
  <c r="DV73" i="24"/>
  <c r="DU73" i="24"/>
  <c r="DT73" i="24"/>
  <c r="ID72" i="24"/>
  <c r="IC72" i="24"/>
  <c r="IB72" i="24"/>
  <c r="IA72" i="24"/>
  <c r="HZ72" i="24"/>
  <c r="HY72" i="24"/>
  <c r="HX72" i="24"/>
  <c r="HW72" i="24"/>
  <c r="HV72" i="24"/>
  <c r="HU72" i="24"/>
  <c r="HT72" i="24"/>
  <c r="HS72" i="24"/>
  <c r="HR72" i="24"/>
  <c r="HQ72" i="24"/>
  <c r="HP72" i="24"/>
  <c r="HO72" i="24"/>
  <c r="HN72" i="24"/>
  <c r="HM72" i="24"/>
  <c r="HL72" i="24"/>
  <c r="HK72" i="24"/>
  <c r="HJ72" i="24"/>
  <c r="HI72" i="24"/>
  <c r="HH72" i="24"/>
  <c r="HG72" i="24"/>
  <c r="HF72" i="24"/>
  <c r="HE72" i="24"/>
  <c r="HD72" i="24"/>
  <c r="HC72" i="24"/>
  <c r="HB72" i="24"/>
  <c r="HA72" i="24"/>
  <c r="GZ72" i="24"/>
  <c r="GY72" i="24"/>
  <c r="GX72" i="24"/>
  <c r="GW72" i="24"/>
  <c r="GV72" i="24"/>
  <c r="GU72" i="24"/>
  <c r="GT72" i="24"/>
  <c r="GS72" i="24"/>
  <c r="GR72" i="24"/>
  <c r="GQ72" i="24"/>
  <c r="GP72" i="24"/>
  <c r="GO72" i="24"/>
  <c r="GN72" i="24"/>
  <c r="GM72" i="24"/>
  <c r="GL72" i="24"/>
  <c r="GK72" i="24"/>
  <c r="GJ72" i="24"/>
  <c r="GI72" i="24"/>
  <c r="GH72" i="24"/>
  <c r="GG72" i="24"/>
  <c r="GF72" i="24"/>
  <c r="GE72" i="24"/>
  <c r="GD72" i="24"/>
  <c r="GC72" i="24"/>
  <c r="GB72" i="24"/>
  <c r="GA72" i="24"/>
  <c r="FZ72" i="24"/>
  <c r="FY72" i="24"/>
  <c r="FX72" i="24"/>
  <c r="FW72" i="24"/>
  <c r="FV72" i="24"/>
  <c r="FU72" i="24"/>
  <c r="FT72" i="24"/>
  <c r="FS72" i="24"/>
  <c r="FR72" i="24"/>
  <c r="FQ72" i="24"/>
  <c r="FP72" i="24"/>
  <c r="FO72" i="24"/>
  <c r="FN72" i="24"/>
  <c r="FM72" i="24"/>
  <c r="FL72" i="24"/>
  <c r="FK72" i="24"/>
  <c r="FJ72" i="24"/>
  <c r="FI72" i="24"/>
  <c r="FH72" i="24"/>
  <c r="FG72" i="24"/>
  <c r="FF72" i="24"/>
  <c r="FE72" i="24"/>
  <c r="FD72" i="24"/>
  <c r="FC72" i="24"/>
  <c r="FB72" i="24"/>
  <c r="FA72" i="24"/>
  <c r="EZ72" i="24"/>
  <c r="EY72" i="24"/>
  <c r="EX72" i="24"/>
  <c r="EW72" i="24"/>
  <c r="EV72" i="24"/>
  <c r="EU72" i="24"/>
  <c r="ET72" i="24"/>
  <c r="ES72" i="24"/>
  <c r="ER72" i="24"/>
  <c r="EQ72" i="24"/>
  <c r="EP72" i="24"/>
  <c r="EO72" i="24"/>
  <c r="EN72" i="24"/>
  <c r="EM72" i="24"/>
  <c r="EL72" i="24"/>
  <c r="EK72" i="24"/>
  <c r="EJ72" i="24"/>
  <c r="EI72" i="24"/>
  <c r="EH72" i="24"/>
  <c r="EG72" i="24"/>
  <c r="EF72" i="24"/>
  <c r="EE72" i="24"/>
  <c r="ED72" i="24"/>
  <c r="EC72" i="24"/>
  <c r="EB72" i="24"/>
  <c r="EA72" i="24"/>
  <c r="DZ72" i="24"/>
  <c r="DY72" i="24"/>
  <c r="DX72" i="24"/>
  <c r="DW72" i="24"/>
  <c r="DV72" i="24"/>
  <c r="DU72" i="24"/>
  <c r="DT72" i="24"/>
  <c r="ID71" i="24"/>
  <c r="IC71" i="24"/>
  <c r="IB71" i="24"/>
  <c r="IA71" i="24"/>
  <c r="HZ71" i="24"/>
  <c r="HY71" i="24"/>
  <c r="HX71" i="24"/>
  <c r="HW71" i="24"/>
  <c r="HV71" i="24"/>
  <c r="HU71" i="24"/>
  <c r="HT71" i="24"/>
  <c r="HS71" i="24"/>
  <c r="HR71" i="24"/>
  <c r="HQ71" i="24"/>
  <c r="HP71" i="24"/>
  <c r="HO71" i="24"/>
  <c r="HN71" i="24"/>
  <c r="HM71" i="24"/>
  <c r="HL71" i="24"/>
  <c r="HK71" i="24"/>
  <c r="HJ71" i="24"/>
  <c r="HI71" i="24"/>
  <c r="HH71" i="24"/>
  <c r="HG71" i="24"/>
  <c r="HF71" i="24"/>
  <c r="HE71" i="24"/>
  <c r="HD71" i="24"/>
  <c r="HC71" i="24"/>
  <c r="HB71" i="24"/>
  <c r="HA71" i="24"/>
  <c r="GZ71" i="24"/>
  <c r="GY71" i="24"/>
  <c r="GX71" i="24"/>
  <c r="GW71" i="24"/>
  <c r="GV71" i="24"/>
  <c r="GU71" i="24"/>
  <c r="GT71" i="24"/>
  <c r="GS71" i="24"/>
  <c r="GR71" i="24"/>
  <c r="GQ71" i="24"/>
  <c r="GP71" i="24"/>
  <c r="GO71" i="24"/>
  <c r="GN71" i="24"/>
  <c r="GM71" i="24"/>
  <c r="GL71" i="24"/>
  <c r="GK71" i="24"/>
  <c r="GJ71" i="24"/>
  <c r="GI71" i="24"/>
  <c r="GH71" i="24"/>
  <c r="GG71" i="24"/>
  <c r="GF71" i="24"/>
  <c r="GE71" i="24"/>
  <c r="GD71" i="24"/>
  <c r="GC71" i="24"/>
  <c r="GB71" i="24"/>
  <c r="GA71" i="24"/>
  <c r="FZ71" i="24"/>
  <c r="FY71" i="24"/>
  <c r="FX71" i="24"/>
  <c r="FW71" i="24"/>
  <c r="FV71" i="24"/>
  <c r="FU71" i="24"/>
  <c r="FT71" i="24"/>
  <c r="FS71" i="24"/>
  <c r="FR71" i="24"/>
  <c r="FQ71" i="24"/>
  <c r="FP71" i="24"/>
  <c r="FO71" i="24"/>
  <c r="FN71" i="24"/>
  <c r="FM71" i="24"/>
  <c r="FL71" i="24"/>
  <c r="FK71" i="24"/>
  <c r="FJ71" i="24"/>
  <c r="FI71" i="24"/>
  <c r="FH71" i="24"/>
  <c r="FG71" i="24"/>
  <c r="FF71" i="24"/>
  <c r="FE71" i="24"/>
  <c r="FD71" i="24"/>
  <c r="FC71" i="24"/>
  <c r="FB71" i="24"/>
  <c r="FA71" i="24"/>
  <c r="EZ71" i="24"/>
  <c r="EY71" i="24"/>
  <c r="EX71" i="24"/>
  <c r="EW71" i="24"/>
  <c r="EV71" i="24"/>
  <c r="EU71" i="24"/>
  <c r="ET71" i="24"/>
  <c r="ES71" i="24"/>
  <c r="ER71" i="24"/>
  <c r="EQ71" i="24"/>
  <c r="EP71" i="24"/>
  <c r="EO71" i="24"/>
  <c r="EN71" i="24"/>
  <c r="EM71" i="24"/>
  <c r="EL71" i="24"/>
  <c r="EK71" i="24"/>
  <c r="EJ71" i="24"/>
  <c r="EI71" i="24"/>
  <c r="EH71" i="24"/>
  <c r="EG71" i="24"/>
  <c r="EF71" i="24"/>
  <c r="EE71" i="24"/>
  <c r="ED71" i="24"/>
  <c r="EC71" i="24"/>
  <c r="EB71" i="24"/>
  <c r="EA71" i="24"/>
  <c r="DZ71" i="24"/>
  <c r="DY71" i="24"/>
  <c r="DX71" i="24"/>
  <c r="DW71" i="24"/>
  <c r="DV71" i="24"/>
  <c r="DU71" i="24"/>
  <c r="DT71" i="24"/>
  <c r="ID70" i="24"/>
  <c r="IC70" i="24"/>
  <c r="IB70" i="24"/>
  <c r="IA70" i="24"/>
  <c r="HZ70" i="24"/>
  <c r="HY70" i="24"/>
  <c r="HX70" i="24"/>
  <c r="HW70" i="24"/>
  <c r="HV70" i="24"/>
  <c r="HU70" i="24"/>
  <c r="HT70" i="24"/>
  <c r="HS70" i="24"/>
  <c r="HR70" i="24"/>
  <c r="HQ70" i="24"/>
  <c r="HP70" i="24"/>
  <c r="HO70" i="24"/>
  <c r="HN70" i="24"/>
  <c r="HM70" i="24"/>
  <c r="HL70" i="24"/>
  <c r="HK70" i="24"/>
  <c r="HJ70" i="24"/>
  <c r="HI70" i="24"/>
  <c r="HH70" i="24"/>
  <c r="HG70" i="24"/>
  <c r="HF70" i="24"/>
  <c r="HE70" i="24"/>
  <c r="HD70" i="24"/>
  <c r="HC70" i="24"/>
  <c r="HB70" i="24"/>
  <c r="HA70" i="24"/>
  <c r="GZ70" i="24"/>
  <c r="GY70" i="24"/>
  <c r="GX70" i="24"/>
  <c r="GW70" i="24"/>
  <c r="GV70" i="24"/>
  <c r="GU70" i="24"/>
  <c r="GT70" i="24"/>
  <c r="GS70" i="24"/>
  <c r="GR70" i="24"/>
  <c r="GQ70" i="24"/>
  <c r="GP70" i="24"/>
  <c r="GO70" i="24"/>
  <c r="GN70" i="24"/>
  <c r="GM70" i="24"/>
  <c r="GL70" i="24"/>
  <c r="GK70" i="24"/>
  <c r="GJ70" i="24"/>
  <c r="GI70" i="24"/>
  <c r="GH70" i="24"/>
  <c r="GG70" i="24"/>
  <c r="GF70" i="24"/>
  <c r="GE70" i="24"/>
  <c r="GD70" i="24"/>
  <c r="GC70" i="24"/>
  <c r="GB70" i="24"/>
  <c r="GA70" i="24"/>
  <c r="FZ70" i="24"/>
  <c r="FY70" i="24"/>
  <c r="FX70" i="24"/>
  <c r="FW70" i="24"/>
  <c r="FV70" i="24"/>
  <c r="FU70" i="24"/>
  <c r="FT70" i="24"/>
  <c r="FS70" i="24"/>
  <c r="FR70" i="24"/>
  <c r="FQ70" i="24"/>
  <c r="FP70" i="24"/>
  <c r="FO70" i="24"/>
  <c r="FN70" i="24"/>
  <c r="FM70" i="24"/>
  <c r="FL70" i="24"/>
  <c r="FK70" i="24"/>
  <c r="FJ70" i="24"/>
  <c r="FI70" i="24"/>
  <c r="FH70" i="24"/>
  <c r="FG70" i="24"/>
  <c r="FF70" i="24"/>
  <c r="FE70" i="24"/>
  <c r="FD70" i="24"/>
  <c r="FC70" i="24"/>
  <c r="FB70" i="24"/>
  <c r="FA70" i="24"/>
  <c r="EZ70" i="24"/>
  <c r="EY70" i="24"/>
  <c r="EX70" i="24"/>
  <c r="EW70" i="24"/>
  <c r="EV70" i="24"/>
  <c r="EU70" i="24"/>
  <c r="ET70" i="24"/>
  <c r="ES70" i="24"/>
  <c r="ER70" i="24"/>
  <c r="EQ70" i="24"/>
  <c r="EP70" i="24"/>
  <c r="EO70" i="24"/>
  <c r="EN70" i="24"/>
  <c r="EM70" i="24"/>
  <c r="EL70" i="24"/>
  <c r="EK70" i="24"/>
  <c r="EJ70" i="24"/>
  <c r="EI70" i="24"/>
  <c r="EH70" i="24"/>
  <c r="EG70" i="24"/>
  <c r="EF70" i="24"/>
  <c r="EE70" i="24"/>
  <c r="ED70" i="24"/>
  <c r="EC70" i="24"/>
  <c r="EB70" i="24"/>
  <c r="EA70" i="24"/>
  <c r="DZ70" i="24"/>
  <c r="DY70" i="24"/>
  <c r="DX70" i="24"/>
  <c r="DW70" i="24"/>
  <c r="DV70" i="24"/>
  <c r="DU70" i="24"/>
  <c r="DT70" i="24"/>
  <c r="ID69" i="24"/>
  <c r="IC69" i="24"/>
  <c r="IB69" i="24"/>
  <c r="IA69" i="24"/>
  <c r="HZ69" i="24"/>
  <c r="HY69" i="24"/>
  <c r="HX69" i="24"/>
  <c r="HW69" i="24"/>
  <c r="HV69" i="24"/>
  <c r="HU69" i="24"/>
  <c r="HT69" i="24"/>
  <c r="HS69" i="24"/>
  <c r="HR69" i="24"/>
  <c r="HQ69" i="24"/>
  <c r="HP69" i="24"/>
  <c r="HO69" i="24"/>
  <c r="HN69" i="24"/>
  <c r="HM69" i="24"/>
  <c r="HL69" i="24"/>
  <c r="HK69" i="24"/>
  <c r="HJ69" i="24"/>
  <c r="HI69" i="24"/>
  <c r="HH69" i="24"/>
  <c r="HG69" i="24"/>
  <c r="HF69" i="24"/>
  <c r="HE69" i="24"/>
  <c r="HD69" i="24"/>
  <c r="HC69" i="24"/>
  <c r="HB69" i="24"/>
  <c r="HA69" i="24"/>
  <c r="GZ69" i="24"/>
  <c r="GY69" i="24"/>
  <c r="GX69" i="24"/>
  <c r="GW69" i="24"/>
  <c r="GV69" i="24"/>
  <c r="GU69" i="24"/>
  <c r="GT69" i="24"/>
  <c r="GS69" i="24"/>
  <c r="GR69" i="24"/>
  <c r="GQ69" i="24"/>
  <c r="GP69" i="24"/>
  <c r="GO69" i="24"/>
  <c r="GN69" i="24"/>
  <c r="GM69" i="24"/>
  <c r="GL69" i="24"/>
  <c r="GK69" i="24"/>
  <c r="GJ69" i="24"/>
  <c r="GI69" i="24"/>
  <c r="GH69" i="24"/>
  <c r="GG69" i="24"/>
  <c r="GF69" i="24"/>
  <c r="GE69" i="24"/>
  <c r="GD69" i="24"/>
  <c r="GC69" i="24"/>
  <c r="GB69" i="24"/>
  <c r="GA69" i="24"/>
  <c r="FZ69" i="24"/>
  <c r="FY69" i="24"/>
  <c r="FX69" i="24"/>
  <c r="FW69" i="24"/>
  <c r="FV69" i="24"/>
  <c r="FU69" i="24"/>
  <c r="FT69" i="24"/>
  <c r="FS69" i="24"/>
  <c r="FR69" i="24"/>
  <c r="FQ69" i="24"/>
  <c r="FP69" i="24"/>
  <c r="FO69" i="24"/>
  <c r="FN69" i="24"/>
  <c r="FM69" i="24"/>
  <c r="FL69" i="24"/>
  <c r="FK69" i="24"/>
  <c r="FJ69" i="24"/>
  <c r="FI69" i="24"/>
  <c r="FH69" i="24"/>
  <c r="FG69" i="24"/>
  <c r="FF69" i="24"/>
  <c r="FE69" i="24"/>
  <c r="FD69" i="24"/>
  <c r="FC69" i="24"/>
  <c r="FB69" i="24"/>
  <c r="FA69" i="24"/>
  <c r="EZ69" i="24"/>
  <c r="EY69" i="24"/>
  <c r="EX69" i="24"/>
  <c r="EW69" i="24"/>
  <c r="EV69" i="24"/>
  <c r="EU69" i="24"/>
  <c r="ET69" i="24"/>
  <c r="ES69" i="24"/>
  <c r="ER69" i="24"/>
  <c r="EQ69" i="24"/>
  <c r="EP69" i="24"/>
  <c r="EO69" i="24"/>
  <c r="EN69" i="24"/>
  <c r="EM69" i="24"/>
  <c r="EL69" i="24"/>
  <c r="EK69" i="24"/>
  <c r="EJ69" i="24"/>
  <c r="EI69" i="24"/>
  <c r="EH69" i="24"/>
  <c r="EG69" i="24"/>
  <c r="EF69" i="24"/>
  <c r="EE69" i="24"/>
  <c r="ED69" i="24"/>
  <c r="EC69" i="24"/>
  <c r="EB69" i="24"/>
  <c r="EA69" i="24"/>
  <c r="DZ69" i="24"/>
  <c r="DY69" i="24"/>
  <c r="DX69" i="24"/>
  <c r="DW69" i="24"/>
  <c r="DV69" i="24"/>
  <c r="DU69" i="24"/>
  <c r="DT69" i="24"/>
  <c r="ID68" i="24"/>
  <c r="IC68" i="24"/>
  <c r="IB68" i="24"/>
  <c r="IA68" i="24"/>
  <c r="HZ68" i="24"/>
  <c r="HY68" i="24"/>
  <c r="HX68" i="24"/>
  <c r="HW68" i="24"/>
  <c r="HV68" i="24"/>
  <c r="HU68" i="24"/>
  <c r="HT68" i="24"/>
  <c r="HS68" i="24"/>
  <c r="HR68" i="24"/>
  <c r="HQ68" i="24"/>
  <c r="HP68" i="24"/>
  <c r="HO68" i="24"/>
  <c r="HN68" i="24"/>
  <c r="HM68" i="24"/>
  <c r="HL68" i="24"/>
  <c r="HK68" i="24"/>
  <c r="HJ68" i="24"/>
  <c r="HI68" i="24"/>
  <c r="HH68" i="24"/>
  <c r="HG68" i="24"/>
  <c r="HF68" i="24"/>
  <c r="HE68" i="24"/>
  <c r="HD68" i="24"/>
  <c r="HC68" i="24"/>
  <c r="HB68" i="24"/>
  <c r="HA68" i="24"/>
  <c r="GZ68" i="24"/>
  <c r="GY68" i="24"/>
  <c r="GX68" i="24"/>
  <c r="GW68" i="24"/>
  <c r="GV68" i="24"/>
  <c r="GU68" i="24"/>
  <c r="GT68" i="24"/>
  <c r="GS68" i="24"/>
  <c r="GR68" i="24"/>
  <c r="GQ68" i="24"/>
  <c r="GP68" i="24"/>
  <c r="GO68" i="24"/>
  <c r="GN68" i="24"/>
  <c r="GM68" i="24"/>
  <c r="GL68" i="24"/>
  <c r="GK68" i="24"/>
  <c r="GJ68" i="24"/>
  <c r="GI68" i="24"/>
  <c r="GH68" i="24"/>
  <c r="GG68" i="24"/>
  <c r="GF68" i="24"/>
  <c r="GE68" i="24"/>
  <c r="GD68" i="24"/>
  <c r="GC68" i="24"/>
  <c r="GB68" i="24"/>
  <c r="GA68" i="24"/>
  <c r="FZ68" i="24"/>
  <c r="FY68" i="24"/>
  <c r="FX68" i="24"/>
  <c r="FW68" i="24"/>
  <c r="FV68" i="24"/>
  <c r="FU68" i="24"/>
  <c r="FT68" i="24"/>
  <c r="FS68" i="24"/>
  <c r="FR68" i="24"/>
  <c r="FQ68" i="24"/>
  <c r="FP68" i="24"/>
  <c r="FO68" i="24"/>
  <c r="FN68" i="24"/>
  <c r="FM68" i="24"/>
  <c r="FL68" i="24"/>
  <c r="FK68" i="24"/>
  <c r="FJ68" i="24"/>
  <c r="FI68" i="24"/>
  <c r="FH68" i="24"/>
  <c r="FG68" i="24"/>
  <c r="FF68" i="24"/>
  <c r="FE68" i="24"/>
  <c r="FD68" i="24"/>
  <c r="FC68" i="24"/>
  <c r="FB68" i="24"/>
  <c r="FA68" i="24"/>
  <c r="EZ68" i="24"/>
  <c r="EY68" i="24"/>
  <c r="EX68" i="24"/>
  <c r="EW68" i="24"/>
  <c r="EV68" i="24"/>
  <c r="EU68" i="24"/>
  <c r="ET68" i="24"/>
  <c r="ES68" i="24"/>
  <c r="ER68" i="24"/>
  <c r="EQ68" i="24"/>
  <c r="EP68" i="24"/>
  <c r="EO68" i="24"/>
  <c r="EN68" i="24"/>
  <c r="EM68" i="24"/>
  <c r="EL68" i="24"/>
  <c r="EK68" i="24"/>
  <c r="EJ68" i="24"/>
  <c r="EI68" i="24"/>
  <c r="EH68" i="24"/>
  <c r="EG68" i="24"/>
  <c r="EF68" i="24"/>
  <c r="EE68" i="24"/>
  <c r="ED68" i="24"/>
  <c r="EC68" i="24"/>
  <c r="EB68" i="24"/>
  <c r="EA68" i="24"/>
  <c r="DZ68" i="24"/>
  <c r="DY68" i="24"/>
  <c r="DX68" i="24"/>
  <c r="DW68" i="24"/>
  <c r="DV68" i="24"/>
  <c r="DU68" i="24"/>
  <c r="DT68" i="24"/>
  <c r="ID67" i="24"/>
  <c r="IC67" i="24"/>
  <c r="IB67" i="24"/>
  <c r="IA67" i="24"/>
  <c r="HZ67" i="24"/>
  <c r="HY67" i="24"/>
  <c r="HX67" i="24"/>
  <c r="HW67" i="24"/>
  <c r="HV67" i="24"/>
  <c r="HU67" i="24"/>
  <c r="HT67" i="24"/>
  <c r="HS67" i="24"/>
  <c r="HR67" i="24"/>
  <c r="HQ67" i="24"/>
  <c r="HP67" i="24"/>
  <c r="HO67" i="24"/>
  <c r="HN67" i="24"/>
  <c r="HM67" i="24"/>
  <c r="HL67" i="24"/>
  <c r="HK67" i="24"/>
  <c r="HJ67" i="24"/>
  <c r="HI67" i="24"/>
  <c r="HH67" i="24"/>
  <c r="HG67" i="24"/>
  <c r="HF67" i="24"/>
  <c r="HE67" i="24"/>
  <c r="HD67" i="24"/>
  <c r="HC67" i="24"/>
  <c r="HB67" i="24"/>
  <c r="HA67" i="24"/>
  <c r="GZ67" i="24"/>
  <c r="GY67" i="24"/>
  <c r="GX67" i="24"/>
  <c r="GW67" i="24"/>
  <c r="GV67" i="24"/>
  <c r="GU67" i="24"/>
  <c r="GT67" i="24"/>
  <c r="GS67" i="24"/>
  <c r="GR67" i="24"/>
  <c r="GQ67" i="24"/>
  <c r="GP67" i="24"/>
  <c r="GO67" i="24"/>
  <c r="GN67" i="24"/>
  <c r="GM67" i="24"/>
  <c r="GL67" i="24"/>
  <c r="GK67" i="24"/>
  <c r="GJ67" i="24"/>
  <c r="GI67" i="24"/>
  <c r="GH67" i="24"/>
  <c r="GG67" i="24"/>
  <c r="GF67" i="24"/>
  <c r="GE67" i="24"/>
  <c r="GD67" i="24"/>
  <c r="GC67" i="24"/>
  <c r="GB67" i="24"/>
  <c r="GA67" i="24"/>
  <c r="FZ67" i="24"/>
  <c r="FY67" i="24"/>
  <c r="FX67" i="24"/>
  <c r="FW67" i="24"/>
  <c r="FV67" i="24"/>
  <c r="FU67" i="24"/>
  <c r="FT67" i="24"/>
  <c r="FS67" i="24"/>
  <c r="FR67" i="24"/>
  <c r="FQ67" i="24"/>
  <c r="FP67" i="24"/>
  <c r="FO67" i="24"/>
  <c r="FN67" i="24"/>
  <c r="FM67" i="24"/>
  <c r="FL67" i="24"/>
  <c r="FK67" i="24"/>
  <c r="FJ67" i="24"/>
  <c r="FI67" i="24"/>
  <c r="FH67" i="24"/>
  <c r="FG67" i="24"/>
  <c r="FF67" i="24"/>
  <c r="FE67" i="24"/>
  <c r="FD67" i="24"/>
  <c r="FC67" i="24"/>
  <c r="FB67" i="24"/>
  <c r="FA67" i="24"/>
  <c r="EZ67" i="24"/>
  <c r="EY67" i="24"/>
  <c r="EX67" i="24"/>
  <c r="EW67" i="24"/>
  <c r="EV67" i="24"/>
  <c r="EU67" i="24"/>
  <c r="ET67" i="24"/>
  <c r="ES67" i="24"/>
  <c r="ER67" i="24"/>
  <c r="EQ67" i="24"/>
  <c r="EP67" i="24"/>
  <c r="EO67" i="24"/>
  <c r="EN67" i="24"/>
  <c r="EM67" i="24"/>
  <c r="EL67" i="24"/>
  <c r="EK67" i="24"/>
  <c r="EJ67" i="24"/>
  <c r="EI67" i="24"/>
  <c r="EH67" i="24"/>
  <c r="EG67" i="24"/>
  <c r="EF67" i="24"/>
  <c r="EE67" i="24"/>
  <c r="ED67" i="24"/>
  <c r="EC67" i="24"/>
  <c r="EB67" i="24"/>
  <c r="EA67" i="24"/>
  <c r="DZ67" i="24"/>
  <c r="DY67" i="24"/>
  <c r="DX67" i="24"/>
  <c r="DW67" i="24"/>
  <c r="DV67" i="24"/>
  <c r="DU67" i="24"/>
  <c r="DT67" i="24"/>
  <c r="ID66" i="24"/>
  <c r="IC66" i="24"/>
  <c r="IB66" i="24"/>
  <c r="IA66" i="24"/>
  <c r="HZ66" i="24"/>
  <c r="HY66" i="24"/>
  <c r="HX66" i="24"/>
  <c r="HW66" i="24"/>
  <c r="HV66" i="24"/>
  <c r="HU66" i="24"/>
  <c r="HT66" i="24"/>
  <c r="HS66" i="24"/>
  <c r="HR66" i="24"/>
  <c r="HQ66" i="24"/>
  <c r="HP66" i="24"/>
  <c r="HO66" i="24"/>
  <c r="HN66" i="24"/>
  <c r="HM66" i="24"/>
  <c r="HL66" i="24"/>
  <c r="HK66" i="24"/>
  <c r="HJ66" i="24"/>
  <c r="HI66" i="24"/>
  <c r="HH66" i="24"/>
  <c r="HG66" i="24"/>
  <c r="HF66" i="24"/>
  <c r="HE66" i="24"/>
  <c r="HD66" i="24"/>
  <c r="HC66" i="24"/>
  <c r="HB66" i="24"/>
  <c r="HA66" i="24"/>
  <c r="GZ66" i="24"/>
  <c r="GY66" i="24"/>
  <c r="GX66" i="24"/>
  <c r="GW66" i="24"/>
  <c r="GV66" i="24"/>
  <c r="GU66" i="24"/>
  <c r="GT66" i="24"/>
  <c r="GS66" i="24"/>
  <c r="GR66" i="24"/>
  <c r="GQ66" i="24"/>
  <c r="GP66" i="24"/>
  <c r="GO66" i="24"/>
  <c r="GN66" i="24"/>
  <c r="GM66" i="24"/>
  <c r="GL66" i="24"/>
  <c r="GK66" i="24"/>
  <c r="GJ66" i="24"/>
  <c r="GI66" i="24"/>
  <c r="GH66" i="24"/>
  <c r="GG66" i="24"/>
  <c r="GF66" i="24"/>
  <c r="GE66" i="24"/>
  <c r="GD66" i="24"/>
  <c r="GC66" i="24"/>
  <c r="GB66" i="24"/>
  <c r="GA66" i="24"/>
  <c r="FZ66" i="24"/>
  <c r="FY66" i="24"/>
  <c r="FX66" i="24"/>
  <c r="FW66" i="24"/>
  <c r="FV66" i="24"/>
  <c r="FU66" i="24"/>
  <c r="FT66" i="24"/>
  <c r="FS66" i="24"/>
  <c r="FR66" i="24"/>
  <c r="FQ66" i="24"/>
  <c r="FP66" i="24"/>
  <c r="FO66" i="24"/>
  <c r="FN66" i="24"/>
  <c r="FM66" i="24"/>
  <c r="FL66" i="24"/>
  <c r="FK66" i="24"/>
  <c r="FJ66" i="24"/>
  <c r="FI66" i="24"/>
  <c r="FH66" i="24"/>
  <c r="FG66" i="24"/>
  <c r="FF66" i="24"/>
  <c r="FE66" i="24"/>
  <c r="FD66" i="24"/>
  <c r="FC66" i="24"/>
  <c r="FB66" i="24"/>
  <c r="FA66" i="24"/>
  <c r="EZ66" i="24"/>
  <c r="EY66" i="24"/>
  <c r="EX66" i="24"/>
  <c r="EW66" i="24"/>
  <c r="EV66" i="24"/>
  <c r="EU66" i="24"/>
  <c r="ET66" i="24"/>
  <c r="ES66" i="24"/>
  <c r="ER66" i="24"/>
  <c r="EQ66" i="24"/>
  <c r="EP66" i="24"/>
  <c r="EO66" i="24"/>
  <c r="EN66" i="24"/>
  <c r="EM66" i="24"/>
  <c r="EL66" i="24"/>
  <c r="EK66" i="24"/>
  <c r="EJ66" i="24"/>
  <c r="EI66" i="24"/>
  <c r="EH66" i="24"/>
  <c r="EG66" i="24"/>
  <c r="EF66" i="24"/>
  <c r="EE66" i="24"/>
  <c r="ED66" i="24"/>
  <c r="EC66" i="24"/>
  <c r="EB66" i="24"/>
  <c r="EA66" i="24"/>
  <c r="DZ66" i="24"/>
  <c r="DY66" i="24"/>
  <c r="DX66" i="24"/>
  <c r="DW66" i="24"/>
  <c r="DV66" i="24"/>
  <c r="DU66" i="24"/>
  <c r="DT66" i="24"/>
  <c r="ID65" i="24"/>
  <c r="IC65" i="24"/>
  <c r="IB65" i="24"/>
  <c r="IA65" i="24"/>
  <c r="HZ65" i="24"/>
  <c r="HY65" i="24"/>
  <c r="HX65" i="24"/>
  <c r="HW65" i="24"/>
  <c r="HV65" i="24"/>
  <c r="HU65" i="24"/>
  <c r="HT65" i="24"/>
  <c r="HS65" i="24"/>
  <c r="HR65" i="24"/>
  <c r="HQ65" i="24"/>
  <c r="HP65" i="24"/>
  <c r="HO65" i="24"/>
  <c r="HN65" i="24"/>
  <c r="HM65" i="24"/>
  <c r="HL65" i="24"/>
  <c r="HK65" i="24"/>
  <c r="HJ65" i="24"/>
  <c r="HI65" i="24"/>
  <c r="HH65" i="24"/>
  <c r="HG65" i="24"/>
  <c r="HF65" i="24"/>
  <c r="HE65" i="24"/>
  <c r="HD65" i="24"/>
  <c r="HC65" i="24"/>
  <c r="HB65" i="24"/>
  <c r="HA65" i="24"/>
  <c r="GZ65" i="24"/>
  <c r="GY65" i="24"/>
  <c r="GX65" i="24"/>
  <c r="GW65" i="24"/>
  <c r="GV65" i="24"/>
  <c r="GU65" i="24"/>
  <c r="GT65" i="24"/>
  <c r="GS65" i="24"/>
  <c r="GR65" i="24"/>
  <c r="GQ65" i="24"/>
  <c r="GP65" i="24"/>
  <c r="GO65" i="24"/>
  <c r="GN65" i="24"/>
  <c r="GM65" i="24"/>
  <c r="GL65" i="24"/>
  <c r="GK65" i="24"/>
  <c r="GJ65" i="24"/>
  <c r="GI65" i="24"/>
  <c r="GH65" i="24"/>
  <c r="GG65" i="24"/>
  <c r="GF65" i="24"/>
  <c r="GE65" i="24"/>
  <c r="GD65" i="24"/>
  <c r="GC65" i="24"/>
  <c r="GB65" i="24"/>
  <c r="GA65" i="24"/>
  <c r="FZ65" i="24"/>
  <c r="FY65" i="24"/>
  <c r="FX65" i="24"/>
  <c r="FW65" i="24"/>
  <c r="FV65" i="24"/>
  <c r="FU65" i="24"/>
  <c r="FT65" i="24"/>
  <c r="FS65" i="24"/>
  <c r="FR65" i="24"/>
  <c r="FQ65" i="24"/>
  <c r="FP65" i="24"/>
  <c r="FO65" i="24"/>
  <c r="FN65" i="24"/>
  <c r="FM65" i="24"/>
  <c r="FL65" i="24"/>
  <c r="FK65" i="24"/>
  <c r="FJ65" i="24"/>
  <c r="FI65" i="24"/>
  <c r="FH65" i="24"/>
  <c r="FG65" i="24"/>
  <c r="FF65" i="24"/>
  <c r="FE65" i="24"/>
  <c r="FD65" i="24"/>
  <c r="FC65" i="24"/>
  <c r="FB65" i="24"/>
  <c r="FA65" i="24"/>
  <c r="EZ65" i="24"/>
  <c r="EY65" i="24"/>
  <c r="EX65" i="24"/>
  <c r="EW65" i="24"/>
  <c r="EV65" i="24"/>
  <c r="EU65" i="24"/>
  <c r="ET65" i="24"/>
  <c r="ES65" i="24"/>
  <c r="ER65" i="24"/>
  <c r="EQ65" i="24"/>
  <c r="EP65" i="24"/>
  <c r="EO65" i="24"/>
  <c r="EN65" i="24"/>
  <c r="EM65" i="24"/>
  <c r="EL65" i="24"/>
  <c r="EK65" i="24"/>
  <c r="EJ65" i="24"/>
  <c r="EI65" i="24"/>
  <c r="EH65" i="24"/>
  <c r="EG65" i="24"/>
  <c r="EF65" i="24"/>
  <c r="EE65" i="24"/>
  <c r="ED65" i="24"/>
  <c r="EC65" i="24"/>
  <c r="EB65" i="24"/>
  <c r="EA65" i="24"/>
  <c r="DZ65" i="24"/>
  <c r="DY65" i="24"/>
  <c r="DX65" i="24"/>
  <c r="DW65" i="24"/>
  <c r="DV65" i="24"/>
  <c r="DU65" i="24"/>
  <c r="DT65" i="24"/>
  <c r="ID64" i="24"/>
  <c r="IC64" i="24"/>
  <c r="IB64" i="24"/>
  <c r="IA64" i="24"/>
  <c r="HZ64" i="24"/>
  <c r="HY64" i="24"/>
  <c r="HX64" i="24"/>
  <c r="HW64" i="24"/>
  <c r="HV64" i="24"/>
  <c r="HU64" i="24"/>
  <c r="HT64" i="24"/>
  <c r="HS64" i="24"/>
  <c r="HR64" i="24"/>
  <c r="HQ64" i="24"/>
  <c r="HP64" i="24"/>
  <c r="HO64" i="24"/>
  <c r="HN64" i="24"/>
  <c r="HM64" i="24"/>
  <c r="HL64" i="24"/>
  <c r="HK64" i="24"/>
  <c r="HJ64" i="24"/>
  <c r="HI64" i="24"/>
  <c r="HH64" i="24"/>
  <c r="HG64" i="24"/>
  <c r="HF64" i="24"/>
  <c r="HE64" i="24"/>
  <c r="HD64" i="24"/>
  <c r="HC64" i="24"/>
  <c r="HB64" i="24"/>
  <c r="HA64" i="24"/>
  <c r="GZ64" i="24"/>
  <c r="GY64" i="24"/>
  <c r="GX64" i="24"/>
  <c r="GW64" i="24"/>
  <c r="GV64" i="24"/>
  <c r="GU64" i="24"/>
  <c r="GT64" i="24"/>
  <c r="GS64" i="24"/>
  <c r="GR64" i="24"/>
  <c r="GQ64" i="24"/>
  <c r="GP64" i="24"/>
  <c r="GO64" i="24"/>
  <c r="GN64" i="24"/>
  <c r="GM64" i="24"/>
  <c r="GL64" i="24"/>
  <c r="GK64" i="24"/>
  <c r="GJ64" i="24"/>
  <c r="GI64" i="24"/>
  <c r="GH64" i="24"/>
  <c r="GG64" i="24"/>
  <c r="GF64" i="24"/>
  <c r="GE64" i="24"/>
  <c r="GD64" i="24"/>
  <c r="GC64" i="24"/>
  <c r="GB64" i="24"/>
  <c r="GA64" i="24"/>
  <c r="FZ64" i="24"/>
  <c r="FY64" i="24"/>
  <c r="FX64" i="24"/>
  <c r="FW64" i="24"/>
  <c r="FV64" i="24"/>
  <c r="FU64" i="24"/>
  <c r="FT64" i="24"/>
  <c r="FS64" i="24"/>
  <c r="FR64" i="24"/>
  <c r="FQ64" i="24"/>
  <c r="FP64" i="24"/>
  <c r="FO64" i="24"/>
  <c r="FN64" i="24"/>
  <c r="FM64" i="24"/>
  <c r="FL64" i="24"/>
  <c r="FK64" i="24"/>
  <c r="FJ64" i="24"/>
  <c r="FI64" i="24"/>
  <c r="FH64" i="24"/>
  <c r="FG64" i="24"/>
  <c r="FF64" i="24"/>
  <c r="FE64" i="24"/>
  <c r="FD64" i="24"/>
  <c r="FC64" i="24"/>
  <c r="FB64" i="24"/>
  <c r="FA64" i="24"/>
  <c r="EZ64" i="24"/>
  <c r="EY64" i="24"/>
  <c r="EX64" i="24"/>
  <c r="EW64" i="24"/>
  <c r="EV64" i="24"/>
  <c r="EU64" i="24"/>
  <c r="ET64" i="24"/>
  <c r="ES64" i="24"/>
  <c r="ER64" i="24"/>
  <c r="EQ64" i="24"/>
  <c r="EP64" i="24"/>
  <c r="EO64" i="24"/>
  <c r="EN64" i="24"/>
  <c r="EM64" i="24"/>
  <c r="EL64" i="24"/>
  <c r="EK64" i="24"/>
  <c r="EJ64" i="24"/>
  <c r="EI64" i="24"/>
  <c r="EH64" i="24"/>
  <c r="EG64" i="24"/>
  <c r="EF64" i="24"/>
  <c r="EE64" i="24"/>
  <c r="ED64" i="24"/>
  <c r="EC64" i="24"/>
  <c r="EB64" i="24"/>
  <c r="EA64" i="24"/>
  <c r="DZ64" i="24"/>
  <c r="DY64" i="24"/>
  <c r="DX64" i="24"/>
  <c r="DW64" i="24"/>
  <c r="DV64" i="24"/>
  <c r="DU64" i="24"/>
  <c r="DT64" i="24"/>
  <c r="ID63" i="24"/>
  <c r="IC63" i="24"/>
  <c r="IB63" i="24"/>
  <c r="IA63" i="24"/>
  <c r="HZ63" i="24"/>
  <c r="HY63" i="24"/>
  <c r="HX63" i="24"/>
  <c r="HW63" i="24"/>
  <c r="HV63" i="24"/>
  <c r="HU63" i="24"/>
  <c r="HT63" i="24"/>
  <c r="HS63" i="24"/>
  <c r="HR63" i="24"/>
  <c r="HQ63" i="24"/>
  <c r="HP63" i="24"/>
  <c r="HO63" i="24"/>
  <c r="HN63" i="24"/>
  <c r="HM63" i="24"/>
  <c r="HL63" i="24"/>
  <c r="HK63" i="24"/>
  <c r="HJ63" i="24"/>
  <c r="HI63" i="24"/>
  <c r="HH63" i="24"/>
  <c r="HG63" i="24"/>
  <c r="HF63" i="24"/>
  <c r="HE63" i="24"/>
  <c r="HD63" i="24"/>
  <c r="HC63" i="24"/>
  <c r="HB63" i="24"/>
  <c r="HA63" i="24"/>
  <c r="GZ63" i="24"/>
  <c r="GY63" i="24"/>
  <c r="GX63" i="24"/>
  <c r="GW63" i="24"/>
  <c r="GV63" i="24"/>
  <c r="GU63" i="24"/>
  <c r="GT63" i="24"/>
  <c r="GS63" i="24"/>
  <c r="GR63" i="24"/>
  <c r="GQ63" i="24"/>
  <c r="GP63" i="24"/>
  <c r="GO63" i="24"/>
  <c r="GN63" i="24"/>
  <c r="GM63" i="24"/>
  <c r="GL63" i="24"/>
  <c r="GK63" i="24"/>
  <c r="GJ63" i="24"/>
  <c r="GI63" i="24"/>
  <c r="GH63" i="24"/>
  <c r="GG63" i="24"/>
  <c r="GF63" i="24"/>
  <c r="GE63" i="24"/>
  <c r="GD63" i="24"/>
  <c r="GC63" i="24"/>
  <c r="GB63" i="24"/>
  <c r="GA63" i="24"/>
  <c r="FZ63" i="24"/>
  <c r="FY63" i="24"/>
  <c r="FX63" i="24"/>
  <c r="FW63" i="24"/>
  <c r="FV63" i="24"/>
  <c r="FU63" i="24"/>
  <c r="FT63" i="24"/>
  <c r="FS63" i="24"/>
  <c r="FR63" i="24"/>
  <c r="FQ63" i="24"/>
  <c r="FP63" i="24"/>
  <c r="FO63" i="24"/>
  <c r="FN63" i="24"/>
  <c r="FM63" i="24"/>
  <c r="FL63" i="24"/>
  <c r="FK63" i="24"/>
  <c r="FJ63" i="24"/>
  <c r="FI63" i="24"/>
  <c r="FH63" i="24"/>
  <c r="FG63" i="24"/>
  <c r="FF63" i="24"/>
  <c r="FE63" i="24"/>
  <c r="FD63" i="24"/>
  <c r="FC63" i="24"/>
  <c r="FB63" i="24"/>
  <c r="FA63" i="24"/>
  <c r="EZ63" i="24"/>
  <c r="EY63" i="24"/>
  <c r="EX63" i="24"/>
  <c r="EW63" i="24"/>
  <c r="EV63" i="24"/>
  <c r="EU63" i="24"/>
  <c r="ET63" i="24"/>
  <c r="ES63" i="24"/>
  <c r="ER63" i="24"/>
  <c r="EQ63" i="24"/>
  <c r="EP63" i="24"/>
  <c r="EO63" i="24"/>
  <c r="EN63" i="24"/>
  <c r="EM63" i="24"/>
  <c r="EL63" i="24"/>
  <c r="EK63" i="24"/>
  <c r="EJ63" i="24"/>
  <c r="EI63" i="24"/>
  <c r="EH63" i="24"/>
  <c r="EG63" i="24"/>
  <c r="EF63" i="24"/>
  <c r="EE63" i="24"/>
  <c r="ED63" i="24"/>
  <c r="EC63" i="24"/>
  <c r="EB63" i="24"/>
  <c r="EA63" i="24"/>
  <c r="DZ63" i="24"/>
  <c r="DY63" i="24"/>
  <c r="DX63" i="24"/>
  <c r="DW63" i="24"/>
  <c r="DV63" i="24"/>
  <c r="DU63" i="24"/>
  <c r="DT63" i="24"/>
  <c r="ID62" i="24"/>
  <c r="IC62" i="24"/>
  <c r="IB62" i="24"/>
  <c r="IA62" i="24"/>
  <c r="HZ62" i="24"/>
  <c r="HY62" i="24"/>
  <c r="HX62" i="24"/>
  <c r="HW62" i="24"/>
  <c r="HV62" i="24"/>
  <c r="HU62" i="24"/>
  <c r="HT62" i="24"/>
  <c r="HS62" i="24"/>
  <c r="HR62" i="24"/>
  <c r="HQ62" i="24"/>
  <c r="HP62" i="24"/>
  <c r="HO62" i="24"/>
  <c r="HN62" i="24"/>
  <c r="HM62" i="24"/>
  <c r="HL62" i="24"/>
  <c r="HK62" i="24"/>
  <c r="HJ62" i="24"/>
  <c r="HI62" i="24"/>
  <c r="HH62" i="24"/>
  <c r="HG62" i="24"/>
  <c r="HF62" i="24"/>
  <c r="HE62" i="24"/>
  <c r="HD62" i="24"/>
  <c r="HC62" i="24"/>
  <c r="HB62" i="24"/>
  <c r="HA62" i="24"/>
  <c r="GZ62" i="24"/>
  <c r="GY62" i="24"/>
  <c r="GX62" i="24"/>
  <c r="GW62" i="24"/>
  <c r="GV62" i="24"/>
  <c r="GU62" i="24"/>
  <c r="GT62" i="24"/>
  <c r="GS62" i="24"/>
  <c r="GR62" i="24"/>
  <c r="GQ62" i="24"/>
  <c r="GP62" i="24"/>
  <c r="GO62" i="24"/>
  <c r="GN62" i="24"/>
  <c r="GM62" i="24"/>
  <c r="GL62" i="24"/>
  <c r="GK62" i="24"/>
  <c r="GJ62" i="24"/>
  <c r="GI62" i="24"/>
  <c r="GH62" i="24"/>
  <c r="GG62" i="24"/>
  <c r="GF62" i="24"/>
  <c r="GE62" i="24"/>
  <c r="GD62" i="24"/>
  <c r="GC62" i="24"/>
  <c r="GB62" i="24"/>
  <c r="GA62" i="24"/>
  <c r="FZ62" i="24"/>
  <c r="FY62" i="24"/>
  <c r="FX62" i="24"/>
  <c r="FW62" i="24"/>
  <c r="FV62" i="24"/>
  <c r="FU62" i="24"/>
  <c r="FT62" i="24"/>
  <c r="FS62" i="24"/>
  <c r="FR62" i="24"/>
  <c r="FQ62" i="24"/>
  <c r="FP62" i="24"/>
  <c r="FO62" i="24"/>
  <c r="FN62" i="24"/>
  <c r="FM62" i="24"/>
  <c r="FL62" i="24"/>
  <c r="FK62" i="24"/>
  <c r="FJ62" i="24"/>
  <c r="FI62" i="24"/>
  <c r="FH62" i="24"/>
  <c r="FG62" i="24"/>
  <c r="FF62" i="24"/>
  <c r="FE62" i="24"/>
  <c r="FD62" i="24"/>
  <c r="FC62" i="24"/>
  <c r="FB62" i="24"/>
  <c r="FA62" i="24"/>
  <c r="EZ62" i="24"/>
  <c r="EY62" i="24"/>
  <c r="EX62" i="24"/>
  <c r="EW62" i="24"/>
  <c r="EV62" i="24"/>
  <c r="EU62" i="24"/>
  <c r="ET62" i="24"/>
  <c r="ES62" i="24"/>
  <c r="ER62" i="24"/>
  <c r="EQ62" i="24"/>
  <c r="EP62" i="24"/>
  <c r="EO62" i="24"/>
  <c r="EN62" i="24"/>
  <c r="EM62" i="24"/>
  <c r="EL62" i="24"/>
  <c r="EK62" i="24"/>
  <c r="EJ62" i="24"/>
  <c r="EI62" i="24"/>
  <c r="EH62" i="24"/>
  <c r="EG62" i="24"/>
  <c r="EF62" i="24"/>
  <c r="EE62" i="24"/>
  <c r="ED62" i="24"/>
  <c r="EC62" i="24"/>
  <c r="EB62" i="24"/>
  <c r="EA62" i="24"/>
  <c r="DZ62" i="24"/>
  <c r="DY62" i="24"/>
  <c r="DX62" i="24"/>
  <c r="DW62" i="24"/>
  <c r="DV62" i="24"/>
  <c r="DU62" i="24"/>
  <c r="DT62" i="24"/>
  <c r="ID61" i="24"/>
  <c r="IC61" i="24"/>
  <c r="IB61" i="24"/>
  <c r="IA61" i="24"/>
  <c r="HZ61" i="24"/>
  <c r="HY61" i="24"/>
  <c r="HX61" i="24"/>
  <c r="HW61" i="24"/>
  <c r="HV61" i="24"/>
  <c r="HU61" i="24"/>
  <c r="HT61" i="24"/>
  <c r="HS61" i="24"/>
  <c r="HR61" i="24"/>
  <c r="HQ61" i="24"/>
  <c r="HP61" i="24"/>
  <c r="HO61" i="24"/>
  <c r="HN61" i="24"/>
  <c r="HM61" i="24"/>
  <c r="HL61" i="24"/>
  <c r="HK61" i="24"/>
  <c r="HJ61" i="24"/>
  <c r="HI61" i="24"/>
  <c r="HH61" i="24"/>
  <c r="HG61" i="24"/>
  <c r="HF61" i="24"/>
  <c r="HE61" i="24"/>
  <c r="HD61" i="24"/>
  <c r="HC61" i="24"/>
  <c r="HB61" i="24"/>
  <c r="HA61" i="24"/>
  <c r="GZ61" i="24"/>
  <c r="GY61" i="24"/>
  <c r="GX61" i="24"/>
  <c r="GW61" i="24"/>
  <c r="GV61" i="24"/>
  <c r="GU61" i="24"/>
  <c r="GT61" i="24"/>
  <c r="GS61" i="24"/>
  <c r="GR61" i="24"/>
  <c r="GQ61" i="24"/>
  <c r="GP61" i="24"/>
  <c r="GO61" i="24"/>
  <c r="GN61" i="24"/>
  <c r="GM61" i="24"/>
  <c r="GL61" i="24"/>
  <c r="GK61" i="24"/>
  <c r="GJ61" i="24"/>
  <c r="GI61" i="24"/>
  <c r="GH61" i="24"/>
  <c r="GG61" i="24"/>
  <c r="GF61" i="24"/>
  <c r="GE61" i="24"/>
  <c r="GD61" i="24"/>
  <c r="GC61" i="24"/>
  <c r="GB61" i="24"/>
  <c r="GA61" i="24"/>
  <c r="FZ61" i="24"/>
  <c r="FY61" i="24"/>
  <c r="FX61" i="24"/>
  <c r="FW61" i="24"/>
  <c r="FV61" i="24"/>
  <c r="FU61" i="24"/>
  <c r="FT61" i="24"/>
  <c r="FS61" i="24"/>
  <c r="FR61" i="24"/>
  <c r="FQ61" i="24"/>
  <c r="FP61" i="24"/>
  <c r="FO61" i="24"/>
  <c r="FN61" i="24"/>
  <c r="FM61" i="24"/>
  <c r="FL61" i="24"/>
  <c r="FK61" i="24"/>
  <c r="FJ61" i="24"/>
  <c r="FI61" i="24"/>
  <c r="FH61" i="24"/>
  <c r="FG61" i="24"/>
  <c r="FF61" i="24"/>
  <c r="FE61" i="24"/>
  <c r="FD61" i="24"/>
  <c r="FC61" i="24"/>
  <c r="FB61" i="24"/>
  <c r="FA61" i="24"/>
  <c r="EZ61" i="24"/>
  <c r="EY61" i="24"/>
  <c r="EX61" i="24"/>
  <c r="EW61" i="24"/>
  <c r="EV61" i="24"/>
  <c r="EU61" i="24"/>
  <c r="ET61" i="24"/>
  <c r="ES61" i="24"/>
  <c r="ER61" i="24"/>
  <c r="EQ61" i="24"/>
  <c r="EP61" i="24"/>
  <c r="EO61" i="24"/>
  <c r="EN61" i="24"/>
  <c r="EM61" i="24"/>
  <c r="EL61" i="24"/>
  <c r="EK61" i="24"/>
  <c r="EJ61" i="24"/>
  <c r="EI61" i="24"/>
  <c r="EH61" i="24"/>
  <c r="EG61" i="24"/>
  <c r="EF61" i="24"/>
  <c r="EE61" i="24"/>
  <c r="ED61" i="24"/>
  <c r="EC61" i="24"/>
  <c r="EB61" i="24"/>
  <c r="EA61" i="24"/>
  <c r="DZ61" i="24"/>
  <c r="DY61" i="24"/>
  <c r="DX61" i="24"/>
  <c r="DW61" i="24"/>
  <c r="DV61" i="24"/>
  <c r="DU61" i="24"/>
  <c r="DT61" i="24"/>
  <c r="ID60" i="24"/>
  <c r="IC60" i="24"/>
  <c r="IB60" i="24"/>
  <c r="IA60" i="24"/>
  <c r="HZ60" i="24"/>
  <c r="HY60" i="24"/>
  <c r="HX60" i="24"/>
  <c r="HW60" i="24"/>
  <c r="HV60" i="24"/>
  <c r="HU60" i="24"/>
  <c r="HT60" i="24"/>
  <c r="HS60" i="24"/>
  <c r="HR60" i="24"/>
  <c r="HQ60" i="24"/>
  <c r="HP60" i="24"/>
  <c r="HO60" i="24"/>
  <c r="HN60" i="24"/>
  <c r="HM60" i="24"/>
  <c r="HL60" i="24"/>
  <c r="HK60" i="24"/>
  <c r="HJ60" i="24"/>
  <c r="HI60" i="24"/>
  <c r="HH60" i="24"/>
  <c r="HG60" i="24"/>
  <c r="HF60" i="24"/>
  <c r="HE60" i="24"/>
  <c r="HD60" i="24"/>
  <c r="HC60" i="24"/>
  <c r="HB60" i="24"/>
  <c r="HA60" i="24"/>
  <c r="GZ60" i="24"/>
  <c r="GY60" i="24"/>
  <c r="GX60" i="24"/>
  <c r="GW60" i="24"/>
  <c r="GV60" i="24"/>
  <c r="GU60" i="24"/>
  <c r="GT60" i="24"/>
  <c r="GS60" i="24"/>
  <c r="GR60" i="24"/>
  <c r="GQ60" i="24"/>
  <c r="GP60" i="24"/>
  <c r="GO60" i="24"/>
  <c r="GN60" i="24"/>
  <c r="GM60" i="24"/>
  <c r="GL60" i="24"/>
  <c r="GK60" i="24"/>
  <c r="GJ60" i="24"/>
  <c r="GI60" i="24"/>
  <c r="GH60" i="24"/>
  <c r="GG60" i="24"/>
  <c r="GF60" i="24"/>
  <c r="GE60" i="24"/>
  <c r="GD60" i="24"/>
  <c r="GC60" i="24"/>
  <c r="GB60" i="24"/>
  <c r="GA60" i="24"/>
  <c r="FZ60" i="24"/>
  <c r="FY60" i="24"/>
  <c r="FX60" i="24"/>
  <c r="FW60" i="24"/>
  <c r="FV60" i="24"/>
  <c r="FU60" i="24"/>
  <c r="FT60" i="24"/>
  <c r="FS60" i="24"/>
  <c r="FR60" i="24"/>
  <c r="FQ60" i="24"/>
  <c r="FP60" i="24"/>
  <c r="FO60" i="24"/>
  <c r="FN60" i="24"/>
  <c r="FM60" i="24"/>
  <c r="FL60" i="24"/>
  <c r="FK60" i="24"/>
  <c r="FJ60" i="24"/>
  <c r="FI60" i="24"/>
  <c r="FH60" i="24"/>
  <c r="FG60" i="24"/>
  <c r="FF60" i="24"/>
  <c r="FE60" i="24"/>
  <c r="FD60" i="24"/>
  <c r="FC60" i="24"/>
  <c r="FB60" i="24"/>
  <c r="FA60" i="24"/>
  <c r="EZ60" i="24"/>
  <c r="EY60" i="24"/>
  <c r="EX60" i="24"/>
  <c r="EW60" i="24"/>
  <c r="EV60" i="24"/>
  <c r="EU60" i="24"/>
  <c r="ET60" i="24"/>
  <c r="ES60" i="24"/>
  <c r="ER60" i="24"/>
  <c r="EQ60" i="24"/>
  <c r="EP60" i="24"/>
  <c r="EO60" i="24"/>
  <c r="EN60" i="24"/>
  <c r="EM60" i="24"/>
  <c r="EL60" i="24"/>
  <c r="EK60" i="24"/>
  <c r="EJ60" i="24"/>
  <c r="EI60" i="24"/>
  <c r="EH60" i="24"/>
  <c r="EG60" i="24"/>
  <c r="EF60" i="24"/>
  <c r="EE60" i="24"/>
  <c r="ED60" i="24"/>
  <c r="EC60" i="24"/>
  <c r="EB60" i="24"/>
  <c r="EA60" i="24"/>
  <c r="DZ60" i="24"/>
  <c r="DY60" i="24"/>
  <c r="DX60" i="24"/>
  <c r="DW60" i="24"/>
  <c r="DV60" i="24"/>
  <c r="DU60" i="24"/>
  <c r="DT60" i="24"/>
  <c r="ID59" i="24"/>
  <c r="IC59" i="24"/>
  <c r="IB59" i="24"/>
  <c r="IA59" i="24"/>
  <c r="HZ59" i="24"/>
  <c r="HY59" i="24"/>
  <c r="HX59" i="24"/>
  <c r="HW59" i="24"/>
  <c r="HV59" i="24"/>
  <c r="HU59" i="24"/>
  <c r="HT59" i="24"/>
  <c r="HS59" i="24"/>
  <c r="HR59" i="24"/>
  <c r="HQ59" i="24"/>
  <c r="HP59" i="24"/>
  <c r="HO59" i="24"/>
  <c r="HN59" i="24"/>
  <c r="HM59" i="24"/>
  <c r="HL59" i="24"/>
  <c r="HK59" i="24"/>
  <c r="HJ59" i="24"/>
  <c r="HI59" i="24"/>
  <c r="HH59" i="24"/>
  <c r="HG59" i="24"/>
  <c r="HF59" i="24"/>
  <c r="HE59" i="24"/>
  <c r="HD59" i="24"/>
  <c r="HC59" i="24"/>
  <c r="HB59" i="24"/>
  <c r="HA59" i="24"/>
  <c r="GZ59" i="24"/>
  <c r="GY59" i="24"/>
  <c r="GX59" i="24"/>
  <c r="GW59" i="24"/>
  <c r="GV59" i="24"/>
  <c r="GU59" i="24"/>
  <c r="GT59" i="24"/>
  <c r="GS59" i="24"/>
  <c r="GR59" i="24"/>
  <c r="GQ59" i="24"/>
  <c r="GP59" i="24"/>
  <c r="GO59" i="24"/>
  <c r="GN59" i="24"/>
  <c r="GM59" i="24"/>
  <c r="GL59" i="24"/>
  <c r="GK59" i="24"/>
  <c r="GJ59" i="24"/>
  <c r="GI59" i="24"/>
  <c r="GH59" i="24"/>
  <c r="GG59" i="24"/>
  <c r="GF59" i="24"/>
  <c r="GE59" i="24"/>
  <c r="GD59" i="24"/>
  <c r="GC59" i="24"/>
  <c r="GB59" i="24"/>
  <c r="GA59" i="24"/>
  <c r="FZ59" i="24"/>
  <c r="FY59" i="24"/>
  <c r="FX59" i="24"/>
  <c r="FW59" i="24"/>
  <c r="FV59" i="24"/>
  <c r="FU59" i="24"/>
  <c r="FT59" i="24"/>
  <c r="FS59" i="24"/>
  <c r="FR59" i="24"/>
  <c r="FQ59" i="24"/>
  <c r="FP59" i="24"/>
  <c r="FO59" i="24"/>
  <c r="FN59" i="24"/>
  <c r="FM59" i="24"/>
  <c r="FL59" i="24"/>
  <c r="FK59" i="24"/>
  <c r="FJ59" i="24"/>
  <c r="FI59" i="24"/>
  <c r="FH59" i="24"/>
  <c r="FG59" i="24"/>
  <c r="FF59" i="24"/>
  <c r="FE59" i="24"/>
  <c r="FD59" i="24"/>
  <c r="FC59" i="24"/>
  <c r="FB59" i="24"/>
  <c r="FA59" i="24"/>
  <c r="EZ59" i="24"/>
  <c r="EY59" i="24"/>
  <c r="EX59" i="24"/>
  <c r="EW59" i="24"/>
  <c r="EV59" i="24"/>
  <c r="EU59" i="24"/>
  <c r="ET59" i="24"/>
  <c r="ES59" i="24"/>
  <c r="ER59" i="24"/>
  <c r="EQ59" i="24"/>
  <c r="EP59" i="24"/>
  <c r="EO59" i="24"/>
  <c r="EN59" i="24"/>
  <c r="EM59" i="24"/>
  <c r="EL59" i="24"/>
  <c r="EK59" i="24"/>
  <c r="EJ59" i="24"/>
  <c r="EI59" i="24"/>
  <c r="EH59" i="24"/>
  <c r="EG59" i="24"/>
  <c r="EF59" i="24"/>
  <c r="EE59" i="24"/>
  <c r="ED59" i="24"/>
  <c r="EC59" i="24"/>
  <c r="EB59" i="24"/>
  <c r="EA59" i="24"/>
  <c r="DZ59" i="24"/>
  <c r="DY59" i="24"/>
  <c r="DX59" i="24"/>
  <c r="DW59" i="24"/>
  <c r="DV59" i="24"/>
  <c r="DU59" i="24"/>
  <c r="DT59" i="24"/>
  <c r="ID58" i="24"/>
  <c r="IC58" i="24"/>
  <c r="IB58" i="24"/>
  <c r="IA58" i="24"/>
  <c r="HZ58" i="24"/>
  <c r="HY58" i="24"/>
  <c r="HX58" i="24"/>
  <c r="HW58" i="24"/>
  <c r="HV58" i="24"/>
  <c r="HU58" i="24"/>
  <c r="HT58" i="24"/>
  <c r="HS58" i="24"/>
  <c r="HR58" i="24"/>
  <c r="HQ58" i="24"/>
  <c r="HP58" i="24"/>
  <c r="HO58" i="24"/>
  <c r="HN58" i="24"/>
  <c r="HM58" i="24"/>
  <c r="HL58" i="24"/>
  <c r="HK58" i="24"/>
  <c r="HJ58" i="24"/>
  <c r="HI58" i="24"/>
  <c r="HH58" i="24"/>
  <c r="HG58" i="24"/>
  <c r="HF58" i="24"/>
  <c r="HE58" i="24"/>
  <c r="HD58" i="24"/>
  <c r="HC58" i="24"/>
  <c r="HB58" i="24"/>
  <c r="HA58" i="24"/>
  <c r="GZ58" i="24"/>
  <c r="GY58" i="24"/>
  <c r="GX58" i="24"/>
  <c r="GW58" i="24"/>
  <c r="GV58" i="24"/>
  <c r="GU58" i="24"/>
  <c r="GT58" i="24"/>
  <c r="GS58" i="24"/>
  <c r="GR58" i="24"/>
  <c r="GQ58" i="24"/>
  <c r="GP58" i="24"/>
  <c r="GO58" i="24"/>
  <c r="GN58" i="24"/>
  <c r="GM58" i="24"/>
  <c r="GL58" i="24"/>
  <c r="GK58" i="24"/>
  <c r="GJ58" i="24"/>
  <c r="GI58" i="24"/>
  <c r="GH58" i="24"/>
  <c r="GG58" i="24"/>
  <c r="GF58" i="24"/>
  <c r="GE58" i="24"/>
  <c r="GD58" i="24"/>
  <c r="GC58" i="24"/>
  <c r="GB58" i="24"/>
  <c r="GA58" i="24"/>
  <c r="FZ58" i="24"/>
  <c r="FY58" i="24"/>
  <c r="FX58" i="24"/>
  <c r="FW58" i="24"/>
  <c r="FV58" i="24"/>
  <c r="FU58" i="24"/>
  <c r="FT58" i="24"/>
  <c r="FS58" i="24"/>
  <c r="FR58" i="24"/>
  <c r="FQ58" i="24"/>
  <c r="FP58" i="24"/>
  <c r="FO58" i="24"/>
  <c r="FN58" i="24"/>
  <c r="FM58" i="24"/>
  <c r="FL58" i="24"/>
  <c r="FK58" i="24"/>
  <c r="FJ58" i="24"/>
  <c r="FI58" i="24"/>
  <c r="FH58" i="24"/>
  <c r="FG58" i="24"/>
  <c r="FF58" i="24"/>
  <c r="FE58" i="24"/>
  <c r="FD58" i="24"/>
  <c r="FC58" i="24"/>
  <c r="FB58" i="24"/>
  <c r="FA58" i="24"/>
  <c r="EZ58" i="24"/>
  <c r="EY58" i="24"/>
  <c r="EX58" i="24"/>
  <c r="EW58" i="24"/>
  <c r="EV58" i="24"/>
  <c r="EU58" i="24"/>
  <c r="ET58" i="24"/>
  <c r="ES58" i="24"/>
  <c r="ER58" i="24"/>
  <c r="EQ58" i="24"/>
  <c r="EP58" i="24"/>
  <c r="EO58" i="24"/>
  <c r="EN58" i="24"/>
  <c r="EM58" i="24"/>
  <c r="EL58" i="24"/>
  <c r="EK58" i="24"/>
  <c r="EJ58" i="24"/>
  <c r="EI58" i="24"/>
  <c r="EH58" i="24"/>
  <c r="EG58" i="24"/>
  <c r="EF58" i="24"/>
  <c r="EE58" i="24"/>
  <c r="ED58" i="24"/>
  <c r="EC58" i="24"/>
  <c r="EB58" i="24"/>
  <c r="EA58" i="24"/>
  <c r="DZ58" i="24"/>
  <c r="DY58" i="24"/>
  <c r="DX58" i="24"/>
  <c r="DW58" i="24"/>
  <c r="DV58" i="24"/>
  <c r="DU58" i="24"/>
  <c r="DT58" i="24"/>
  <c r="ID57" i="24"/>
  <c r="IC57" i="24"/>
  <c r="IB57" i="24"/>
  <c r="IA57" i="24"/>
  <c r="HZ57" i="24"/>
  <c r="HY57" i="24"/>
  <c r="HX57" i="24"/>
  <c r="HW57" i="24"/>
  <c r="HV57" i="24"/>
  <c r="HU57" i="24"/>
  <c r="HT57" i="24"/>
  <c r="HS57" i="24"/>
  <c r="HR57" i="24"/>
  <c r="HQ57" i="24"/>
  <c r="HP57" i="24"/>
  <c r="HO57" i="24"/>
  <c r="HN57" i="24"/>
  <c r="HM57" i="24"/>
  <c r="HL57" i="24"/>
  <c r="HK57" i="24"/>
  <c r="HJ57" i="24"/>
  <c r="HI57" i="24"/>
  <c r="HH57" i="24"/>
  <c r="HG57" i="24"/>
  <c r="HF57" i="24"/>
  <c r="HE57" i="24"/>
  <c r="HD57" i="24"/>
  <c r="HC57" i="24"/>
  <c r="HB57" i="24"/>
  <c r="HA57" i="24"/>
  <c r="GZ57" i="24"/>
  <c r="GY57" i="24"/>
  <c r="GX57" i="24"/>
  <c r="GW57" i="24"/>
  <c r="GV57" i="24"/>
  <c r="GU57" i="24"/>
  <c r="GT57" i="24"/>
  <c r="GS57" i="24"/>
  <c r="GR57" i="24"/>
  <c r="GQ57" i="24"/>
  <c r="GP57" i="24"/>
  <c r="GO57" i="24"/>
  <c r="GN57" i="24"/>
  <c r="GM57" i="24"/>
  <c r="GL57" i="24"/>
  <c r="GK57" i="24"/>
  <c r="GJ57" i="24"/>
  <c r="GI57" i="24"/>
  <c r="GH57" i="24"/>
  <c r="GG57" i="24"/>
  <c r="GF57" i="24"/>
  <c r="GE57" i="24"/>
  <c r="GD57" i="24"/>
  <c r="GC57" i="24"/>
  <c r="GB57" i="24"/>
  <c r="GA57" i="24"/>
  <c r="FZ57" i="24"/>
  <c r="FY57" i="24"/>
  <c r="FX57" i="24"/>
  <c r="FW57" i="24"/>
  <c r="FV57" i="24"/>
  <c r="FU57" i="24"/>
  <c r="FT57" i="24"/>
  <c r="FS57" i="24"/>
  <c r="FR57" i="24"/>
  <c r="FQ57" i="24"/>
  <c r="FP57" i="24"/>
  <c r="FO57" i="24"/>
  <c r="FN57" i="24"/>
  <c r="FM57" i="24"/>
  <c r="FL57" i="24"/>
  <c r="FK57" i="24"/>
  <c r="FJ57" i="24"/>
  <c r="FI57" i="24"/>
  <c r="FH57" i="24"/>
  <c r="FG57" i="24"/>
  <c r="FF57" i="24"/>
  <c r="FE57" i="24"/>
  <c r="FD57" i="24"/>
  <c r="FC57" i="24"/>
  <c r="FB57" i="24"/>
  <c r="FA57" i="24"/>
  <c r="EZ57" i="24"/>
  <c r="EY57" i="24"/>
  <c r="EX57" i="24"/>
  <c r="EW57" i="24"/>
  <c r="EV57" i="24"/>
  <c r="EU57" i="24"/>
  <c r="ET57" i="24"/>
  <c r="ES57" i="24"/>
  <c r="ER57" i="24"/>
  <c r="EQ57" i="24"/>
  <c r="EP57" i="24"/>
  <c r="EO57" i="24"/>
  <c r="EN57" i="24"/>
  <c r="EM57" i="24"/>
  <c r="EL57" i="24"/>
  <c r="EK57" i="24"/>
  <c r="EJ57" i="24"/>
  <c r="EI57" i="24"/>
  <c r="EH57" i="24"/>
  <c r="EG57" i="24"/>
  <c r="EF57" i="24"/>
  <c r="EE57" i="24"/>
  <c r="ED57" i="24"/>
  <c r="EC57" i="24"/>
  <c r="EB57" i="24"/>
  <c r="EA57" i="24"/>
  <c r="DZ57" i="24"/>
  <c r="DY57" i="24"/>
  <c r="DX57" i="24"/>
  <c r="DW57" i="24"/>
  <c r="DV57" i="24"/>
  <c r="DU57" i="24"/>
  <c r="DT57" i="24"/>
  <c r="ID56" i="24"/>
  <c r="IC56" i="24"/>
  <c r="IB56" i="24"/>
  <c r="IA56" i="24"/>
  <c r="HZ56" i="24"/>
  <c r="HY56" i="24"/>
  <c r="HX56" i="24"/>
  <c r="HW56" i="24"/>
  <c r="HV56" i="24"/>
  <c r="HU56" i="24"/>
  <c r="HT56" i="24"/>
  <c r="HS56" i="24"/>
  <c r="HR56" i="24"/>
  <c r="HQ56" i="24"/>
  <c r="HP56" i="24"/>
  <c r="HO56" i="24"/>
  <c r="HN56" i="24"/>
  <c r="HM56" i="24"/>
  <c r="HL56" i="24"/>
  <c r="HK56" i="24"/>
  <c r="HJ56" i="24"/>
  <c r="HI56" i="24"/>
  <c r="HH56" i="24"/>
  <c r="HG56" i="24"/>
  <c r="HF56" i="24"/>
  <c r="HE56" i="24"/>
  <c r="HD56" i="24"/>
  <c r="HC56" i="24"/>
  <c r="HB56" i="24"/>
  <c r="HA56" i="24"/>
  <c r="GZ56" i="24"/>
  <c r="GY56" i="24"/>
  <c r="GX56" i="24"/>
  <c r="GW56" i="24"/>
  <c r="GV56" i="24"/>
  <c r="GU56" i="24"/>
  <c r="GT56" i="24"/>
  <c r="GS56" i="24"/>
  <c r="GR56" i="24"/>
  <c r="GQ56" i="24"/>
  <c r="GP56" i="24"/>
  <c r="GO56" i="24"/>
  <c r="GN56" i="24"/>
  <c r="GM56" i="24"/>
  <c r="GL56" i="24"/>
  <c r="GK56" i="24"/>
  <c r="GJ56" i="24"/>
  <c r="GI56" i="24"/>
  <c r="GH56" i="24"/>
  <c r="GG56" i="24"/>
  <c r="GF56" i="24"/>
  <c r="GE56" i="24"/>
  <c r="GD56" i="24"/>
  <c r="GC56" i="24"/>
  <c r="GB56" i="24"/>
  <c r="GA56" i="24"/>
  <c r="FZ56" i="24"/>
  <c r="FY56" i="24"/>
  <c r="FX56" i="24"/>
  <c r="FW56" i="24"/>
  <c r="FV56" i="24"/>
  <c r="FU56" i="24"/>
  <c r="FT56" i="24"/>
  <c r="FS56" i="24"/>
  <c r="FR56" i="24"/>
  <c r="FQ56" i="24"/>
  <c r="FP56" i="24"/>
  <c r="FO56" i="24"/>
  <c r="FN56" i="24"/>
  <c r="FM56" i="24"/>
  <c r="FL56" i="24"/>
  <c r="FK56" i="24"/>
  <c r="FJ56" i="24"/>
  <c r="FI56" i="24"/>
  <c r="FH56" i="24"/>
  <c r="FG56" i="24"/>
  <c r="FF56" i="24"/>
  <c r="FE56" i="24"/>
  <c r="FD56" i="24"/>
  <c r="FC56" i="24"/>
  <c r="FB56" i="24"/>
  <c r="FA56" i="24"/>
  <c r="EZ56" i="24"/>
  <c r="EY56" i="24"/>
  <c r="EX56" i="24"/>
  <c r="EW56" i="24"/>
  <c r="EV56" i="24"/>
  <c r="EU56" i="24"/>
  <c r="ET56" i="24"/>
  <c r="ES56" i="24"/>
  <c r="ER56" i="24"/>
  <c r="EQ56" i="24"/>
  <c r="EP56" i="24"/>
  <c r="EO56" i="24"/>
  <c r="EN56" i="24"/>
  <c r="EM56" i="24"/>
  <c r="EL56" i="24"/>
  <c r="EK56" i="24"/>
  <c r="EJ56" i="24"/>
  <c r="EI56" i="24"/>
  <c r="EH56" i="24"/>
  <c r="EG56" i="24"/>
  <c r="EF56" i="24"/>
  <c r="EE56" i="24"/>
  <c r="ED56" i="24"/>
  <c r="EC56" i="24"/>
  <c r="EB56" i="24"/>
  <c r="EA56" i="24"/>
  <c r="DZ56" i="24"/>
  <c r="DY56" i="24"/>
  <c r="DX56" i="24"/>
  <c r="DW56" i="24"/>
  <c r="DV56" i="24"/>
  <c r="DU56" i="24"/>
  <c r="DT56" i="24"/>
  <c r="ID55" i="24"/>
  <c r="IC55" i="24"/>
  <c r="IB55" i="24"/>
  <c r="IA55" i="24"/>
  <c r="HZ55" i="24"/>
  <c r="HY55" i="24"/>
  <c r="HX55" i="24"/>
  <c r="HW55" i="24"/>
  <c r="HV55" i="24"/>
  <c r="HU55" i="24"/>
  <c r="HT55" i="24"/>
  <c r="HS55" i="24"/>
  <c r="HR55" i="24"/>
  <c r="HQ55" i="24"/>
  <c r="HP55" i="24"/>
  <c r="HO55" i="24"/>
  <c r="HN55" i="24"/>
  <c r="HM55" i="24"/>
  <c r="HL55" i="24"/>
  <c r="HK55" i="24"/>
  <c r="HJ55" i="24"/>
  <c r="HI55" i="24"/>
  <c r="HH55" i="24"/>
  <c r="HG55" i="24"/>
  <c r="HF55" i="24"/>
  <c r="HE55" i="24"/>
  <c r="HD55" i="24"/>
  <c r="HC55" i="24"/>
  <c r="HB55" i="24"/>
  <c r="HA55" i="24"/>
  <c r="GZ55" i="24"/>
  <c r="GY55" i="24"/>
  <c r="GX55" i="24"/>
  <c r="GW55" i="24"/>
  <c r="GV55" i="24"/>
  <c r="GU55" i="24"/>
  <c r="GT55" i="24"/>
  <c r="GS55" i="24"/>
  <c r="GR55" i="24"/>
  <c r="GQ55" i="24"/>
  <c r="GP55" i="24"/>
  <c r="GO55" i="24"/>
  <c r="GN55" i="24"/>
  <c r="GM55" i="24"/>
  <c r="GL55" i="24"/>
  <c r="GK55" i="24"/>
  <c r="GJ55" i="24"/>
  <c r="GI55" i="24"/>
  <c r="GH55" i="24"/>
  <c r="GG55" i="24"/>
  <c r="GF55" i="24"/>
  <c r="GE55" i="24"/>
  <c r="GD55" i="24"/>
  <c r="GC55" i="24"/>
  <c r="GB55" i="24"/>
  <c r="GA55" i="24"/>
  <c r="FZ55" i="24"/>
  <c r="FY55" i="24"/>
  <c r="FX55" i="24"/>
  <c r="FW55" i="24"/>
  <c r="FV55" i="24"/>
  <c r="FU55" i="24"/>
  <c r="FT55" i="24"/>
  <c r="FS55" i="24"/>
  <c r="FR55" i="24"/>
  <c r="FQ55" i="24"/>
  <c r="FP55" i="24"/>
  <c r="FO55" i="24"/>
  <c r="FN55" i="24"/>
  <c r="FM55" i="24"/>
  <c r="FL55" i="24"/>
  <c r="FK55" i="24"/>
  <c r="FJ55" i="24"/>
  <c r="FI55" i="24"/>
  <c r="FH55" i="24"/>
  <c r="FG55" i="24"/>
  <c r="FF55" i="24"/>
  <c r="FE55" i="24"/>
  <c r="FD55" i="24"/>
  <c r="FC55" i="24"/>
  <c r="FB55" i="24"/>
  <c r="FA55" i="24"/>
  <c r="EZ55" i="24"/>
  <c r="EY55" i="24"/>
  <c r="EX55" i="24"/>
  <c r="EW55" i="24"/>
  <c r="EV55" i="24"/>
  <c r="EU55" i="24"/>
  <c r="ET55" i="24"/>
  <c r="ES55" i="24"/>
  <c r="ER55" i="24"/>
  <c r="EQ55" i="24"/>
  <c r="EP55" i="24"/>
  <c r="EO55" i="24"/>
  <c r="EN55" i="24"/>
  <c r="EM55" i="24"/>
  <c r="EL55" i="24"/>
  <c r="EK55" i="24"/>
  <c r="EJ55" i="24"/>
  <c r="EI55" i="24"/>
  <c r="EH55" i="24"/>
  <c r="EG55" i="24"/>
  <c r="EF55" i="24"/>
  <c r="EE55" i="24"/>
  <c r="ED55" i="24"/>
  <c r="EC55" i="24"/>
  <c r="EB55" i="24"/>
  <c r="EA55" i="24"/>
  <c r="DZ55" i="24"/>
  <c r="DY55" i="24"/>
  <c r="DX55" i="24"/>
  <c r="DW55" i="24"/>
  <c r="DV55" i="24"/>
  <c r="DU55" i="24"/>
  <c r="DT55" i="24"/>
  <c r="ID54" i="24"/>
  <c r="IC54" i="24"/>
  <c r="IB54" i="24"/>
  <c r="IA54" i="24"/>
  <c r="HZ54" i="24"/>
  <c r="HY54" i="24"/>
  <c r="HX54" i="24"/>
  <c r="HW54" i="24"/>
  <c r="HV54" i="24"/>
  <c r="HU54" i="24"/>
  <c r="HT54" i="24"/>
  <c r="HS54" i="24"/>
  <c r="HR54" i="24"/>
  <c r="HQ54" i="24"/>
  <c r="HP54" i="24"/>
  <c r="HO54" i="24"/>
  <c r="HN54" i="24"/>
  <c r="HM54" i="24"/>
  <c r="HL54" i="24"/>
  <c r="HK54" i="24"/>
  <c r="HJ54" i="24"/>
  <c r="HI54" i="24"/>
  <c r="HH54" i="24"/>
  <c r="HG54" i="24"/>
  <c r="HF54" i="24"/>
  <c r="HE54" i="24"/>
  <c r="HD54" i="24"/>
  <c r="HC54" i="24"/>
  <c r="HB54" i="24"/>
  <c r="HA54" i="24"/>
  <c r="GZ54" i="24"/>
  <c r="GY54" i="24"/>
  <c r="GX54" i="24"/>
  <c r="GW54" i="24"/>
  <c r="GV54" i="24"/>
  <c r="GU54" i="24"/>
  <c r="GT54" i="24"/>
  <c r="GS54" i="24"/>
  <c r="GR54" i="24"/>
  <c r="GQ54" i="24"/>
  <c r="GP54" i="24"/>
  <c r="GO54" i="24"/>
  <c r="GN54" i="24"/>
  <c r="GM54" i="24"/>
  <c r="GL54" i="24"/>
  <c r="GK54" i="24"/>
  <c r="GJ54" i="24"/>
  <c r="GI54" i="24"/>
  <c r="GH54" i="24"/>
  <c r="GG54" i="24"/>
  <c r="GF54" i="24"/>
  <c r="GE54" i="24"/>
  <c r="GD54" i="24"/>
  <c r="GC54" i="24"/>
  <c r="GB54" i="24"/>
  <c r="GA54" i="24"/>
  <c r="FZ54" i="24"/>
  <c r="FY54" i="24"/>
  <c r="FX54" i="24"/>
  <c r="FW54" i="24"/>
  <c r="FV54" i="24"/>
  <c r="FU54" i="24"/>
  <c r="FT54" i="24"/>
  <c r="FS54" i="24"/>
  <c r="FR54" i="24"/>
  <c r="FQ54" i="24"/>
  <c r="FP54" i="24"/>
  <c r="FO54" i="24"/>
  <c r="FN54" i="24"/>
  <c r="FM54" i="24"/>
  <c r="FL54" i="24"/>
  <c r="FK54" i="24"/>
  <c r="FJ54" i="24"/>
  <c r="FI54" i="24"/>
  <c r="FH54" i="24"/>
  <c r="FG54" i="24"/>
  <c r="FF54" i="24"/>
  <c r="FE54" i="24"/>
  <c r="FD54" i="24"/>
  <c r="FC54" i="24"/>
  <c r="FB54" i="24"/>
  <c r="FA54" i="24"/>
  <c r="EZ54" i="24"/>
  <c r="EY54" i="24"/>
  <c r="EX54" i="24"/>
  <c r="EW54" i="24"/>
  <c r="EV54" i="24"/>
  <c r="EU54" i="24"/>
  <c r="ET54" i="24"/>
  <c r="ES54" i="24"/>
  <c r="ER54" i="24"/>
  <c r="EQ54" i="24"/>
  <c r="EP54" i="24"/>
  <c r="EO54" i="24"/>
  <c r="EN54" i="24"/>
  <c r="EM54" i="24"/>
  <c r="EL54" i="24"/>
  <c r="EK54" i="24"/>
  <c r="EJ54" i="24"/>
  <c r="EI54" i="24"/>
  <c r="EH54" i="24"/>
  <c r="EG54" i="24"/>
  <c r="EF54" i="24"/>
  <c r="EE54" i="24"/>
  <c r="ED54" i="24"/>
  <c r="EC54" i="24"/>
  <c r="EB54" i="24"/>
  <c r="EA54" i="24"/>
  <c r="DZ54" i="24"/>
  <c r="DY54" i="24"/>
  <c r="DX54" i="24"/>
  <c r="DW54" i="24"/>
  <c r="DV54" i="24"/>
  <c r="DU54" i="24"/>
  <c r="DT54" i="24"/>
  <c r="ID53" i="24"/>
  <c r="IC53" i="24"/>
  <c r="IB53" i="24"/>
  <c r="IA53" i="24"/>
  <c r="HZ53" i="24"/>
  <c r="HY53" i="24"/>
  <c r="HX53" i="24"/>
  <c r="HW53" i="24"/>
  <c r="HV53" i="24"/>
  <c r="HU53" i="24"/>
  <c r="HT53" i="24"/>
  <c r="HS53" i="24"/>
  <c r="HR53" i="24"/>
  <c r="HQ53" i="24"/>
  <c r="HP53" i="24"/>
  <c r="HO53" i="24"/>
  <c r="HN53" i="24"/>
  <c r="HM53" i="24"/>
  <c r="HL53" i="24"/>
  <c r="HK53" i="24"/>
  <c r="HJ53" i="24"/>
  <c r="HI53" i="24"/>
  <c r="HH53" i="24"/>
  <c r="HG53" i="24"/>
  <c r="HF53" i="24"/>
  <c r="HE53" i="24"/>
  <c r="HD53" i="24"/>
  <c r="HC53" i="24"/>
  <c r="HB53" i="24"/>
  <c r="HA53" i="24"/>
  <c r="GZ53" i="24"/>
  <c r="GY53" i="24"/>
  <c r="GX53" i="24"/>
  <c r="GW53" i="24"/>
  <c r="GV53" i="24"/>
  <c r="GU53" i="24"/>
  <c r="GT53" i="24"/>
  <c r="GS53" i="24"/>
  <c r="GR53" i="24"/>
  <c r="GQ53" i="24"/>
  <c r="GP53" i="24"/>
  <c r="GO53" i="24"/>
  <c r="GN53" i="24"/>
  <c r="GM53" i="24"/>
  <c r="GL53" i="24"/>
  <c r="GK53" i="24"/>
  <c r="GJ53" i="24"/>
  <c r="GI53" i="24"/>
  <c r="GH53" i="24"/>
  <c r="GG53" i="24"/>
  <c r="GF53" i="24"/>
  <c r="GE53" i="24"/>
  <c r="GD53" i="24"/>
  <c r="GC53" i="24"/>
  <c r="GB53" i="24"/>
  <c r="GA53" i="24"/>
  <c r="FZ53" i="24"/>
  <c r="FY53" i="24"/>
  <c r="FX53" i="24"/>
  <c r="FW53" i="24"/>
  <c r="FV53" i="24"/>
  <c r="FU53" i="24"/>
  <c r="FT53" i="24"/>
  <c r="FS53" i="24"/>
  <c r="FR53" i="24"/>
  <c r="FQ53" i="24"/>
  <c r="FP53" i="24"/>
  <c r="FO53" i="24"/>
  <c r="FN53" i="24"/>
  <c r="FM53" i="24"/>
  <c r="FL53" i="24"/>
  <c r="FK53" i="24"/>
  <c r="FJ53" i="24"/>
  <c r="FI53" i="24"/>
  <c r="FH53" i="24"/>
  <c r="FG53" i="24"/>
  <c r="FF53" i="24"/>
  <c r="FE53" i="24"/>
  <c r="FD53" i="24"/>
  <c r="FC53" i="24"/>
  <c r="FB53" i="24"/>
  <c r="FA53" i="24"/>
  <c r="EZ53" i="24"/>
  <c r="EY53" i="24"/>
  <c r="EX53" i="24"/>
  <c r="EW53" i="24"/>
  <c r="EV53" i="24"/>
  <c r="EU53" i="24"/>
  <c r="ET53" i="24"/>
  <c r="ES53" i="24"/>
  <c r="ER53" i="24"/>
  <c r="EQ53" i="24"/>
  <c r="EP53" i="24"/>
  <c r="EO53" i="24"/>
  <c r="EN53" i="24"/>
  <c r="EM53" i="24"/>
  <c r="EL53" i="24"/>
  <c r="EK53" i="24"/>
  <c r="EJ53" i="24"/>
  <c r="EI53" i="24"/>
  <c r="EH53" i="24"/>
  <c r="EG53" i="24"/>
  <c r="EF53" i="24"/>
  <c r="EE53" i="24"/>
  <c r="ED53" i="24"/>
  <c r="EC53" i="24"/>
  <c r="EB53" i="24"/>
  <c r="EA53" i="24"/>
  <c r="DZ53" i="24"/>
  <c r="DY53" i="24"/>
  <c r="DX53" i="24"/>
  <c r="DW53" i="24"/>
  <c r="DV53" i="24"/>
  <c r="DU53" i="24"/>
  <c r="DT53" i="24"/>
  <c r="ID52" i="24"/>
  <c r="IC52" i="24"/>
  <c r="IB52" i="24"/>
  <c r="IA52" i="24"/>
  <c r="HZ52" i="24"/>
  <c r="HY52" i="24"/>
  <c r="HX52" i="24"/>
  <c r="HW52" i="24"/>
  <c r="HV52" i="24"/>
  <c r="HU52" i="24"/>
  <c r="HT52" i="24"/>
  <c r="HS52" i="24"/>
  <c r="HR52" i="24"/>
  <c r="HQ52" i="24"/>
  <c r="HP52" i="24"/>
  <c r="HO52" i="24"/>
  <c r="HN52" i="24"/>
  <c r="HM52" i="24"/>
  <c r="HL52" i="24"/>
  <c r="HK52" i="24"/>
  <c r="HJ52" i="24"/>
  <c r="HI52" i="24"/>
  <c r="HH52" i="24"/>
  <c r="HG52" i="24"/>
  <c r="HF52" i="24"/>
  <c r="HE52" i="24"/>
  <c r="HD52" i="24"/>
  <c r="HC52" i="24"/>
  <c r="HB52" i="24"/>
  <c r="HA52" i="24"/>
  <c r="GZ52" i="24"/>
  <c r="GY52" i="24"/>
  <c r="GX52" i="24"/>
  <c r="GW52" i="24"/>
  <c r="GV52" i="24"/>
  <c r="GU52" i="24"/>
  <c r="GT52" i="24"/>
  <c r="GS52" i="24"/>
  <c r="GR52" i="24"/>
  <c r="GQ52" i="24"/>
  <c r="GP52" i="24"/>
  <c r="GO52" i="24"/>
  <c r="GN52" i="24"/>
  <c r="GM52" i="24"/>
  <c r="GL52" i="24"/>
  <c r="GK52" i="24"/>
  <c r="GJ52" i="24"/>
  <c r="GI52" i="24"/>
  <c r="GH52" i="24"/>
  <c r="GG52" i="24"/>
  <c r="GF52" i="24"/>
  <c r="GE52" i="24"/>
  <c r="GD52" i="24"/>
  <c r="GC52" i="24"/>
  <c r="GB52" i="24"/>
  <c r="GA52" i="24"/>
  <c r="FZ52" i="24"/>
  <c r="FY52" i="24"/>
  <c r="FX52" i="24"/>
  <c r="FW52" i="24"/>
  <c r="FV52" i="24"/>
  <c r="FU52" i="24"/>
  <c r="FT52" i="24"/>
  <c r="FS52" i="24"/>
  <c r="FR52" i="24"/>
  <c r="FQ52" i="24"/>
  <c r="FP52" i="24"/>
  <c r="FO52" i="24"/>
  <c r="FN52" i="24"/>
  <c r="FM52" i="24"/>
  <c r="FL52" i="24"/>
  <c r="FK52" i="24"/>
  <c r="FJ52" i="24"/>
  <c r="FI52" i="24"/>
  <c r="FH52" i="24"/>
  <c r="FG52" i="24"/>
  <c r="FF52" i="24"/>
  <c r="FE52" i="24"/>
  <c r="FD52" i="24"/>
  <c r="FC52" i="24"/>
  <c r="FB52" i="24"/>
  <c r="FA52" i="24"/>
  <c r="EZ52" i="24"/>
  <c r="EY52" i="24"/>
  <c r="EX52" i="24"/>
  <c r="EW52" i="24"/>
  <c r="EV52" i="24"/>
  <c r="EU52" i="24"/>
  <c r="ET52" i="24"/>
  <c r="ES52" i="24"/>
  <c r="ER52" i="24"/>
  <c r="EQ52" i="24"/>
  <c r="EP52" i="24"/>
  <c r="EO52" i="24"/>
  <c r="EN52" i="24"/>
  <c r="EM52" i="24"/>
  <c r="EL52" i="24"/>
  <c r="EK52" i="24"/>
  <c r="EJ52" i="24"/>
  <c r="EI52" i="24"/>
  <c r="EH52" i="24"/>
  <c r="EG52" i="24"/>
  <c r="EF52" i="24"/>
  <c r="EE52" i="24"/>
  <c r="ED52" i="24"/>
  <c r="EC52" i="24"/>
  <c r="EB52" i="24"/>
  <c r="EA52" i="24"/>
  <c r="DZ52" i="24"/>
  <c r="DY52" i="24"/>
  <c r="DX52" i="24"/>
  <c r="DW52" i="24"/>
  <c r="DV52" i="24"/>
  <c r="DU52" i="24"/>
  <c r="DT52" i="24"/>
  <c r="ID51" i="24"/>
  <c r="IC51" i="24"/>
  <c r="IB51" i="24"/>
  <c r="IA51" i="24"/>
  <c r="HZ51" i="24"/>
  <c r="HY51" i="24"/>
  <c r="HX51" i="24"/>
  <c r="HW51" i="24"/>
  <c r="HV51" i="24"/>
  <c r="HU51" i="24"/>
  <c r="HT51" i="24"/>
  <c r="HS51" i="24"/>
  <c r="HR51" i="24"/>
  <c r="HQ51" i="24"/>
  <c r="HP51" i="24"/>
  <c r="HO51" i="24"/>
  <c r="HN51" i="24"/>
  <c r="HM51" i="24"/>
  <c r="HL51" i="24"/>
  <c r="HK51" i="24"/>
  <c r="HJ51" i="24"/>
  <c r="HI51" i="24"/>
  <c r="HH51" i="24"/>
  <c r="HG51" i="24"/>
  <c r="HF51" i="24"/>
  <c r="HE51" i="24"/>
  <c r="HD51" i="24"/>
  <c r="HC51" i="24"/>
  <c r="HB51" i="24"/>
  <c r="HA51" i="24"/>
  <c r="GZ51" i="24"/>
  <c r="GY51" i="24"/>
  <c r="GX51" i="24"/>
  <c r="GW51" i="24"/>
  <c r="GV51" i="24"/>
  <c r="GU51" i="24"/>
  <c r="GT51" i="24"/>
  <c r="GS51" i="24"/>
  <c r="GR51" i="24"/>
  <c r="GQ51" i="24"/>
  <c r="GP51" i="24"/>
  <c r="GO51" i="24"/>
  <c r="GN51" i="24"/>
  <c r="GM51" i="24"/>
  <c r="GL51" i="24"/>
  <c r="GK51" i="24"/>
  <c r="GJ51" i="24"/>
  <c r="GI51" i="24"/>
  <c r="GH51" i="24"/>
  <c r="GG51" i="24"/>
  <c r="GF51" i="24"/>
  <c r="GE51" i="24"/>
  <c r="GD51" i="24"/>
  <c r="GC51" i="24"/>
  <c r="GB51" i="24"/>
  <c r="GA51" i="24"/>
  <c r="FZ51" i="24"/>
  <c r="FY51" i="24"/>
  <c r="FX51" i="24"/>
  <c r="FW51" i="24"/>
  <c r="FV51" i="24"/>
  <c r="FU51" i="24"/>
  <c r="FT51" i="24"/>
  <c r="FS51" i="24"/>
  <c r="FR51" i="24"/>
  <c r="FQ51" i="24"/>
  <c r="FP51" i="24"/>
  <c r="FO51" i="24"/>
  <c r="FN51" i="24"/>
  <c r="FM51" i="24"/>
  <c r="FL51" i="24"/>
  <c r="FK51" i="24"/>
  <c r="FJ51" i="24"/>
  <c r="FI51" i="24"/>
  <c r="FH51" i="24"/>
  <c r="FG51" i="24"/>
  <c r="FF51" i="24"/>
  <c r="FE51" i="24"/>
  <c r="FD51" i="24"/>
  <c r="FC51" i="24"/>
  <c r="FB51" i="24"/>
  <c r="FA51" i="24"/>
  <c r="EZ51" i="24"/>
  <c r="EY51" i="24"/>
  <c r="EX51" i="24"/>
  <c r="EW51" i="24"/>
  <c r="EV51" i="24"/>
  <c r="EU51" i="24"/>
  <c r="ET51" i="24"/>
  <c r="ES51" i="24"/>
  <c r="ER51" i="24"/>
  <c r="EQ51" i="24"/>
  <c r="EP51" i="24"/>
  <c r="EO51" i="24"/>
  <c r="EN51" i="24"/>
  <c r="EM51" i="24"/>
  <c r="EL51" i="24"/>
  <c r="EK51" i="24"/>
  <c r="EJ51" i="24"/>
  <c r="EI51" i="24"/>
  <c r="EH51" i="24"/>
  <c r="EG51" i="24"/>
  <c r="EF51" i="24"/>
  <c r="EE51" i="24"/>
  <c r="ED51" i="24"/>
  <c r="EC51" i="24"/>
  <c r="EB51" i="24"/>
  <c r="EA51" i="24"/>
  <c r="DZ51" i="24"/>
  <c r="DY51" i="24"/>
  <c r="DX51" i="24"/>
  <c r="DW51" i="24"/>
  <c r="DV51" i="24"/>
  <c r="DU51" i="24"/>
  <c r="DT51" i="24"/>
  <c r="ID50" i="24"/>
  <c r="IC50" i="24"/>
  <c r="IB50" i="24"/>
  <c r="IA50" i="24"/>
  <c r="HZ50" i="24"/>
  <c r="HY50" i="24"/>
  <c r="HX50" i="24"/>
  <c r="HW50" i="24"/>
  <c r="HV50" i="24"/>
  <c r="HU50" i="24"/>
  <c r="HT50" i="24"/>
  <c r="HS50" i="24"/>
  <c r="HR50" i="24"/>
  <c r="HQ50" i="24"/>
  <c r="HP50" i="24"/>
  <c r="HO50" i="24"/>
  <c r="HN50" i="24"/>
  <c r="HM50" i="24"/>
  <c r="HL50" i="24"/>
  <c r="HK50" i="24"/>
  <c r="HJ50" i="24"/>
  <c r="HI50" i="24"/>
  <c r="HH50" i="24"/>
  <c r="HG50" i="24"/>
  <c r="HF50" i="24"/>
  <c r="HE50" i="24"/>
  <c r="HD50" i="24"/>
  <c r="HC50" i="24"/>
  <c r="HB50" i="24"/>
  <c r="HA50" i="24"/>
  <c r="GZ50" i="24"/>
  <c r="GY50" i="24"/>
  <c r="GX50" i="24"/>
  <c r="GW50" i="24"/>
  <c r="GV50" i="24"/>
  <c r="GU50" i="24"/>
  <c r="GT50" i="24"/>
  <c r="GS50" i="24"/>
  <c r="GR50" i="24"/>
  <c r="GQ50" i="24"/>
  <c r="GP50" i="24"/>
  <c r="GO50" i="24"/>
  <c r="GN50" i="24"/>
  <c r="GM50" i="24"/>
  <c r="GL50" i="24"/>
  <c r="GK50" i="24"/>
  <c r="GJ50" i="24"/>
  <c r="GI50" i="24"/>
  <c r="GH50" i="24"/>
  <c r="GG50" i="24"/>
  <c r="GF50" i="24"/>
  <c r="GE50" i="24"/>
  <c r="GD50" i="24"/>
  <c r="GC50" i="24"/>
  <c r="GB50" i="24"/>
  <c r="GA50" i="24"/>
  <c r="FZ50" i="24"/>
  <c r="FY50" i="24"/>
  <c r="FX50" i="24"/>
  <c r="FW50" i="24"/>
  <c r="FV50" i="24"/>
  <c r="FU50" i="24"/>
  <c r="FT50" i="24"/>
  <c r="FS50" i="24"/>
  <c r="FR50" i="24"/>
  <c r="FQ50" i="24"/>
  <c r="FP50" i="24"/>
  <c r="FO50" i="24"/>
  <c r="FN50" i="24"/>
  <c r="FM50" i="24"/>
  <c r="FL50" i="24"/>
  <c r="FK50" i="24"/>
  <c r="FJ50" i="24"/>
  <c r="FI50" i="24"/>
  <c r="FH50" i="24"/>
  <c r="FG50" i="24"/>
  <c r="FF50" i="24"/>
  <c r="FE50" i="24"/>
  <c r="FD50" i="24"/>
  <c r="FC50" i="24"/>
  <c r="FB50" i="24"/>
  <c r="FA50" i="24"/>
  <c r="EZ50" i="24"/>
  <c r="EY50" i="24"/>
  <c r="EX50" i="24"/>
  <c r="EW50" i="24"/>
  <c r="EV50" i="24"/>
  <c r="EU50" i="24"/>
  <c r="ET50" i="24"/>
  <c r="ES50" i="24"/>
  <c r="ER50" i="24"/>
  <c r="EQ50" i="24"/>
  <c r="EP50" i="24"/>
  <c r="EO50" i="24"/>
  <c r="EN50" i="24"/>
  <c r="EM50" i="24"/>
  <c r="EL50" i="24"/>
  <c r="EK50" i="24"/>
  <c r="EJ50" i="24"/>
  <c r="EI50" i="24"/>
  <c r="EH50" i="24"/>
  <c r="EG50" i="24"/>
  <c r="EF50" i="24"/>
  <c r="EE50" i="24"/>
  <c r="ED50" i="24"/>
  <c r="EC50" i="24"/>
  <c r="EB50" i="24"/>
  <c r="EA50" i="24"/>
  <c r="DZ50" i="24"/>
  <c r="DY50" i="24"/>
  <c r="DX50" i="24"/>
  <c r="DW50" i="24"/>
  <c r="DV50" i="24"/>
  <c r="DU50" i="24"/>
  <c r="DT50" i="24"/>
  <c r="ID49" i="24"/>
  <c r="IC49" i="24"/>
  <c r="IB49" i="24"/>
  <c r="IA49" i="24"/>
  <c r="HZ49" i="24"/>
  <c r="HY49" i="24"/>
  <c r="HX49" i="24"/>
  <c r="HW49" i="24"/>
  <c r="HV49" i="24"/>
  <c r="HU49" i="24"/>
  <c r="HT49" i="24"/>
  <c r="HS49" i="24"/>
  <c r="HR49" i="24"/>
  <c r="HQ49" i="24"/>
  <c r="HP49" i="24"/>
  <c r="HO49" i="24"/>
  <c r="HN49" i="24"/>
  <c r="HM49" i="24"/>
  <c r="HL49" i="24"/>
  <c r="HK49" i="24"/>
  <c r="HJ49" i="24"/>
  <c r="HI49" i="24"/>
  <c r="HH49" i="24"/>
  <c r="HG49" i="24"/>
  <c r="HF49" i="24"/>
  <c r="HE49" i="24"/>
  <c r="HD49" i="24"/>
  <c r="HC49" i="24"/>
  <c r="HB49" i="24"/>
  <c r="HA49" i="24"/>
  <c r="GZ49" i="24"/>
  <c r="GY49" i="24"/>
  <c r="GX49" i="24"/>
  <c r="GW49" i="24"/>
  <c r="GV49" i="24"/>
  <c r="GU49" i="24"/>
  <c r="GT49" i="24"/>
  <c r="GS49" i="24"/>
  <c r="GR49" i="24"/>
  <c r="GQ49" i="24"/>
  <c r="GP49" i="24"/>
  <c r="GO49" i="24"/>
  <c r="GN49" i="24"/>
  <c r="GM49" i="24"/>
  <c r="GL49" i="24"/>
  <c r="GK49" i="24"/>
  <c r="GJ49" i="24"/>
  <c r="GI49" i="24"/>
  <c r="GH49" i="24"/>
  <c r="GG49" i="24"/>
  <c r="GF49" i="24"/>
  <c r="GE49" i="24"/>
  <c r="GD49" i="24"/>
  <c r="GC49" i="24"/>
  <c r="GB49" i="24"/>
  <c r="GA49" i="24"/>
  <c r="FZ49" i="24"/>
  <c r="FY49" i="24"/>
  <c r="FX49" i="24"/>
  <c r="FW49" i="24"/>
  <c r="FV49" i="24"/>
  <c r="FU49" i="24"/>
  <c r="FT49" i="24"/>
  <c r="FS49" i="24"/>
  <c r="FR49" i="24"/>
  <c r="FQ49" i="24"/>
  <c r="FP49" i="24"/>
  <c r="FO49" i="24"/>
  <c r="FN49" i="24"/>
  <c r="FM49" i="24"/>
  <c r="FL49" i="24"/>
  <c r="FK49" i="24"/>
  <c r="FJ49" i="24"/>
  <c r="FI49" i="24"/>
  <c r="FH49" i="24"/>
  <c r="FG49" i="24"/>
  <c r="FF49" i="24"/>
  <c r="FE49" i="24"/>
  <c r="FD49" i="24"/>
  <c r="FC49" i="24"/>
  <c r="FB49" i="24"/>
  <c r="FA49" i="24"/>
  <c r="EZ49" i="24"/>
  <c r="EY49" i="24"/>
  <c r="EX49" i="24"/>
  <c r="EW49" i="24"/>
  <c r="EV49" i="24"/>
  <c r="EU49" i="24"/>
  <c r="ET49" i="24"/>
  <c r="ES49" i="24"/>
  <c r="ER49" i="24"/>
  <c r="EQ49" i="24"/>
  <c r="EP49" i="24"/>
  <c r="EO49" i="24"/>
  <c r="EN49" i="24"/>
  <c r="EM49" i="24"/>
  <c r="EL49" i="24"/>
  <c r="EK49" i="24"/>
  <c r="EJ49" i="24"/>
  <c r="EI49" i="24"/>
  <c r="EH49" i="24"/>
  <c r="EG49" i="24"/>
  <c r="EF49" i="24"/>
  <c r="EE49" i="24"/>
  <c r="ED49" i="24"/>
  <c r="EC49" i="24"/>
  <c r="EB49" i="24"/>
  <c r="EA49" i="24"/>
  <c r="DZ49" i="24"/>
  <c r="DY49" i="24"/>
  <c r="DX49" i="24"/>
  <c r="DW49" i="24"/>
  <c r="DV49" i="24"/>
  <c r="DU49" i="24"/>
  <c r="DT49" i="24"/>
  <c r="ID48" i="24"/>
  <c r="IC48" i="24"/>
  <c r="IB48" i="24"/>
  <c r="IA48" i="24"/>
  <c r="HZ48" i="24"/>
  <c r="HY48" i="24"/>
  <c r="HX48" i="24"/>
  <c r="HW48" i="24"/>
  <c r="HV48" i="24"/>
  <c r="HU48" i="24"/>
  <c r="HT48" i="24"/>
  <c r="HS48" i="24"/>
  <c r="HR48" i="24"/>
  <c r="HQ48" i="24"/>
  <c r="HP48" i="24"/>
  <c r="HO48" i="24"/>
  <c r="HN48" i="24"/>
  <c r="HM48" i="24"/>
  <c r="HL48" i="24"/>
  <c r="HK48" i="24"/>
  <c r="HJ48" i="24"/>
  <c r="HI48" i="24"/>
  <c r="HH48" i="24"/>
  <c r="HG48" i="24"/>
  <c r="HF48" i="24"/>
  <c r="HE48" i="24"/>
  <c r="HD48" i="24"/>
  <c r="HC48" i="24"/>
  <c r="HB48" i="24"/>
  <c r="HA48" i="24"/>
  <c r="GZ48" i="24"/>
  <c r="GY48" i="24"/>
  <c r="GX48" i="24"/>
  <c r="GW48" i="24"/>
  <c r="GV48" i="24"/>
  <c r="GU48" i="24"/>
  <c r="GT48" i="24"/>
  <c r="GS48" i="24"/>
  <c r="GR48" i="24"/>
  <c r="GQ48" i="24"/>
  <c r="GP48" i="24"/>
  <c r="GO48" i="24"/>
  <c r="GN48" i="24"/>
  <c r="GM48" i="24"/>
  <c r="GL48" i="24"/>
  <c r="GK48" i="24"/>
  <c r="GJ48" i="24"/>
  <c r="GI48" i="24"/>
  <c r="GH48" i="24"/>
  <c r="GG48" i="24"/>
  <c r="GF48" i="24"/>
  <c r="GE48" i="24"/>
  <c r="GD48" i="24"/>
  <c r="GC48" i="24"/>
  <c r="GB48" i="24"/>
  <c r="GA48" i="24"/>
  <c r="FZ48" i="24"/>
  <c r="FY48" i="24"/>
  <c r="FX48" i="24"/>
  <c r="FW48" i="24"/>
  <c r="FV48" i="24"/>
  <c r="FU48" i="24"/>
  <c r="FT48" i="24"/>
  <c r="FS48" i="24"/>
  <c r="FR48" i="24"/>
  <c r="FQ48" i="24"/>
  <c r="FP48" i="24"/>
  <c r="FO48" i="24"/>
  <c r="FN48" i="24"/>
  <c r="FM48" i="24"/>
  <c r="FL48" i="24"/>
  <c r="FK48" i="24"/>
  <c r="FJ48" i="24"/>
  <c r="FI48" i="24"/>
  <c r="FH48" i="24"/>
  <c r="FG48" i="24"/>
  <c r="FF48" i="24"/>
  <c r="FE48" i="24"/>
  <c r="FD48" i="24"/>
  <c r="FC48" i="24"/>
  <c r="FB48" i="24"/>
  <c r="FA48" i="24"/>
  <c r="EZ48" i="24"/>
  <c r="EY48" i="24"/>
  <c r="EX48" i="24"/>
  <c r="EW48" i="24"/>
  <c r="EV48" i="24"/>
  <c r="EU48" i="24"/>
  <c r="ET48" i="24"/>
  <c r="ES48" i="24"/>
  <c r="ER48" i="24"/>
  <c r="EQ48" i="24"/>
  <c r="EP48" i="24"/>
  <c r="EO48" i="24"/>
  <c r="EN48" i="24"/>
  <c r="EM48" i="24"/>
  <c r="EL48" i="24"/>
  <c r="EK48" i="24"/>
  <c r="EJ48" i="24"/>
  <c r="EI48" i="24"/>
  <c r="EH48" i="24"/>
  <c r="EG48" i="24"/>
  <c r="EF48" i="24"/>
  <c r="EE48" i="24"/>
  <c r="ED48" i="24"/>
  <c r="EC48" i="24"/>
  <c r="EB48" i="24"/>
  <c r="EA48" i="24"/>
  <c r="DZ48" i="24"/>
  <c r="DY48" i="24"/>
  <c r="DX48" i="24"/>
  <c r="DW48" i="24"/>
  <c r="DV48" i="24"/>
  <c r="DU48" i="24"/>
  <c r="DT48" i="24"/>
  <c r="ID47" i="24"/>
  <c r="IC47" i="24"/>
  <c r="IB47" i="24"/>
  <c r="IA47" i="24"/>
  <c r="HZ47" i="24"/>
  <c r="HY47" i="24"/>
  <c r="HX47" i="24"/>
  <c r="HW47" i="24"/>
  <c r="HV47" i="24"/>
  <c r="HU47" i="24"/>
  <c r="HT47" i="24"/>
  <c r="HS47" i="24"/>
  <c r="HR47" i="24"/>
  <c r="HQ47" i="24"/>
  <c r="HP47" i="24"/>
  <c r="HO47" i="24"/>
  <c r="HN47" i="24"/>
  <c r="HM47" i="24"/>
  <c r="HL47" i="24"/>
  <c r="HK47" i="24"/>
  <c r="HJ47" i="24"/>
  <c r="HI47" i="24"/>
  <c r="HH47" i="24"/>
  <c r="HG47" i="24"/>
  <c r="HF47" i="24"/>
  <c r="HE47" i="24"/>
  <c r="HD47" i="24"/>
  <c r="HC47" i="24"/>
  <c r="HB47" i="24"/>
  <c r="HA47" i="24"/>
  <c r="GZ47" i="24"/>
  <c r="GY47" i="24"/>
  <c r="GX47" i="24"/>
  <c r="GW47" i="24"/>
  <c r="GV47" i="24"/>
  <c r="GU47" i="24"/>
  <c r="GT47" i="24"/>
  <c r="GS47" i="24"/>
  <c r="GR47" i="24"/>
  <c r="GQ47" i="24"/>
  <c r="GP47" i="24"/>
  <c r="GO47" i="24"/>
  <c r="GN47" i="24"/>
  <c r="GM47" i="24"/>
  <c r="GL47" i="24"/>
  <c r="GK47" i="24"/>
  <c r="GJ47" i="24"/>
  <c r="GI47" i="24"/>
  <c r="GH47" i="24"/>
  <c r="GG47" i="24"/>
  <c r="GF47" i="24"/>
  <c r="GE47" i="24"/>
  <c r="GD47" i="24"/>
  <c r="GC47" i="24"/>
  <c r="GB47" i="24"/>
  <c r="GA47" i="24"/>
  <c r="FZ47" i="24"/>
  <c r="FY47" i="24"/>
  <c r="FX47" i="24"/>
  <c r="FW47" i="24"/>
  <c r="FV47" i="24"/>
  <c r="FU47" i="24"/>
  <c r="FT47" i="24"/>
  <c r="FS47" i="24"/>
  <c r="FR47" i="24"/>
  <c r="FQ47" i="24"/>
  <c r="FP47" i="24"/>
  <c r="FO47" i="24"/>
  <c r="FN47" i="24"/>
  <c r="FM47" i="24"/>
  <c r="FL47" i="24"/>
  <c r="FK47" i="24"/>
  <c r="FJ47" i="24"/>
  <c r="FI47" i="24"/>
  <c r="FH47" i="24"/>
  <c r="FG47" i="24"/>
  <c r="FF47" i="24"/>
  <c r="FE47" i="24"/>
  <c r="FD47" i="24"/>
  <c r="FC47" i="24"/>
  <c r="FB47" i="24"/>
  <c r="FA47" i="24"/>
  <c r="EZ47" i="24"/>
  <c r="EY47" i="24"/>
  <c r="EX47" i="24"/>
  <c r="EW47" i="24"/>
  <c r="EV47" i="24"/>
  <c r="EU47" i="24"/>
  <c r="ET47" i="24"/>
  <c r="ES47" i="24"/>
  <c r="ER47" i="24"/>
  <c r="EQ47" i="24"/>
  <c r="EP47" i="24"/>
  <c r="EO47" i="24"/>
  <c r="EN47" i="24"/>
  <c r="EM47" i="24"/>
  <c r="EL47" i="24"/>
  <c r="EK47" i="24"/>
  <c r="EJ47" i="24"/>
  <c r="EI47" i="24"/>
  <c r="EH47" i="24"/>
  <c r="EG47" i="24"/>
  <c r="EF47" i="24"/>
  <c r="EE47" i="24"/>
  <c r="ED47" i="24"/>
  <c r="EC47" i="24"/>
  <c r="EB47" i="24"/>
  <c r="EA47" i="24"/>
  <c r="DZ47" i="24"/>
  <c r="DY47" i="24"/>
  <c r="DX47" i="24"/>
  <c r="DW47" i="24"/>
  <c r="DV47" i="24"/>
  <c r="DU47" i="24"/>
  <c r="DT47" i="24"/>
  <c r="ID46" i="24"/>
  <c r="IC46" i="24"/>
  <c r="IB46" i="24"/>
  <c r="IA46" i="24"/>
  <c r="HZ46" i="24"/>
  <c r="HY46" i="24"/>
  <c r="HX46" i="24"/>
  <c r="HW46" i="24"/>
  <c r="HV46" i="24"/>
  <c r="HU46" i="24"/>
  <c r="HT46" i="24"/>
  <c r="HS46" i="24"/>
  <c r="HR46" i="24"/>
  <c r="HQ46" i="24"/>
  <c r="HP46" i="24"/>
  <c r="HO46" i="24"/>
  <c r="HN46" i="24"/>
  <c r="HM46" i="24"/>
  <c r="HL46" i="24"/>
  <c r="HK46" i="24"/>
  <c r="HJ46" i="24"/>
  <c r="HI46" i="24"/>
  <c r="HH46" i="24"/>
  <c r="HG46" i="24"/>
  <c r="HF46" i="24"/>
  <c r="HE46" i="24"/>
  <c r="HD46" i="24"/>
  <c r="HC46" i="24"/>
  <c r="HB46" i="24"/>
  <c r="HA46" i="24"/>
  <c r="GZ46" i="24"/>
  <c r="GY46" i="24"/>
  <c r="GX46" i="24"/>
  <c r="GW46" i="24"/>
  <c r="GV46" i="24"/>
  <c r="GU46" i="24"/>
  <c r="GT46" i="24"/>
  <c r="GS46" i="24"/>
  <c r="GR46" i="24"/>
  <c r="GQ46" i="24"/>
  <c r="GP46" i="24"/>
  <c r="GO46" i="24"/>
  <c r="GN46" i="24"/>
  <c r="GM46" i="24"/>
  <c r="GL46" i="24"/>
  <c r="GK46" i="24"/>
  <c r="GJ46" i="24"/>
  <c r="GI46" i="24"/>
  <c r="GH46" i="24"/>
  <c r="GG46" i="24"/>
  <c r="GF46" i="24"/>
  <c r="GE46" i="24"/>
  <c r="GD46" i="24"/>
  <c r="GC46" i="24"/>
  <c r="GB46" i="24"/>
  <c r="GA46" i="24"/>
  <c r="FZ46" i="24"/>
  <c r="FY46" i="24"/>
  <c r="FX46" i="24"/>
  <c r="FW46" i="24"/>
  <c r="FV46" i="24"/>
  <c r="FU46" i="24"/>
  <c r="FT46" i="24"/>
  <c r="FS46" i="24"/>
  <c r="FR46" i="24"/>
  <c r="FQ46" i="24"/>
  <c r="FP46" i="24"/>
  <c r="FO46" i="24"/>
  <c r="FN46" i="24"/>
  <c r="FM46" i="24"/>
  <c r="FL46" i="24"/>
  <c r="FK46" i="24"/>
  <c r="FJ46" i="24"/>
  <c r="FI46" i="24"/>
  <c r="FH46" i="24"/>
  <c r="FG46" i="24"/>
  <c r="FF46" i="24"/>
  <c r="FE46" i="24"/>
  <c r="FD46" i="24"/>
  <c r="FC46" i="24"/>
  <c r="FB46" i="24"/>
  <c r="FA46" i="24"/>
  <c r="EZ46" i="24"/>
  <c r="EY46" i="24"/>
  <c r="EX46" i="24"/>
  <c r="EW46" i="24"/>
  <c r="EV46" i="24"/>
  <c r="EU46" i="24"/>
  <c r="ET46" i="24"/>
  <c r="ES46" i="24"/>
  <c r="ER46" i="24"/>
  <c r="EQ46" i="24"/>
  <c r="EP46" i="24"/>
  <c r="EO46" i="24"/>
  <c r="EN46" i="24"/>
  <c r="EM46" i="24"/>
  <c r="EL46" i="24"/>
  <c r="EK46" i="24"/>
  <c r="EJ46" i="24"/>
  <c r="EI46" i="24"/>
  <c r="EH46" i="24"/>
  <c r="EG46" i="24"/>
  <c r="EF46" i="24"/>
  <c r="EE46" i="24"/>
  <c r="ED46" i="24"/>
  <c r="EC46" i="24"/>
  <c r="EB46" i="24"/>
  <c r="EA46" i="24"/>
  <c r="DZ46" i="24"/>
  <c r="DY46" i="24"/>
  <c r="DX46" i="24"/>
  <c r="DW46" i="24"/>
  <c r="DV46" i="24"/>
  <c r="DU46" i="24"/>
  <c r="DT46" i="24"/>
  <c r="ID45" i="24"/>
  <c r="IC45" i="24"/>
  <c r="IB45" i="24"/>
  <c r="IA45" i="24"/>
  <c r="HZ45" i="24"/>
  <c r="HY45" i="24"/>
  <c r="HX45" i="24"/>
  <c r="HW45" i="24"/>
  <c r="HV45" i="24"/>
  <c r="HU45" i="24"/>
  <c r="HT45" i="24"/>
  <c r="HS45" i="24"/>
  <c r="HR45" i="24"/>
  <c r="HQ45" i="24"/>
  <c r="HP45" i="24"/>
  <c r="HO45" i="24"/>
  <c r="HN45" i="24"/>
  <c r="HM45" i="24"/>
  <c r="HL45" i="24"/>
  <c r="HK45" i="24"/>
  <c r="HJ45" i="24"/>
  <c r="HI45" i="24"/>
  <c r="HH45" i="24"/>
  <c r="HG45" i="24"/>
  <c r="HF45" i="24"/>
  <c r="HE45" i="24"/>
  <c r="HD45" i="24"/>
  <c r="HC45" i="24"/>
  <c r="HB45" i="24"/>
  <c r="HA45" i="24"/>
  <c r="GZ45" i="24"/>
  <c r="GY45" i="24"/>
  <c r="GX45" i="24"/>
  <c r="GW45" i="24"/>
  <c r="GV45" i="24"/>
  <c r="GU45" i="24"/>
  <c r="GT45" i="24"/>
  <c r="GS45" i="24"/>
  <c r="GR45" i="24"/>
  <c r="GQ45" i="24"/>
  <c r="GP45" i="24"/>
  <c r="GO45" i="24"/>
  <c r="GN45" i="24"/>
  <c r="GM45" i="24"/>
  <c r="GL45" i="24"/>
  <c r="GK45" i="24"/>
  <c r="GJ45" i="24"/>
  <c r="GI45" i="24"/>
  <c r="GH45" i="24"/>
  <c r="GG45" i="24"/>
  <c r="GF45" i="24"/>
  <c r="GE45" i="24"/>
  <c r="GD45" i="24"/>
  <c r="GC45" i="24"/>
  <c r="GB45" i="24"/>
  <c r="GA45" i="24"/>
  <c r="FZ45" i="24"/>
  <c r="FY45" i="24"/>
  <c r="FX45" i="24"/>
  <c r="FW45" i="24"/>
  <c r="FV45" i="24"/>
  <c r="FU45" i="24"/>
  <c r="FT45" i="24"/>
  <c r="FS45" i="24"/>
  <c r="FR45" i="24"/>
  <c r="FQ45" i="24"/>
  <c r="FP45" i="24"/>
  <c r="FO45" i="24"/>
  <c r="FN45" i="24"/>
  <c r="FM45" i="24"/>
  <c r="FL45" i="24"/>
  <c r="FK45" i="24"/>
  <c r="FJ45" i="24"/>
  <c r="FI45" i="24"/>
  <c r="FH45" i="24"/>
  <c r="FG45" i="24"/>
  <c r="FF45" i="24"/>
  <c r="FE45" i="24"/>
  <c r="FD45" i="24"/>
  <c r="FC45" i="24"/>
  <c r="FB45" i="24"/>
  <c r="FA45" i="24"/>
  <c r="EZ45" i="24"/>
  <c r="EY45" i="24"/>
  <c r="EX45" i="24"/>
  <c r="EW45" i="24"/>
  <c r="EV45" i="24"/>
  <c r="EU45" i="24"/>
  <c r="ET45" i="24"/>
  <c r="ES45" i="24"/>
  <c r="ER45" i="24"/>
  <c r="EQ45" i="24"/>
  <c r="EP45" i="24"/>
  <c r="EO45" i="24"/>
  <c r="EN45" i="24"/>
  <c r="EM45" i="24"/>
  <c r="EL45" i="24"/>
  <c r="EK45" i="24"/>
  <c r="EJ45" i="24"/>
  <c r="EI45" i="24"/>
  <c r="EH45" i="24"/>
  <c r="EG45" i="24"/>
  <c r="EF45" i="24"/>
  <c r="EE45" i="24"/>
  <c r="ED45" i="24"/>
  <c r="EC45" i="24"/>
  <c r="EB45" i="24"/>
  <c r="EA45" i="24"/>
  <c r="DZ45" i="24"/>
  <c r="DY45" i="24"/>
  <c r="DX45" i="24"/>
  <c r="DW45" i="24"/>
  <c r="DV45" i="24"/>
  <c r="DU45" i="24"/>
  <c r="DT45" i="24"/>
  <c r="ID44" i="24"/>
  <c r="IC44" i="24"/>
  <c r="IB44" i="24"/>
  <c r="IA44" i="24"/>
  <c r="HZ44" i="24"/>
  <c r="HY44" i="24"/>
  <c r="HX44" i="24"/>
  <c r="HW44" i="24"/>
  <c r="HV44" i="24"/>
  <c r="HU44" i="24"/>
  <c r="HT44" i="24"/>
  <c r="HS44" i="24"/>
  <c r="HR44" i="24"/>
  <c r="HQ44" i="24"/>
  <c r="HP44" i="24"/>
  <c r="HO44" i="24"/>
  <c r="HN44" i="24"/>
  <c r="HM44" i="24"/>
  <c r="HL44" i="24"/>
  <c r="HK44" i="24"/>
  <c r="HJ44" i="24"/>
  <c r="HI44" i="24"/>
  <c r="HH44" i="24"/>
  <c r="HG44" i="24"/>
  <c r="HF44" i="24"/>
  <c r="HE44" i="24"/>
  <c r="HD44" i="24"/>
  <c r="HC44" i="24"/>
  <c r="HB44" i="24"/>
  <c r="HA44" i="24"/>
  <c r="GZ44" i="24"/>
  <c r="GY44" i="24"/>
  <c r="GX44" i="24"/>
  <c r="GW44" i="24"/>
  <c r="GV44" i="24"/>
  <c r="GU44" i="24"/>
  <c r="GT44" i="24"/>
  <c r="GS44" i="24"/>
  <c r="GR44" i="24"/>
  <c r="GQ44" i="24"/>
  <c r="GP44" i="24"/>
  <c r="GO44" i="24"/>
  <c r="GN44" i="24"/>
  <c r="GM44" i="24"/>
  <c r="GL44" i="24"/>
  <c r="GK44" i="24"/>
  <c r="GJ44" i="24"/>
  <c r="GI44" i="24"/>
  <c r="GH44" i="24"/>
  <c r="GG44" i="24"/>
  <c r="GF44" i="24"/>
  <c r="GE44" i="24"/>
  <c r="GD44" i="24"/>
  <c r="GC44" i="24"/>
  <c r="GB44" i="24"/>
  <c r="GA44" i="24"/>
  <c r="FZ44" i="24"/>
  <c r="FY44" i="24"/>
  <c r="FX44" i="24"/>
  <c r="FW44" i="24"/>
  <c r="FV44" i="24"/>
  <c r="FU44" i="24"/>
  <c r="FT44" i="24"/>
  <c r="FS44" i="24"/>
  <c r="FR44" i="24"/>
  <c r="FQ44" i="24"/>
  <c r="FP44" i="24"/>
  <c r="FO44" i="24"/>
  <c r="FN44" i="24"/>
  <c r="FM44" i="24"/>
  <c r="FL44" i="24"/>
  <c r="FK44" i="24"/>
  <c r="FJ44" i="24"/>
  <c r="FI44" i="24"/>
  <c r="FH44" i="24"/>
  <c r="FG44" i="24"/>
  <c r="FF44" i="24"/>
  <c r="FE44" i="24"/>
  <c r="FD44" i="24"/>
  <c r="FC44" i="24"/>
  <c r="FB44" i="24"/>
  <c r="FA44" i="24"/>
  <c r="EZ44" i="24"/>
  <c r="EY44" i="24"/>
  <c r="EX44" i="24"/>
  <c r="EW44" i="24"/>
  <c r="EV44" i="24"/>
  <c r="EU44" i="24"/>
  <c r="ET44" i="24"/>
  <c r="ES44" i="24"/>
  <c r="ER44" i="24"/>
  <c r="EQ44" i="24"/>
  <c r="EP44" i="24"/>
  <c r="EO44" i="24"/>
  <c r="EN44" i="24"/>
  <c r="EM44" i="24"/>
  <c r="EL44" i="24"/>
  <c r="EK44" i="24"/>
  <c r="EJ44" i="24"/>
  <c r="EI44" i="24"/>
  <c r="EH44" i="24"/>
  <c r="EG44" i="24"/>
  <c r="EF44" i="24"/>
  <c r="EE44" i="24"/>
  <c r="ED44" i="24"/>
  <c r="EC44" i="24"/>
  <c r="EB44" i="24"/>
  <c r="EA44" i="24"/>
  <c r="DZ44" i="24"/>
  <c r="DY44" i="24"/>
  <c r="DX44" i="24"/>
  <c r="DW44" i="24"/>
  <c r="DV44" i="24"/>
  <c r="DU44" i="24"/>
  <c r="DT44" i="24"/>
  <c r="ID43" i="24"/>
  <c r="IC43" i="24"/>
  <c r="IB43" i="24"/>
  <c r="IA43" i="24"/>
  <c r="HZ43" i="24"/>
  <c r="HY43" i="24"/>
  <c r="HX43" i="24"/>
  <c r="HW43" i="24"/>
  <c r="HV43" i="24"/>
  <c r="HU43" i="24"/>
  <c r="HT43" i="24"/>
  <c r="HS43" i="24"/>
  <c r="HR43" i="24"/>
  <c r="HQ43" i="24"/>
  <c r="HP43" i="24"/>
  <c r="HO43" i="24"/>
  <c r="HN43" i="24"/>
  <c r="HM43" i="24"/>
  <c r="HL43" i="24"/>
  <c r="HK43" i="24"/>
  <c r="HJ43" i="24"/>
  <c r="HI43" i="24"/>
  <c r="HH43" i="24"/>
  <c r="HG43" i="24"/>
  <c r="HF43" i="24"/>
  <c r="HE43" i="24"/>
  <c r="HD43" i="24"/>
  <c r="HC43" i="24"/>
  <c r="HB43" i="24"/>
  <c r="HA43" i="24"/>
  <c r="GZ43" i="24"/>
  <c r="GY43" i="24"/>
  <c r="GX43" i="24"/>
  <c r="GW43" i="24"/>
  <c r="GV43" i="24"/>
  <c r="GU43" i="24"/>
  <c r="GT43" i="24"/>
  <c r="GS43" i="24"/>
  <c r="GR43" i="24"/>
  <c r="GQ43" i="24"/>
  <c r="GP43" i="24"/>
  <c r="GO43" i="24"/>
  <c r="GN43" i="24"/>
  <c r="GM43" i="24"/>
  <c r="GL43" i="24"/>
  <c r="GK43" i="24"/>
  <c r="GJ43" i="24"/>
  <c r="GI43" i="24"/>
  <c r="GH43" i="24"/>
  <c r="GG43" i="24"/>
  <c r="GF43" i="24"/>
  <c r="GE43" i="24"/>
  <c r="GD43" i="24"/>
  <c r="GC43" i="24"/>
  <c r="GB43" i="24"/>
  <c r="GA43" i="24"/>
  <c r="FZ43" i="24"/>
  <c r="FY43" i="24"/>
  <c r="FX43" i="24"/>
  <c r="FW43" i="24"/>
  <c r="FV43" i="24"/>
  <c r="FU43" i="24"/>
  <c r="FT43" i="24"/>
  <c r="FS43" i="24"/>
  <c r="FR43" i="24"/>
  <c r="FQ43" i="24"/>
  <c r="FP43" i="24"/>
  <c r="FO43" i="24"/>
  <c r="FN43" i="24"/>
  <c r="FM43" i="24"/>
  <c r="FL43" i="24"/>
  <c r="FK43" i="24"/>
  <c r="FJ43" i="24"/>
  <c r="FI43" i="24"/>
  <c r="FH43" i="24"/>
  <c r="FG43" i="24"/>
  <c r="FF43" i="24"/>
  <c r="FE43" i="24"/>
  <c r="FD43" i="24"/>
  <c r="FC43" i="24"/>
  <c r="FB43" i="24"/>
  <c r="FA43" i="24"/>
  <c r="EZ43" i="24"/>
  <c r="EY43" i="24"/>
  <c r="EX43" i="24"/>
  <c r="EW43" i="24"/>
  <c r="EV43" i="24"/>
  <c r="EU43" i="24"/>
  <c r="ET43" i="24"/>
  <c r="ES43" i="24"/>
  <c r="ER43" i="24"/>
  <c r="EQ43" i="24"/>
  <c r="EP43" i="24"/>
  <c r="EO43" i="24"/>
  <c r="EN43" i="24"/>
  <c r="EM43" i="24"/>
  <c r="EL43" i="24"/>
  <c r="EK43" i="24"/>
  <c r="EJ43" i="24"/>
  <c r="EI43" i="24"/>
  <c r="EH43" i="24"/>
  <c r="EG43" i="24"/>
  <c r="EF43" i="24"/>
  <c r="EE43" i="24"/>
  <c r="ED43" i="24"/>
  <c r="EC43" i="24"/>
  <c r="EB43" i="24"/>
  <c r="EA43" i="24"/>
  <c r="DZ43" i="24"/>
  <c r="DY43" i="24"/>
  <c r="DX43" i="24"/>
  <c r="DW43" i="24"/>
  <c r="DV43" i="24"/>
  <c r="DU43" i="24"/>
  <c r="DT43" i="24"/>
  <c r="ID42" i="24"/>
  <c r="IC42" i="24"/>
  <c r="IB42" i="24"/>
  <c r="IA42" i="24"/>
  <c r="HZ42" i="24"/>
  <c r="HY42" i="24"/>
  <c r="HX42" i="24"/>
  <c r="HW42" i="24"/>
  <c r="HV42" i="24"/>
  <c r="HU42" i="24"/>
  <c r="HT42" i="24"/>
  <c r="HS42" i="24"/>
  <c r="HR42" i="24"/>
  <c r="HQ42" i="24"/>
  <c r="HP42" i="24"/>
  <c r="HO42" i="24"/>
  <c r="HN42" i="24"/>
  <c r="HM42" i="24"/>
  <c r="HL42" i="24"/>
  <c r="HK42" i="24"/>
  <c r="HJ42" i="24"/>
  <c r="HI42" i="24"/>
  <c r="HH42" i="24"/>
  <c r="HG42" i="24"/>
  <c r="HF42" i="24"/>
  <c r="HE42" i="24"/>
  <c r="HD42" i="24"/>
  <c r="HC42" i="24"/>
  <c r="HB42" i="24"/>
  <c r="HA42" i="24"/>
  <c r="GZ42" i="24"/>
  <c r="GY42" i="24"/>
  <c r="GX42" i="24"/>
  <c r="GW42" i="24"/>
  <c r="GV42" i="24"/>
  <c r="GU42" i="24"/>
  <c r="GT42" i="24"/>
  <c r="GS42" i="24"/>
  <c r="GR42" i="24"/>
  <c r="GQ42" i="24"/>
  <c r="GP42" i="24"/>
  <c r="GO42" i="24"/>
  <c r="GN42" i="24"/>
  <c r="GM42" i="24"/>
  <c r="GL42" i="24"/>
  <c r="GK42" i="24"/>
  <c r="GJ42" i="24"/>
  <c r="GI42" i="24"/>
  <c r="GH42" i="24"/>
  <c r="GG42" i="24"/>
  <c r="GF42" i="24"/>
  <c r="GE42" i="24"/>
  <c r="GD42" i="24"/>
  <c r="GC42" i="24"/>
  <c r="GB42" i="24"/>
  <c r="GA42" i="24"/>
  <c r="FZ42" i="24"/>
  <c r="FY42" i="24"/>
  <c r="FX42" i="24"/>
  <c r="FW42" i="24"/>
  <c r="FV42" i="24"/>
  <c r="FU42" i="24"/>
  <c r="FT42" i="24"/>
  <c r="FS42" i="24"/>
  <c r="FR42" i="24"/>
  <c r="FQ42" i="24"/>
  <c r="FP42" i="24"/>
  <c r="FO42" i="24"/>
  <c r="FN42" i="24"/>
  <c r="FM42" i="24"/>
  <c r="FL42" i="24"/>
  <c r="FK42" i="24"/>
  <c r="FJ42" i="24"/>
  <c r="FI42" i="24"/>
  <c r="FH42" i="24"/>
  <c r="FG42" i="24"/>
  <c r="FF42" i="24"/>
  <c r="FE42" i="24"/>
  <c r="FD42" i="24"/>
  <c r="FC42" i="24"/>
  <c r="FB42" i="24"/>
  <c r="FA42" i="24"/>
  <c r="EZ42" i="24"/>
  <c r="EY42" i="24"/>
  <c r="EX42" i="24"/>
  <c r="EW42" i="24"/>
  <c r="EV42" i="24"/>
  <c r="EU42" i="24"/>
  <c r="ET42" i="24"/>
  <c r="ES42" i="24"/>
  <c r="ER42" i="24"/>
  <c r="EQ42" i="24"/>
  <c r="EP42" i="24"/>
  <c r="EO42" i="24"/>
  <c r="EN42" i="24"/>
  <c r="EM42" i="24"/>
  <c r="EL42" i="24"/>
  <c r="EK42" i="24"/>
  <c r="EJ42" i="24"/>
  <c r="EI42" i="24"/>
  <c r="EH42" i="24"/>
  <c r="EG42" i="24"/>
  <c r="EF42" i="24"/>
  <c r="EE42" i="24"/>
  <c r="ED42" i="24"/>
  <c r="EC42" i="24"/>
  <c r="EB42" i="24"/>
  <c r="EA42" i="24"/>
  <c r="DZ42" i="24"/>
  <c r="DY42" i="24"/>
  <c r="DX42" i="24"/>
  <c r="DW42" i="24"/>
  <c r="DV42" i="24"/>
  <c r="DU42" i="24"/>
  <c r="DT42" i="24"/>
  <c r="ID41" i="24"/>
  <c r="IC41" i="24"/>
  <c r="IB41" i="24"/>
  <c r="IA41" i="24"/>
  <c r="HZ41" i="24"/>
  <c r="HY41" i="24"/>
  <c r="HX41" i="24"/>
  <c r="HW41" i="24"/>
  <c r="HV41" i="24"/>
  <c r="HU41" i="24"/>
  <c r="HT41" i="24"/>
  <c r="HS41" i="24"/>
  <c r="HR41" i="24"/>
  <c r="HQ41" i="24"/>
  <c r="HP41" i="24"/>
  <c r="HO41" i="24"/>
  <c r="HN41" i="24"/>
  <c r="HM41" i="24"/>
  <c r="HL41" i="24"/>
  <c r="HK41" i="24"/>
  <c r="HJ41" i="24"/>
  <c r="HI41" i="24"/>
  <c r="HH41" i="24"/>
  <c r="HG41" i="24"/>
  <c r="HF41" i="24"/>
  <c r="HE41" i="24"/>
  <c r="HD41" i="24"/>
  <c r="HC41" i="24"/>
  <c r="HB41" i="24"/>
  <c r="HA41" i="24"/>
  <c r="GZ41" i="24"/>
  <c r="GY41" i="24"/>
  <c r="GX41" i="24"/>
  <c r="GW41" i="24"/>
  <c r="GV41" i="24"/>
  <c r="GU41" i="24"/>
  <c r="GT41" i="24"/>
  <c r="GS41" i="24"/>
  <c r="GR41" i="24"/>
  <c r="GQ41" i="24"/>
  <c r="GP41" i="24"/>
  <c r="GO41" i="24"/>
  <c r="GN41" i="24"/>
  <c r="GM41" i="24"/>
  <c r="GL41" i="24"/>
  <c r="GK41" i="24"/>
  <c r="GJ41" i="24"/>
  <c r="GI41" i="24"/>
  <c r="GH41" i="24"/>
  <c r="GG41" i="24"/>
  <c r="GF41" i="24"/>
  <c r="GE41" i="24"/>
  <c r="GD41" i="24"/>
  <c r="GC41" i="24"/>
  <c r="GB41" i="24"/>
  <c r="GA41" i="24"/>
  <c r="FZ41" i="24"/>
  <c r="FY41" i="24"/>
  <c r="FX41" i="24"/>
  <c r="FW41" i="24"/>
  <c r="FV41" i="24"/>
  <c r="FU41" i="24"/>
  <c r="FT41" i="24"/>
  <c r="FS41" i="24"/>
  <c r="FR41" i="24"/>
  <c r="FQ41" i="24"/>
  <c r="FP41" i="24"/>
  <c r="FO41" i="24"/>
  <c r="FN41" i="24"/>
  <c r="FM41" i="24"/>
  <c r="FL41" i="24"/>
  <c r="FK41" i="24"/>
  <c r="FJ41" i="24"/>
  <c r="FI41" i="24"/>
  <c r="FH41" i="24"/>
  <c r="FG41" i="24"/>
  <c r="FF41" i="24"/>
  <c r="FE41" i="24"/>
  <c r="FD41" i="24"/>
  <c r="FC41" i="24"/>
  <c r="FB41" i="24"/>
  <c r="FA41" i="24"/>
  <c r="EZ41" i="24"/>
  <c r="EY41" i="24"/>
  <c r="EX41" i="24"/>
  <c r="EW41" i="24"/>
  <c r="EV41" i="24"/>
  <c r="EU41" i="24"/>
  <c r="ET41" i="24"/>
  <c r="ES41" i="24"/>
  <c r="ER41" i="24"/>
  <c r="EQ41" i="24"/>
  <c r="EP41" i="24"/>
  <c r="EO41" i="24"/>
  <c r="EN41" i="24"/>
  <c r="EM41" i="24"/>
  <c r="EL41" i="24"/>
  <c r="EK41" i="24"/>
  <c r="EJ41" i="24"/>
  <c r="EI41" i="24"/>
  <c r="EH41" i="24"/>
  <c r="EG41" i="24"/>
  <c r="EF41" i="24"/>
  <c r="EE41" i="24"/>
  <c r="ED41" i="24"/>
  <c r="EC41" i="24"/>
  <c r="EB41" i="24"/>
  <c r="EA41" i="24"/>
  <c r="DZ41" i="24"/>
  <c r="DY41" i="24"/>
  <c r="DX41" i="24"/>
  <c r="DW41" i="24"/>
  <c r="DV41" i="24"/>
  <c r="DU41" i="24"/>
  <c r="DT41" i="24"/>
  <c r="ID40" i="24"/>
  <c r="IC40" i="24"/>
  <c r="IB40" i="24"/>
  <c r="IA40" i="24"/>
  <c r="HZ40" i="24"/>
  <c r="HY40" i="24"/>
  <c r="HX40" i="24"/>
  <c r="HW40" i="24"/>
  <c r="HV40" i="24"/>
  <c r="HU40" i="24"/>
  <c r="HT40" i="24"/>
  <c r="HS40" i="24"/>
  <c r="HR40" i="24"/>
  <c r="HQ40" i="24"/>
  <c r="HP40" i="24"/>
  <c r="HO40" i="24"/>
  <c r="HN40" i="24"/>
  <c r="HM40" i="24"/>
  <c r="HL40" i="24"/>
  <c r="HK40" i="24"/>
  <c r="HJ40" i="24"/>
  <c r="HI40" i="24"/>
  <c r="HH40" i="24"/>
  <c r="HG40" i="24"/>
  <c r="HF40" i="24"/>
  <c r="HE40" i="24"/>
  <c r="HD40" i="24"/>
  <c r="HC40" i="24"/>
  <c r="HB40" i="24"/>
  <c r="HA40" i="24"/>
  <c r="GZ40" i="24"/>
  <c r="GY40" i="24"/>
  <c r="GX40" i="24"/>
  <c r="GW40" i="24"/>
  <c r="GV40" i="24"/>
  <c r="GU40" i="24"/>
  <c r="GT40" i="24"/>
  <c r="GS40" i="24"/>
  <c r="GR40" i="24"/>
  <c r="GQ40" i="24"/>
  <c r="GP40" i="24"/>
  <c r="GO40" i="24"/>
  <c r="GN40" i="24"/>
  <c r="GM40" i="24"/>
  <c r="GL40" i="24"/>
  <c r="GK40" i="24"/>
  <c r="GJ40" i="24"/>
  <c r="GI40" i="24"/>
  <c r="GH40" i="24"/>
  <c r="GG40" i="24"/>
  <c r="GF40" i="24"/>
  <c r="GE40" i="24"/>
  <c r="GD40" i="24"/>
  <c r="GC40" i="24"/>
  <c r="GB40" i="24"/>
  <c r="GA40" i="24"/>
  <c r="FZ40" i="24"/>
  <c r="FY40" i="24"/>
  <c r="FX40" i="24"/>
  <c r="FW40" i="24"/>
  <c r="FV40" i="24"/>
  <c r="FU40" i="24"/>
  <c r="FT40" i="24"/>
  <c r="FS40" i="24"/>
  <c r="FR40" i="24"/>
  <c r="FQ40" i="24"/>
  <c r="FP40" i="24"/>
  <c r="FO40" i="24"/>
  <c r="FN40" i="24"/>
  <c r="FM40" i="24"/>
  <c r="FL40" i="24"/>
  <c r="FK40" i="24"/>
  <c r="FJ40" i="24"/>
  <c r="FI40" i="24"/>
  <c r="FH40" i="24"/>
  <c r="FG40" i="24"/>
  <c r="FF40" i="24"/>
  <c r="FE40" i="24"/>
  <c r="FD40" i="24"/>
  <c r="FC40" i="24"/>
  <c r="FB40" i="24"/>
  <c r="FA40" i="24"/>
  <c r="EZ40" i="24"/>
  <c r="EY40" i="24"/>
  <c r="EX40" i="24"/>
  <c r="EW40" i="24"/>
  <c r="EV40" i="24"/>
  <c r="EU40" i="24"/>
  <c r="ET40" i="24"/>
  <c r="ES40" i="24"/>
  <c r="ER40" i="24"/>
  <c r="EQ40" i="24"/>
  <c r="EP40" i="24"/>
  <c r="EO40" i="24"/>
  <c r="EN40" i="24"/>
  <c r="EM40" i="24"/>
  <c r="EL40" i="24"/>
  <c r="EK40" i="24"/>
  <c r="EJ40" i="24"/>
  <c r="EI40" i="24"/>
  <c r="EH40" i="24"/>
  <c r="EG40" i="24"/>
  <c r="EF40" i="24"/>
  <c r="EE40" i="24"/>
  <c r="ED40" i="24"/>
  <c r="EC40" i="24"/>
  <c r="EB40" i="24"/>
  <c r="EA40" i="24"/>
  <c r="DZ40" i="24"/>
  <c r="DY40" i="24"/>
  <c r="DX40" i="24"/>
  <c r="DW40" i="24"/>
  <c r="DV40" i="24"/>
  <c r="DU40" i="24"/>
  <c r="DT40" i="24"/>
  <c r="ID39" i="24"/>
  <c r="IC39" i="24"/>
  <c r="IB39" i="24"/>
  <c r="IA39" i="24"/>
  <c r="HZ39" i="24"/>
  <c r="HY39" i="24"/>
  <c r="HX39" i="24"/>
  <c r="HW39" i="24"/>
  <c r="HV39" i="24"/>
  <c r="HU39" i="24"/>
  <c r="HT39" i="24"/>
  <c r="HS39" i="24"/>
  <c r="HR39" i="24"/>
  <c r="HQ39" i="24"/>
  <c r="HP39" i="24"/>
  <c r="HO39" i="24"/>
  <c r="HN39" i="24"/>
  <c r="HM39" i="24"/>
  <c r="HL39" i="24"/>
  <c r="HK39" i="24"/>
  <c r="HJ39" i="24"/>
  <c r="HI39" i="24"/>
  <c r="HH39" i="24"/>
  <c r="HG39" i="24"/>
  <c r="HF39" i="24"/>
  <c r="HE39" i="24"/>
  <c r="HD39" i="24"/>
  <c r="HC39" i="24"/>
  <c r="HB39" i="24"/>
  <c r="HA39" i="24"/>
  <c r="GZ39" i="24"/>
  <c r="GY39" i="24"/>
  <c r="GX39" i="24"/>
  <c r="GW39" i="24"/>
  <c r="GV39" i="24"/>
  <c r="GU39" i="24"/>
  <c r="GT39" i="24"/>
  <c r="GS39" i="24"/>
  <c r="GR39" i="24"/>
  <c r="GQ39" i="24"/>
  <c r="GP39" i="24"/>
  <c r="GO39" i="24"/>
  <c r="GN39" i="24"/>
  <c r="GM39" i="24"/>
  <c r="GL39" i="24"/>
  <c r="GK39" i="24"/>
  <c r="GJ39" i="24"/>
  <c r="GI39" i="24"/>
  <c r="GH39" i="24"/>
  <c r="GG39" i="24"/>
  <c r="GF39" i="24"/>
  <c r="GE39" i="24"/>
  <c r="GD39" i="24"/>
  <c r="GC39" i="24"/>
  <c r="GB39" i="24"/>
  <c r="GA39" i="24"/>
  <c r="FZ39" i="24"/>
  <c r="FY39" i="24"/>
  <c r="FX39" i="24"/>
  <c r="FW39" i="24"/>
  <c r="FV39" i="24"/>
  <c r="FU39" i="24"/>
  <c r="FT39" i="24"/>
  <c r="FS39" i="24"/>
  <c r="FR39" i="24"/>
  <c r="FQ39" i="24"/>
  <c r="FP39" i="24"/>
  <c r="FO39" i="24"/>
  <c r="FN39" i="24"/>
  <c r="FM39" i="24"/>
  <c r="FL39" i="24"/>
  <c r="FK39" i="24"/>
  <c r="FJ39" i="24"/>
  <c r="FI39" i="24"/>
  <c r="FH39" i="24"/>
  <c r="FG39" i="24"/>
  <c r="FF39" i="24"/>
  <c r="FE39" i="24"/>
  <c r="FD39" i="24"/>
  <c r="FC39" i="24"/>
  <c r="FB39" i="24"/>
  <c r="FA39" i="24"/>
  <c r="EZ39" i="24"/>
  <c r="EY39" i="24"/>
  <c r="EX39" i="24"/>
  <c r="EW39" i="24"/>
  <c r="EV39" i="24"/>
  <c r="EU39" i="24"/>
  <c r="ET39" i="24"/>
  <c r="ES39" i="24"/>
  <c r="ER39" i="24"/>
  <c r="EQ39" i="24"/>
  <c r="EP39" i="24"/>
  <c r="EO39" i="24"/>
  <c r="EN39" i="24"/>
  <c r="EM39" i="24"/>
  <c r="EL39" i="24"/>
  <c r="EK39" i="24"/>
  <c r="EJ39" i="24"/>
  <c r="EI39" i="24"/>
  <c r="EH39" i="24"/>
  <c r="EG39" i="24"/>
  <c r="EF39" i="24"/>
  <c r="EE39" i="24"/>
  <c r="ED39" i="24"/>
  <c r="EC39" i="24"/>
  <c r="EB39" i="24"/>
  <c r="EA39" i="24"/>
  <c r="DZ39" i="24"/>
  <c r="DY39" i="24"/>
  <c r="DX39" i="24"/>
  <c r="DW39" i="24"/>
  <c r="DV39" i="24"/>
  <c r="DU39" i="24"/>
  <c r="DT39" i="24"/>
  <c r="ID38" i="24"/>
  <c r="IC38" i="24"/>
  <c r="IB38" i="24"/>
  <c r="IA38" i="24"/>
  <c r="HZ38" i="24"/>
  <c r="HY38" i="24"/>
  <c r="HX38" i="24"/>
  <c r="HW38" i="24"/>
  <c r="HV38" i="24"/>
  <c r="HU38" i="24"/>
  <c r="HT38" i="24"/>
  <c r="HS38" i="24"/>
  <c r="HR38" i="24"/>
  <c r="HQ38" i="24"/>
  <c r="HP38" i="24"/>
  <c r="HO38" i="24"/>
  <c r="HN38" i="24"/>
  <c r="HM38" i="24"/>
  <c r="HL38" i="24"/>
  <c r="HK38" i="24"/>
  <c r="HJ38" i="24"/>
  <c r="HI38" i="24"/>
  <c r="HH38" i="24"/>
  <c r="HG38" i="24"/>
  <c r="HF38" i="24"/>
  <c r="HE38" i="24"/>
  <c r="HD38" i="24"/>
  <c r="HC38" i="24"/>
  <c r="HB38" i="24"/>
  <c r="HA38" i="24"/>
  <c r="GZ38" i="24"/>
  <c r="GY38" i="24"/>
  <c r="GX38" i="24"/>
  <c r="GW38" i="24"/>
  <c r="GV38" i="24"/>
  <c r="GU38" i="24"/>
  <c r="GT38" i="24"/>
  <c r="GS38" i="24"/>
  <c r="GR38" i="24"/>
  <c r="GQ38" i="24"/>
  <c r="GP38" i="24"/>
  <c r="GO38" i="24"/>
  <c r="GN38" i="24"/>
  <c r="GM38" i="24"/>
  <c r="GL38" i="24"/>
  <c r="GK38" i="24"/>
  <c r="GJ38" i="24"/>
  <c r="GI38" i="24"/>
  <c r="GH38" i="24"/>
  <c r="GG38" i="24"/>
  <c r="GF38" i="24"/>
  <c r="GE38" i="24"/>
  <c r="GD38" i="24"/>
  <c r="GC38" i="24"/>
  <c r="GB38" i="24"/>
  <c r="GA38" i="24"/>
  <c r="FZ38" i="24"/>
  <c r="FY38" i="24"/>
  <c r="FX38" i="24"/>
  <c r="FW38" i="24"/>
  <c r="FV38" i="24"/>
  <c r="FU38" i="24"/>
  <c r="FT38" i="24"/>
  <c r="FS38" i="24"/>
  <c r="FR38" i="24"/>
  <c r="FQ38" i="24"/>
  <c r="FP38" i="24"/>
  <c r="FO38" i="24"/>
  <c r="FN38" i="24"/>
  <c r="FM38" i="24"/>
  <c r="FL38" i="24"/>
  <c r="FK38" i="24"/>
  <c r="FJ38" i="24"/>
  <c r="FI38" i="24"/>
  <c r="FH38" i="24"/>
  <c r="FG38" i="24"/>
  <c r="FF38" i="24"/>
  <c r="FE38" i="24"/>
  <c r="FD38" i="24"/>
  <c r="FC38" i="24"/>
  <c r="FB38" i="24"/>
  <c r="FA38" i="24"/>
  <c r="EZ38" i="24"/>
  <c r="EY38" i="24"/>
  <c r="EX38" i="24"/>
  <c r="EW38" i="24"/>
  <c r="EV38" i="24"/>
  <c r="EU38" i="24"/>
  <c r="ET38" i="24"/>
  <c r="ES38" i="24"/>
  <c r="ER38" i="24"/>
  <c r="EQ38" i="24"/>
  <c r="EP38" i="24"/>
  <c r="EO38" i="24"/>
  <c r="EN38" i="24"/>
  <c r="EM38" i="24"/>
  <c r="EL38" i="24"/>
  <c r="EK38" i="24"/>
  <c r="EJ38" i="24"/>
  <c r="EI38" i="24"/>
  <c r="EH38" i="24"/>
  <c r="EG38" i="24"/>
  <c r="EF38" i="24"/>
  <c r="EE38" i="24"/>
  <c r="ED38" i="24"/>
  <c r="EC38" i="24"/>
  <c r="EB38" i="24"/>
  <c r="EA38" i="24"/>
  <c r="DZ38" i="24"/>
  <c r="DY38" i="24"/>
  <c r="DX38" i="24"/>
  <c r="DW38" i="24"/>
  <c r="DV38" i="24"/>
  <c r="DU38" i="24"/>
  <c r="DT38" i="24"/>
  <c r="ID37" i="24"/>
  <c r="IC37" i="24"/>
  <c r="IB37" i="24"/>
  <c r="IA37" i="24"/>
  <c r="HZ37" i="24"/>
  <c r="HY37" i="24"/>
  <c r="HX37" i="24"/>
  <c r="HW37" i="24"/>
  <c r="HV37" i="24"/>
  <c r="HU37" i="24"/>
  <c r="HT37" i="24"/>
  <c r="HS37" i="24"/>
  <c r="HR37" i="24"/>
  <c r="HQ37" i="24"/>
  <c r="HP37" i="24"/>
  <c r="HO37" i="24"/>
  <c r="HN37" i="24"/>
  <c r="HM37" i="24"/>
  <c r="HL37" i="24"/>
  <c r="HK37" i="24"/>
  <c r="HJ37" i="24"/>
  <c r="HI37" i="24"/>
  <c r="HH37" i="24"/>
  <c r="HG37" i="24"/>
  <c r="HF37" i="24"/>
  <c r="HE37" i="24"/>
  <c r="HD37" i="24"/>
  <c r="HC37" i="24"/>
  <c r="HB37" i="24"/>
  <c r="HA37" i="24"/>
  <c r="GZ37" i="24"/>
  <c r="GY37" i="24"/>
  <c r="GX37" i="24"/>
  <c r="GW37" i="24"/>
  <c r="GV37" i="24"/>
  <c r="GU37" i="24"/>
  <c r="GT37" i="24"/>
  <c r="GS37" i="24"/>
  <c r="GR37" i="24"/>
  <c r="GQ37" i="24"/>
  <c r="GP37" i="24"/>
  <c r="GO37" i="24"/>
  <c r="GN37" i="24"/>
  <c r="GM37" i="24"/>
  <c r="GL37" i="24"/>
  <c r="GK37" i="24"/>
  <c r="GJ37" i="24"/>
  <c r="GI37" i="24"/>
  <c r="GH37" i="24"/>
  <c r="GG37" i="24"/>
  <c r="GF37" i="24"/>
  <c r="GE37" i="24"/>
  <c r="GD37" i="24"/>
  <c r="GC37" i="24"/>
  <c r="GB37" i="24"/>
  <c r="GA37" i="24"/>
  <c r="FZ37" i="24"/>
  <c r="FY37" i="24"/>
  <c r="FX37" i="24"/>
  <c r="FW37" i="24"/>
  <c r="FV37" i="24"/>
  <c r="FU37" i="24"/>
  <c r="FT37" i="24"/>
  <c r="FS37" i="24"/>
  <c r="FR37" i="24"/>
  <c r="FQ37" i="24"/>
  <c r="FP37" i="24"/>
  <c r="FO37" i="24"/>
  <c r="FN37" i="24"/>
  <c r="FM37" i="24"/>
  <c r="FL37" i="24"/>
  <c r="FK37" i="24"/>
  <c r="FJ37" i="24"/>
  <c r="FI37" i="24"/>
  <c r="FH37" i="24"/>
  <c r="FG37" i="24"/>
  <c r="FF37" i="24"/>
  <c r="FE37" i="24"/>
  <c r="FD37" i="24"/>
  <c r="FC37" i="24"/>
  <c r="FB37" i="24"/>
  <c r="FA37" i="24"/>
  <c r="EZ37" i="24"/>
  <c r="EY37" i="24"/>
  <c r="EX37" i="24"/>
  <c r="EW37" i="24"/>
  <c r="EV37" i="24"/>
  <c r="EU37" i="24"/>
  <c r="ET37" i="24"/>
  <c r="ES37" i="24"/>
  <c r="ER37" i="24"/>
  <c r="EQ37" i="24"/>
  <c r="EP37" i="24"/>
  <c r="EO37" i="24"/>
  <c r="EN37" i="24"/>
  <c r="EM37" i="24"/>
  <c r="EL37" i="24"/>
  <c r="EK37" i="24"/>
  <c r="EJ37" i="24"/>
  <c r="EI37" i="24"/>
  <c r="EH37" i="24"/>
  <c r="EG37" i="24"/>
  <c r="EF37" i="24"/>
  <c r="EE37" i="24"/>
  <c r="ED37" i="24"/>
  <c r="EC37" i="24"/>
  <c r="EB37" i="24"/>
  <c r="EA37" i="24"/>
  <c r="DZ37" i="24"/>
  <c r="DY37" i="24"/>
  <c r="DX37" i="24"/>
  <c r="DW37" i="24"/>
  <c r="DV37" i="24"/>
  <c r="DU37" i="24"/>
  <c r="DT37" i="24"/>
  <c r="ID36" i="24"/>
  <c r="IC36" i="24"/>
  <c r="IB36" i="24"/>
  <c r="IA36" i="24"/>
  <c r="HZ36" i="24"/>
  <c r="HY36" i="24"/>
  <c r="HX36" i="24"/>
  <c r="HW36" i="24"/>
  <c r="HV36" i="24"/>
  <c r="HU36" i="24"/>
  <c r="HT36" i="24"/>
  <c r="HS36" i="24"/>
  <c r="HR36" i="24"/>
  <c r="HQ36" i="24"/>
  <c r="HP36" i="24"/>
  <c r="HO36" i="24"/>
  <c r="HN36" i="24"/>
  <c r="HM36" i="24"/>
  <c r="HL36" i="24"/>
  <c r="HK36" i="24"/>
  <c r="HJ36" i="24"/>
  <c r="HI36" i="24"/>
  <c r="HH36" i="24"/>
  <c r="HG36" i="24"/>
  <c r="HF36" i="24"/>
  <c r="HE36" i="24"/>
  <c r="HD36" i="24"/>
  <c r="HC36" i="24"/>
  <c r="HB36" i="24"/>
  <c r="HA36" i="24"/>
  <c r="GZ36" i="24"/>
  <c r="GY36" i="24"/>
  <c r="GX36" i="24"/>
  <c r="GW36" i="24"/>
  <c r="GV36" i="24"/>
  <c r="GU36" i="24"/>
  <c r="GT36" i="24"/>
  <c r="GS36" i="24"/>
  <c r="GR36" i="24"/>
  <c r="GQ36" i="24"/>
  <c r="GP36" i="24"/>
  <c r="GO36" i="24"/>
  <c r="GN36" i="24"/>
  <c r="GM36" i="24"/>
  <c r="GL36" i="24"/>
  <c r="GK36" i="24"/>
  <c r="GJ36" i="24"/>
  <c r="GI36" i="24"/>
  <c r="GH36" i="24"/>
  <c r="GG36" i="24"/>
  <c r="GF36" i="24"/>
  <c r="GE36" i="24"/>
  <c r="GD36" i="24"/>
  <c r="GC36" i="24"/>
  <c r="GB36" i="24"/>
  <c r="GA36" i="24"/>
  <c r="FZ36" i="24"/>
  <c r="FY36" i="24"/>
  <c r="FX36" i="24"/>
  <c r="FW36" i="24"/>
  <c r="FV36" i="24"/>
  <c r="FU36" i="24"/>
  <c r="FT36" i="24"/>
  <c r="FS36" i="24"/>
  <c r="FR36" i="24"/>
  <c r="FQ36" i="24"/>
  <c r="FP36" i="24"/>
  <c r="FO36" i="24"/>
  <c r="FN36" i="24"/>
  <c r="FM36" i="24"/>
  <c r="FL36" i="24"/>
  <c r="FK36" i="24"/>
  <c r="FJ36" i="24"/>
  <c r="FI36" i="24"/>
  <c r="FH36" i="24"/>
  <c r="FG36" i="24"/>
  <c r="FF36" i="24"/>
  <c r="FE36" i="24"/>
  <c r="FD36" i="24"/>
  <c r="FC36" i="24"/>
  <c r="FB36" i="24"/>
  <c r="FA36" i="24"/>
  <c r="EZ36" i="24"/>
  <c r="EY36" i="24"/>
  <c r="EX36" i="24"/>
  <c r="EW36" i="24"/>
  <c r="EV36" i="24"/>
  <c r="EU36" i="24"/>
  <c r="ET36" i="24"/>
  <c r="ES36" i="24"/>
  <c r="ER36" i="24"/>
  <c r="EQ36" i="24"/>
  <c r="EP36" i="24"/>
  <c r="EO36" i="24"/>
  <c r="EN36" i="24"/>
  <c r="EM36" i="24"/>
  <c r="EL36" i="24"/>
  <c r="EK36" i="24"/>
  <c r="EJ36" i="24"/>
  <c r="EI36" i="24"/>
  <c r="EH36" i="24"/>
  <c r="EG36" i="24"/>
  <c r="EF36" i="24"/>
  <c r="EE36" i="24"/>
  <c r="ED36" i="24"/>
  <c r="EC36" i="24"/>
  <c r="EB36" i="24"/>
  <c r="EA36" i="24"/>
  <c r="DZ36" i="24"/>
  <c r="DY36" i="24"/>
  <c r="DX36" i="24"/>
  <c r="DW36" i="24"/>
  <c r="DV36" i="24"/>
  <c r="DU36" i="24"/>
  <c r="DT36" i="24"/>
  <c r="ID35" i="24"/>
  <c r="IC35" i="24"/>
  <c r="IB35" i="24"/>
  <c r="IA35" i="24"/>
  <c r="HZ35" i="24"/>
  <c r="HY35" i="24"/>
  <c r="HX35" i="24"/>
  <c r="HW35" i="24"/>
  <c r="HV35" i="24"/>
  <c r="HU35" i="24"/>
  <c r="HT35" i="24"/>
  <c r="HS35" i="24"/>
  <c r="HR35" i="24"/>
  <c r="HQ35" i="24"/>
  <c r="HP35" i="24"/>
  <c r="HO35" i="24"/>
  <c r="HN35" i="24"/>
  <c r="HM35" i="24"/>
  <c r="HL35" i="24"/>
  <c r="HK35" i="24"/>
  <c r="HJ35" i="24"/>
  <c r="HI35" i="24"/>
  <c r="HH35" i="24"/>
  <c r="HG35" i="24"/>
  <c r="HF35" i="24"/>
  <c r="HE35" i="24"/>
  <c r="HD35" i="24"/>
  <c r="HC35" i="24"/>
  <c r="HB35" i="24"/>
  <c r="HA35" i="24"/>
  <c r="GZ35" i="24"/>
  <c r="GY35" i="24"/>
  <c r="GX35" i="24"/>
  <c r="GW35" i="24"/>
  <c r="GV35" i="24"/>
  <c r="GU35" i="24"/>
  <c r="GT35" i="24"/>
  <c r="GS35" i="24"/>
  <c r="GR35" i="24"/>
  <c r="GQ35" i="24"/>
  <c r="GP35" i="24"/>
  <c r="GO35" i="24"/>
  <c r="GN35" i="24"/>
  <c r="GM35" i="24"/>
  <c r="GL35" i="24"/>
  <c r="GK35" i="24"/>
  <c r="GJ35" i="24"/>
  <c r="GI35" i="24"/>
  <c r="GH35" i="24"/>
  <c r="GG35" i="24"/>
  <c r="GF35" i="24"/>
  <c r="GE35" i="24"/>
  <c r="GD35" i="24"/>
  <c r="GC35" i="24"/>
  <c r="GB35" i="24"/>
  <c r="GA35" i="24"/>
  <c r="FZ35" i="24"/>
  <c r="FY35" i="24"/>
  <c r="FX35" i="24"/>
  <c r="FW35" i="24"/>
  <c r="FV35" i="24"/>
  <c r="FU35" i="24"/>
  <c r="FT35" i="24"/>
  <c r="FS35" i="24"/>
  <c r="FR35" i="24"/>
  <c r="FQ35" i="24"/>
  <c r="FP35" i="24"/>
  <c r="FO35" i="24"/>
  <c r="FN35" i="24"/>
  <c r="FM35" i="24"/>
  <c r="FL35" i="24"/>
  <c r="FK35" i="24"/>
  <c r="FJ35" i="24"/>
  <c r="FI35" i="24"/>
  <c r="FH35" i="24"/>
  <c r="FG35" i="24"/>
  <c r="FF35" i="24"/>
  <c r="FE35" i="24"/>
  <c r="FD35" i="24"/>
  <c r="FC35" i="24"/>
  <c r="FB35" i="24"/>
  <c r="FA35" i="24"/>
  <c r="EZ35" i="24"/>
  <c r="EY35" i="24"/>
  <c r="EX35" i="24"/>
  <c r="EW35" i="24"/>
  <c r="EV35" i="24"/>
  <c r="EU35" i="24"/>
  <c r="ET35" i="24"/>
  <c r="ES35" i="24"/>
  <c r="ER35" i="24"/>
  <c r="EQ35" i="24"/>
  <c r="EP35" i="24"/>
  <c r="EO35" i="24"/>
  <c r="EN35" i="24"/>
  <c r="EM35" i="24"/>
  <c r="EL35" i="24"/>
  <c r="EK35" i="24"/>
  <c r="EJ35" i="24"/>
  <c r="EI35" i="24"/>
  <c r="EH35" i="24"/>
  <c r="EG35" i="24"/>
  <c r="EF35" i="24"/>
  <c r="EE35" i="24"/>
  <c r="ED35" i="24"/>
  <c r="EC35" i="24"/>
  <c r="EB35" i="24"/>
  <c r="EA35" i="24"/>
  <c r="DZ35" i="24"/>
  <c r="DY35" i="24"/>
  <c r="DX35" i="24"/>
  <c r="DW35" i="24"/>
  <c r="DV35" i="24"/>
  <c r="DU35" i="24"/>
  <c r="DT35" i="24"/>
  <c r="ID34" i="24"/>
  <c r="IC34" i="24"/>
  <c r="IB34" i="24"/>
  <c r="IA34" i="24"/>
  <c r="HZ34" i="24"/>
  <c r="HY34" i="24"/>
  <c r="HX34" i="24"/>
  <c r="HW34" i="24"/>
  <c r="HV34" i="24"/>
  <c r="HU34" i="24"/>
  <c r="HT34" i="24"/>
  <c r="HS34" i="24"/>
  <c r="HR34" i="24"/>
  <c r="HQ34" i="24"/>
  <c r="HP34" i="24"/>
  <c r="HO34" i="24"/>
  <c r="HN34" i="24"/>
  <c r="HM34" i="24"/>
  <c r="HL34" i="24"/>
  <c r="HK34" i="24"/>
  <c r="HJ34" i="24"/>
  <c r="HI34" i="24"/>
  <c r="HH34" i="24"/>
  <c r="HG34" i="24"/>
  <c r="HF34" i="24"/>
  <c r="HE34" i="24"/>
  <c r="HD34" i="24"/>
  <c r="HC34" i="24"/>
  <c r="HB34" i="24"/>
  <c r="HA34" i="24"/>
  <c r="GZ34" i="24"/>
  <c r="GY34" i="24"/>
  <c r="GX34" i="24"/>
  <c r="GW34" i="24"/>
  <c r="GV34" i="24"/>
  <c r="GU34" i="24"/>
  <c r="GT34" i="24"/>
  <c r="GS34" i="24"/>
  <c r="GR34" i="24"/>
  <c r="GQ34" i="24"/>
  <c r="GP34" i="24"/>
  <c r="GO34" i="24"/>
  <c r="GN34" i="24"/>
  <c r="GM34" i="24"/>
  <c r="GL34" i="24"/>
  <c r="GK34" i="24"/>
  <c r="GJ34" i="24"/>
  <c r="GI34" i="24"/>
  <c r="GH34" i="24"/>
  <c r="GG34" i="24"/>
  <c r="GF34" i="24"/>
  <c r="GE34" i="24"/>
  <c r="GD34" i="24"/>
  <c r="GC34" i="24"/>
  <c r="GB34" i="24"/>
  <c r="GA34" i="24"/>
  <c r="FZ34" i="24"/>
  <c r="FY34" i="24"/>
  <c r="FX34" i="24"/>
  <c r="FW34" i="24"/>
  <c r="FV34" i="24"/>
  <c r="FU34" i="24"/>
  <c r="FT34" i="24"/>
  <c r="FS34" i="24"/>
  <c r="FR34" i="24"/>
  <c r="FQ34" i="24"/>
  <c r="FP34" i="24"/>
  <c r="FO34" i="24"/>
  <c r="FN34" i="24"/>
  <c r="FM34" i="24"/>
  <c r="FL34" i="24"/>
  <c r="FK34" i="24"/>
  <c r="FJ34" i="24"/>
  <c r="FI34" i="24"/>
  <c r="FH34" i="24"/>
  <c r="FG34" i="24"/>
  <c r="FF34" i="24"/>
  <c r="FE34" i="24"/>
  <c r="FD34" i="24"/>
  <c r="FC34" i="24"/>
  <c r="FB34" i="24"/>
  <c r="FA34" i="24"/>
  <c r="EZ34" i="24"/>
  <c r="EY34" i="24"/>
  <c r="EX34" i="24"/>
  <c r="EW34" i="24"/>
  <c r="EV34" i="24"/>
  <c r="EU34" i="24"/>
  <c r="ET34" i="24"/>
  <c r="ES34" i="24"/>
  <c r="ER34" i="24"/>
  <c r="EQ34" i="24"/>
  <c r="EP34" i="24"/>
  <c r="EO34" i="24"/>
  <c r="EN34" i="24"/>
  <c r="EM34" i="24"/>
  <c r="EL34" i="24"/>
  <c r="EK34" i="24"/>
  <c r="EJ34" i="24"/>
  <c r="EI34" i="24"/>
  <c r="EH34" i="24"/>
  <c r="EG34" i="24"/>
  <c r="EF34" i="24"/>
  <c r="EE34" i="24"/>
  <c r="ED34" i="24"/>
  <c r="EC34" i="24"/>
  <c r="EB34" i="24"/>
  <c r="EA34" i="24"/>
  <c r="DZ34" i="24"/>
  <c r="DY34" i="24"/>
  <c r="DX34" i="24"/>
  <c r="DW34" i="24"/>
  <c r="DV34" i="24"/>
  <c r="DU34" i="24"/>
  <c r="DT34" i="24"/>
  <c r="ID33" i="24"/>
  <c r="IC33" i="24"/>
  <c r="IB33" i="24"/>
  <c r="IA33" i="24"/>
  <c r="HZ33" i="24"/>
  <c r="HY33" i="24"/>
  <c r="HX33" i="24"/>
  <c r="HW33" i="24"/>
  <c r="HV33" i="24"/>
  <c r="HU33" i="24"/>
  <c r="HT33" i="24"/>
  <c r="HS33" i="24"/>
  <c r="HR33" i="24"/>
  <c r="HQ33" i="24"/>
  <c r="HP33" i="24"/>
  <c r="HO33" i="24"/>
  <c r="HN33" i="24"/>
  <c r="HM33" i="24"/>
  <c r="HL33" i="24"/>
  <c r="HK33" i="24"/>
  <c r="HJ33" i="24"/>
  <c r="HI33" i="24"/>
  <c r="HH33" i="24"/>
  <c r="HG33" i="24"/>
  <c r="HF33" i="24"/>
  <c r="HE33" i="24"/>
  <c r="HD33" i="24"/>
  <c r="HC33" i="24"/>
  <c r="HB33" i="24"/>
  <c r="HA33" i="24"/>
  <c r="GZ33" i="24"/>
  <c r="GY33" i="24"/>
  <c r="GX33" i="24"/>
  <c r="GW33" i="24"/>
  <c r="GV33" i="24"/>
  <c r="GU33" i="24"/>
  <c r="GT33" i="24"/>
  <c r="GS33" i="24"/>
  <c r="GR33" i="24"/>
  <c r="GQ33" i="24"/>
  <c r="GP33" i="24"/>
  <c r="GO33" i="24"/>
  <c r="GN33" i="24"/>
  <c r="GM33" i="24"/>
  <c r="GL33" i="24"/>
  <c r="GK33" i="24"/>
  <c r="GJ33" i="24"/>
  <c r="GI33" i="24"/>
  <c r="GH33" i="24"/>
  <c r="GG33" i="24"/>
  <c r="GF33" i="24"/>
  <c r="GE33" i="24"/>
  <c r="GD33" i="24"/>
  <c r="GC33" i="24"/>
  <c r="GB33" i="24"/>
  <c r="GA33" i="24"/>
  <c r="FZ33" i="24"/>
  <c r="FY33" i="24"/>
  <c r="FX33" i="24"/>
  <c r="FW33" i="24"/>
  <c r="FV33" i="24"/>
  <c r="FU33" i="24"/>
  <c r="FT33" i="24"/>
  <c r="FS33" i="24"/>
  <c r="FR33" i="24"/>
  <c r="FQ33" i="24"/>
  <c r="FP33" i="24"/>
  <c r="FO33" i="24"/>
  <c r="FN33" i="24"/>
  <c r="FM33" i="24"/>
  <c r="FL33" i="24"/>
  <c r="FK33" i="24"/>
  <c r="FJ33" i="24"/>
  <c r="FI33" i="24"/>
  <c r="FH33" i="24"/>
  <c r="FG33" i="24"/>
  <c r="FF33" i="24"/>
  <c r="FE33" i="24"/>
  <c r="FD33" i="24"/>
  <c r="FC33" i="24"/>
  <c r="FB33" i="24"/>
  <c r="FA33" i="24"/>
  <c r="EZ33" i="24"/>
  <c r="EY33" i="24"/>
  <c r="EX33" i="24"/>
  <c r="EW33" i="24"/>
  <c r="EV33" i="24"/>
  <c r="EU33" i="24"/>
  <c r="ET33" i="24"/>
  <c r="ES33" i="24"/>
  <c r="ER33" i="24"/>
  <c r="EQ33" i="24"/>
  <c r="EP33" i="24"/>
  <c r="EO33" i="24"/>
  <c r="EN33" i="24"/>
  <c r="EM33" i="24"/>
  <c r="EL33" i="24"/>
  <c r="EK33" i="24"/>
  <c r="EJ33" i="24"/>
  <c r="EI33" i="24"/>
  <c r="EH33" i="24"/>
  <c r="EG33" i="24"/>
  <c r="EF33" i="24"/>
  <c r="EE33" i="24"/>
  <c r="ED33" i="24"/>
  <c r="EC33" i="24"/>
  <c r="EB33" i="24"/>
  <c r="EA33" i="24"/>
  <c r="DZ33" i="24"/>
  <c r="DY33" i="24"/>
  <c r="DX33" i="24"/>
  <c r="DW33" i="24"/>
  <c r="DV33" i="24"/>
  <c r="DU33" i="24"/>
  <c r="DT33" i="24"/>
  <c r="ID32" i="24"/>
  <c r="IC32" i="24"/>
  <c r="IB32" i="24"/>
  <c r="IA32" i="24"/>
  <c r="HZ32" i="24"/>
  <c r="HY32" i="24"/>
  <c r="HX32" i="24"/>
  <c r="HW32" i="24"/>
  <c r="HV32" i="24"/>
  <c r="HU32" i="24"/>
  <c r="HT32" i="24"/>
  <c r="HS32" i="24"/>
  <c r="HR32" i="24"/>
  <c r="HQ32" i="24"/>
  <c r="HP32" i="24"/>
  <c r="HO32" i="24"/>
  <c r="HN32" i="24"/>
  <c r="HM32" i="24"/>
  <c r="HL32" i="24"/>
  <c r="HK32" i="24"/>
  <c r="HJ32" i="24"/>
  <c r="HI32" i="24"/>
  <c r="HH32" i="24"/>
  <c r="HG32" i="24"/>
  <c r="HF32" i="24"/>
  <c r="HE32" i="24"/>
  <c r="HD32" i="24"/>
  <c r="HC32" i="24"/>
  <c r="HB32" i="24"/>
  <c r="HA32" i="24"/>
  <c r="GZ32" i="24"/>
  <c r="GY32" i="24"/>
  <c r="GX32" i="24"/>
  <c r="GW32" i="24"/>
  <c r="GV32" i="24"/>
  <c r="GU32" i="24"/>
  <c r="GT32" i="24"/>
  <c r="GS32" i="24"/>
  <c r="GR32" i="24"/>
  <c r="GQ32" i="24"/>
  <c r="GP32" i="24"/>
  <c r="GO32" i="24"/>
  <c r="GN32" i="24"/>
  <c r="GM32" i="24"/>
  <c r="GL32" i="24"/>
  <c r="GK32" i="24"/>
  <c r="GJ32" i="24"/>
  <c r="GI32" i="24"/>
  <c r="GH32" i="24"/>
  <c r="GG32" i="24"/>
  <c r="GF32" i="24"/>
  <c r="GE32" i="24"/>
  <c r="GD32" i="24"/>
  <c r="GC32" i="24"/>
  <c r="GB32" i="24"/>
  <c r="GA32" i="24"/>
  <c r="FZ32" i="24"/>
  <c r="FY32" i="24"/>
  <c r="FX32" i="24"/>
  <c r="FW32" i="24"/>
  <c r="FV32" i="24"/>
  <c r="FU32" i="24"/>
  <c r="FT32" i="24"/>
  <c r="FS32" i="24"/>
  <c r="FR32" i="24"/>
  <c r="FQ32" i="24"/>
  <c r="FP32" i="24"/>
  <c r="FO32" i="24"/>
  <c r="FN32" i="24"/>
  <c r="FM32" i="24"/>
  <c r="FL32" i="24"/>
  <c r="FK32" i="24"/>
  <c r="FJ32" i="24"/>
  <c r="FI32" i="24"/>
  <c r="FH32" i="24"/>
  <c r="FG32" i="24"/>
  <c r="FF32" i="24"/>
  <c r="FE32" i="24"/>
  <c r="FD32" i="24"/>
  <c r="FC32" i="24"/>
  <c r="FB32" i="24"/>
  <c r="FA32" i="24"/>
  <c r="EZ32" i="24"/>
  <c r="EY32" i="24"/>
  <c r="EX32" i="24"/>
  <c r="EW32" i="24"/>
  <c r="EV32" i="24"/>
  <c r="EU32" i="24"/>
  <c r="ET32" i="24"/>
  <c r="ES32" i="24"/>
  <c r="ER32" i="24"/>
  <c r="EQ32" i="24"/>
  <c r="EP32" i="24"/>
  <c r="EO32" i="24"/>
  <c r="EN32" i="24"/>
  <c r="EM32" i="24"/>
  <c r="EL32" i="24"/>
  <c r="EK32" i="24"/>
  <c r="EJ32" i="24"/>
  <c r="EI32" i="24"/>
  <c r="EH32" i="24"/>
  <c r="EG32" i="24"/>
  <c r="EF32" i="24"/>
  <c r="EE32" i="24"/>
  <c r="ED32" i="24"/>
  <c r="EC32" i="24"/>
  <c r="EB32" i="24"/>
  <c r="EA32" i="24"/>
  <c r="DZ32" i="24"/>
  <c r="DY32" i="24"/>
  <c r="DX32" i="24"/>
  <c r="DW32" i="24"/>
  <c r="DV32" i="24"/>
  <c r="DU32" i="24"/>
  <c r="DT32" i="24"/>
  <c r="ID31" i="24"/>
  <c r="IC31" i="24"/>
  <c r="IB31" i="24"/>
  <c r="IA31" i="24"/>
  <c r="HZ31" i="24"/>
  <c r="HY31" i="24"/>
  <c r="HX31" i="24"/>
  <c r="HW31" i="24"/>
  <c r="HV31" i="24"/>
  <c r="HU31" i="24"/>
  <c r="HT31" i="24"/>
  <c r="HS31" i="24"/>
  <c r="HR31" i="24"/>
  <c r="HQ31" i="24"/>
  <c r="HP31" i="24"/>
  <c r="HO31" i="24"/>
  <c r="HN31" i="24"/>
  <c r="HM31" i="24"/>
  <c r="HL31" i="24"/>
  <c r="HK31" i="24"/>
  <c r="HJ31" i="24"/>
  <c r="HI31" i="24"/>
  <c r="HH31" i="24"/>
  <c r="HG31" i="24"/>
  <c r="HF31" i="24"/>
  <c r="HE31" i="24"/>
  <c r="HD31" i="24"/>
  <c r="HC31" i="24"/>
  <c r="HB31" i="24"/>
  <c r="HA31" i="24"/>
  <c r="GZ31" i="24"/>
  <c r="GY31" i="24"/>
  <c r="GX31" i="24"/>
  <c r="GW31" i="24"/>
  <c r="GV31" i="24"/>
  <c r="GU31" i="24"/>
  <c r="GT31" i="24"/>
  <c r="GS31" i="24"/>
  <c r="GR31" i="24"/>
  <c r="GQ31" i="24"/>
  <c r="GP31" i="24"/>
  <c r="GO31" i="24"/>
  <c r="GN31" i="24"/>
  <c r="GM31" i="24"/>
  <c r="GL31" i="24"/>
  <c r="GK31" i="24"/>
  <c r="GJ31" i="24"/>
  <c r="GI31" i="24"/>
  <c r="GH31" i="24"/>
  <c r="GG31" i="24"/>
  <c r="GF31" i="24"/>
  <c r="GE31" i="24"/>
  <c r="GD31" i="24"/>
  <c r="GC31" i="24"/>
  <c r="GB31" i="24"/>
  <c r="GA31" i="24"/>
  <c r="FZ31" i="24"/>
  <c r="FY31" i="24"/>
  <c r="FX31" i="24"/>
  <c r="FW31" i="24"/>
  <c r="FV31" i="24"/>
  <c r="FU31" i="24"/>
  <c r="FT31" i="24"/>
  <c r="FS31" i="24"/>
  <c r="FR31" i="24"/>
  <c r="FQ31" i="24"/>
  <c r="FP31" i="24"/>
  <c r="FO31" i="24"/>
  <c r="FN31" i="24"/>
  <c r="FM31" i="24"/>
  <c r="FL31" i="24"/>
  <c r="FK31" i="24"/>
  <c r="FJ31" i="24"/>
  <c r="FI31" i="24"/>
  <c r="FH31" i="24"/>
  <c r="FG31" i="24"/>
  <c r="FF31" i="24"/>
  <c r="FE31" i="24"/>
  <c r="FD31" i="24"/>
  <c r="FC31" i="24"/>
  <c r="FB31" i="24"/>
  <c r="FA31" i="24"/>
  <c r="EZ31" i="24"/>
  <c r="EY31" i="24"/>
  <c r="EX31" i="24"/>
  <c r="EW31" i="24"/>
  <c r="EV31" i="24"/>
  <c r="EU31" i="24"/>
  <c r="ET31" i="24"/>
  <c r="ES31" i="24"/>
  <c r="ER31" i="24"/>
  <c r="EQ31" i="24"/>
  <c r="EP31" i="24"/>
  <c r="EO31" i="24"/>
  <c r="EN31" i="24"/>
  <c r="EM31" i="24"/>
  <c r="EL31" i="24"/>
  <c r="EK31" i="24"/>
  <c r="EJ31" i="24"/>
  <c r="EI31" i="24"/>
  <c r="EH31" i="24"/>
  <c r="EG31" i="24"/>
  <c r="EF31" i="24"/>
  <c r="EE31" i="24"/>
  <c r="ED31" i="24"/>
  <c r="EC31" i="24"/>
  <c r="EB31" i="24"/>
  <c r="EA31" i="24"/>
  <c r="DZ31" i="24"/>
  <c r="DY31" i="24"/>
  <c r="DX31" i="24"/>
  <c r="DW31" i="24"/>
  <c r="DV31" i="24"/>
  <c r="DU31" i="24"/>
  <c r="DT31" i="24"/>
  <c r="ID30" i="24"/>
  <c r="IC30" i="24"/>
  <c r="IB30" i="24"/>
  <c r="IA30" i="24"/>
  <c r="HZ30" i="24"/>
  <c r="HY30" i="24"/>
  <c r="HX30" i="24"/>
  <c r="HW30" i="24"/>
  <c r="HV30" i="24"/>
  <c r="HU30" i="24"/>
  <c r="HT30" i="24"/>
  <c r="HS30" i="24"/>
  <c r="HR30" i="24"/>
  <c r="HQ30" i="24"/>
  <c r="HP30" i="24"/>
  <c r="HO30" i="24"/>
  <c r="HN30" i="24"/>
  <c r="HM30" i="24"/>
  <c r="HL30" i="24"/>
  <c r="HK30" i="24"/>
  <c r="HJ30" i="24"/>
  <c r="HI30" i="24"/>
  <c r="HH30" i="24"/>
  <c r="HG30" i="24"/>
  <c r="HF30" i="24"/>
  <c r="HE30" i="24"/>
  <c r="HD30" i="24"/>
  <c r="HC30" i="24"/>
  <c r="HB30" i="24"/>
  <c r="HA30" i="24"/>
  <c r="GZ30" i="24"/>
  <c r="GY30" i="24"/>
  <c r="GX30" i="24"/>
  <c r="GW30" i="24"/>
  <c r="GV30" i="24"/>
  <c r="GU30" i="24"/>
  <c r="GT30" i="24"/>
  <c r="GS30" i="24"/>
  <c r="GR30" i="24"/>
  <c r="GQ30" i="24"/>
  <c r="GP30" i="24"/>
  <c r="GO30" i="24"/>
  <c r="GN30" i="24"/>
  <c r="GM30" i="24"/>
  <c r="GL30" i="24"/>
  <c r="GK30" i="24"/>
  <c r="GJ30" i="24"/>
  <c r="GI30" i="24"/>
  <c r="GH30" i="24"/>
  <c r="GG30" i="24"/>
  <c r="GF30" i="24"/>
  <c r="GE30" i="24"/>
  <c r="GD30" i="24"/>
  <c r="GC30" i="24"/>
  <c r="GB30" i="24"/>
  <c r="GA30" i="24"/>
  <c r="FZ30" i="24"/>
  <c r="FY30" i="24"/>
  <c r="FX30" i="24"/>
  <c r="FW30" i="24"/>
  <c r="FV30" i="24"/>
  <c r="FU30" i="24"/>
  <c r="FT30" i="24"/>
  <c r="FS30" i="24"/>
  <c r="FR30" i="24"/>
  <c r="FQ30" i="24"/>
  <c r="FP30" i="24"/>
  <c r="FO30" i="24"/>
  <c r="FN30" i="24"/>
  <c r="FM30" i="24"/>
  <c r="FL30" i="24"/>
  <c r="FK30" i="24"/>
  <c r="FJ30" i="24"/>
  <c r="FI30" i="24"/>
  <c r="FH30" i="24"/>
  <c r="FG30" i="24"/>
  <c r="FF30" i="24"/>
  <c r="FE30" i="24"/>
  <c r="FD30" i="24"/>
  <c r="FC30" i="24"/>
  <c r="FB30" i="24"/>
  <c r="FA30" i="24"/>
  <c r="EZ30" i="24"/>
  <c r="EY30" i="24"/>
  <c r="EX30" i="24"/>
  <c r="EW30" i="24"/>
  <c r="EV30" i="24"/>
  <c r="EU30" i="24"/>
  <c r="ET30" i="24"/>
  <c r="ES30" i="24"/>
  <c r="ER30" i="24"/>
  <c r="EQ30" i="24"/>
  <c r="EP30" i="24"/>
  <c r="EO30" i="24"/>
  <c r="EN30" i="24"/>
  <c r="EM30" i="24"/>
  <c r="EL30" i="24"/>
  <c r="EK30" i="24"/>
  <c r="EJ30" i="24"/>
  <c r="EI30" i="24"/>
  <c r="EH30" i="24"/>
  <c r="EG30" i="24"/>
  <c r="EF30" i="24"/>
  <c r="EE30" i="24"/>
  <c r="ED30" i="24"/>
  <c r="EC30" i="24"/>
  <c r="EB30" i="24"/>
  <c r="EA30" i="24"/>
  <c r="DZ30" i="24"/>
  <c r="DY30" i="24"/>
  <c r="DX30" i="24"/>
  <c r="DW30" i="24"/>
  <c r="DV30" i="24"/>
  <c r="DU30" i="24"/>
  <c r="DT30" i="24"/>
  <c r="ID29" i="24"/>
  <c r="IC29" i="24"/>
  <c r="IB29" i="24"/>
  <c r="IA29" i="24"/>
  <c r="HZ29" i="24"/>
  <c r="HY29" i="24"/>
  <c r="HX29" i="24"/>
  <c r="HW29" i="24"/>
  <c r="HV29" i="24"/>
  <c r="HU29" i="24"/>
  <c r="HT29" i="24"/>
  <c r="HS29" i="24"/>
  <c r="HR29" i="24"/>
  <c r="HQ29" i="24"/>
  <c r="HP29" i="24"/>
  <c r="HO29" i="24"/>
  <c r="HN29" i="24"/>
  <c r="HM29" i="24"/>
  <c r="HL29" i="24"/>
  <c r="HK29" i="24"/>
  <c r="HJ29" i="24"/>
  <c r="HI29" i="24"/>
  <c r="HH29" i="24"/>
  <c r="HG29" i="24"/>
  <c r="HF29" i="24"/>
  <c r="HE29" i="24"/>
  <c r="HD29" i="24"/>
  <c r="HC29" i="24"/>
  <c r="HB29" i="24"/>
  <c r="HA29" i="24"/>
  <c r="GZ29" i="24"/>
  <c r="GY29" i="24"/>
  <c r="GX29" i="24"/>
  <c r="GW29" i="24"/>
  <c r="GV29" i="24"/>
  <c r="GU29" i="24"/>
  <c r="GT29" i="24"/>
  <c r="GS29" i="24"/>
  <c r="GR29" i="24"/>
  <c r="GQ29" i="24"/>
  <c r="GP29" i="24"/>
  <c r="GO29" i="24"/>
  <c r="GN29" i="24"/>
  <c r="GM29" i="24"/>
  <c r="GL29" i="24"/>
  <c r="GK29" i="24"/>
  <c r="GJ29" i="24"/>
  <c r="GI29" i="24"/>
  <c r="GH29" i="24"/>
  <c r="GG29" i="24"/>
  <c r="GF29" i="24"/>
  <c r="GE29" i="24"/>
  <c r="GD29" i="24"/>
  <c r="GC29" i="24"/>
  <c r="GB29" i="24"/>
  <c r="GA29" i="24"/>
  <c r="FZ29" i="24"/>
  <c r="FY29" i="24"/>
  <c r="FX29" i="24"/>
  <c r="FW29" i="24"/>
  <c r="FV29" i="24"/>
  <c r="FU29" i="24"/>
  <c r="FT29" i="24"/>
  <c r="FS29" i="24"/>
  <c r="FR29" i="24"/>
  <c r="FQ29" i="24"/>
  <c r="FP29" i="24"/>
  <c r="FO29" i="24"/>
  <c r="FN29" i="24"/>
  <c r="FM29" i="24"/>
  <c r="FL29" i="24"/>
  <c r="FK29" i="24"/>
  <c r="FJ29" i="24"/>
  <c r="FI29" i="24"/>
  <c r="FH29" i="24"/>
  <c r="FG29" i="24"/>
  <c r="FF29" i="24"/>
  <c r="FE29" i="24"/>
  <c r="FD29" i="24"/>
  <c r="FC29" i="24"/>
  <c r="FB29" i="24"/>
  <c r="FA29" i="24"/>
  <c r="EZ29" i="24"/>
  <c r="EY29" i="24"/>
  <c r="EX29" i="24"/>
  <c r="EW29" i="24"/>
  <c r="EV29" i="24"/>
  <c r="EU29" i="24"/>
  <c r="ET29" i="24"/>
  <c r="ES29" i="24"/>
  <c r="ER29" i="24"/>
  <c r="EQ29" i="24"/>
  <c r="EP29" i="24"/>
  <c r="EO29" i="24"/>
  <c r="EN29" i="24"/>
  <c r="EM29" i="24"/>
  <c r="EL29" i="24"/>
  <c r="EK29" i="24"/>
  <c r="EJ29" i="24"/>
  <c r="EI29" i="24"/>
  <c r="EH29" i="24"/>
  <c r="EG29" i="24"/>
  <c r="EF29" i="24"/>
  <c r="EE29" i="24"/>
  <c r="ED29" i="24"/>
  <c r="EC29" i="24"/>
  <c r="EB29" i="24"/>
  <c r="EA29" i="24"/>
  <c r="DZ29" i="24"/>
  <c r="DY29" i="24"/>
  <c r="DX29" i="24"/>
  <c r="DW29" i="24"/>
  <c r="DV29" i="24"/>
  <c r="DU29" i="24"/>
  <c r="DT29" i="24"/>
  <c r="ID28" i="24"/>
  <c r="IC28" i="24"/>
  <c r="IB28" i="24"/>
  <c r="IA28" i="24"/>
  <c r="HZ28" i="24"/>
  <c r="HY28" i="24"/>
  <c r="HX28" i="24"/>
  <c r="HW28" i="24"/>
  <c r="HV28" i="24"/>
  <c r="HU28" i="24"/>
  <c r="HT28" i="24"/>
  <c r="HS28" i="24"/>
  <c r="HR28" i="24"/>
  <c r="HQ28" i="24"/>
  <c r="HP28" i="24"/>
  <c r="HO28" i="24"/>
  <c r="HN28" i="24"/>
  <c r="HM28" i="24"/>
  <c r="HL28" i="24"/>
  <c r="HK28" i="24"/>
  <c r="HJ28" i="24"/>
  <c r="HI28" i="24"/>
  <c r="HH28" i="24"/>
  <c r="HG28" i="24"/>
  <c r="HF28" i="24"/>
  <c r="HE28" i="24"/>
  <c r="HD28" i="24"/>
  <c r="HC28" i="24"/>
  <c r="HB28" i="24"/>
  <c r="HA28" i="24"/>
  <c r="GZ28" i="24"/>
  <c r="GY28" i="24"/>
  <c r="GX28" i="24"/>
  <c r="GW28" i="24"/>
  <c r="GV28" i="24"/>
  <c r="GU28" i="24"/>
  <c r="GT28" i="24"/>
  <c r="GS28" i="24"/>
  <c r="GR28" i="24"/>
  <c r="GQ28" i="24"/>
  <c r="GP28" i="24"/>
  <c r="GO28" i="24"/>
  <c r="GN28" i="24"/>
  <c r="GM28" i="24"/>
  <c r="GL28" i="24"/>
  <c r="GK28" i="24"/>
  <c r="GJ28" i="24"/>
  <c r="GI28" i="24"/>
  <c r="GH28" i="24"/>
  <c r="GG28" i="24"/>
  <c r="GF28" i="24"/>
  <c r="GE28" i="24"/>
  <c r="GD28" i="24"/>
  <c r="GC28" i="24"/>
  <c r="GB28" i="24"/>
  <c r="GA28" i="24"/>
  <c r="FZ28" i="24"/>
  <c r="FY28" i="24"/>
  <c r="FX28" i="24"/>
  <c r="FW28" i="24"/>
  <c r="FV28" i="24"/>
  <c r="FU28" i="24"/>
  <c r="FT28" i="24"/>
  <c r="FS28" i="24"/>
  <c r="FR28" i="24"/>
  <c r="FQ28" i="24"/>
  <c r="FP28" i="24"/>
  <c r="FO28" i="24"/>
  <c r="FN28" i="24"/>
  <c r="FM28" i="24"/>
  <c r="FL28" i="24"/>
  <c r="FK28" i="24"/>
  <c r="FJ28" i="24"/>
  <c r="FI28" i="24"/>
  <c r="FH28" i="24"/>
  <c r="FG28" i="24"/>
  <c r="FF28" i="24"/>
  <c r="FE28" i="24"/>
  <c r="FD28" i="24"/>
  <c r="FC28" i="24"/>
  <c r="FB28" i="24"/>
  <c r="FA28" i="24"/>
  <c r="EZ28" i="24"/>
  <c r="EY28" i="24"/>
  <c r="EX28" i="24"/>
  <c r="EW28" i="24"/>
  <c r="EV28" i="24"/>
  <c r="EU28" i="24"/>
  <c r="ET28" i="24"/>
  <c r="ES28" i="24"/>
  <c r="ER28" i="24"/>
  <c r="EQ28" i="24"/>
  <c r="EP28" i="24"/>
  <c r="EO28" i="24"/>
  <c r="EN28" i="24"/>
  <c r="EM28" i="24"/>
  <c r="EL28" i="24"/>
  <c r="EK28" i="24"/>
  <c r="EJ28" i="24"/>
  <c r="EI28" i="24"/>
  <c r="EH28" i="24"/>
  <c r="EG28" i="24"/>
  <c r="EF28" i="24"/>
  <c r="EE28" i="24"/>
  <c r="ED28" i="24"/>
  <c r="EC28" i="24"/>
  <c r="EB28" i="24"/>
  <c r="EA28" i="24"/>
  <c r="DZ28" i="24"/>
  <c r="DY28" i="24"/>
  <c r="DX28" i="24"/>
  <c r="DW28" i="24"/>
  <c r="DV28" i="24"/>
  <c r="DU28" i="24"/>
  <c r="DT28" i="24"/>
  <c r="ID27" i="24"/>
  <c r="IC27" i="24"/>
  <c r="IB27" i="24"/>
  <c r="IA27" i="24"/>
  <c r="HZ27" i="24"/>
  <c r="HY27" i="24"/>
  <c r="HX27" i="24"/>
  <c r="HW27" i="24"/>
  <c r="HV27" i="24"/>
  <c r="HU27" i="24"/>
  <c r="HT27" i="24"/>
  <c r="HS27" i="24"/>
  <c r="HR27" i="24"/>
  <c r="HQ27" i="24"/>
  <c r="HP27" i="24"/>
  <c r="HO27" i="24"/>
  <c r="HN27" i="24"/>
  <c r="HM27" i="24"/>
  <c r="HL27" i="24"/>
  <c r="HK27" i="24"/>
  <c r="HJ27" i="24"/>
  <c r="HI27" i="24"/>
  <c r="HH27" i="24"/>
  <c r="HG27" i="24"/>
  <c r="HF27" i="24"/>
  <c r="HE27" i="24"/>
  <c r="HD27" i="24"/>
  <c r="HC27" i="24"/>
  <c r="HB27" i="24"/>
  <c r="HA27" i="24"/>
  <c r="GZ27" i="24"/>
  <c r="GY27" i="24"/>
  <c r="GX27" i="24"/>
  <c r="GW27" i="24"/>
  <c r="GV27" i="24"/>
  <c r="GU27" i="24"/>
  <c r="GT27" i="24"/>
  <c r="GS27" i="24"/>
  <c r="GR27" i="24"/>
  <c r="GQ27" i="24"/>
  <c r="GP27" i="24"/>
  <c r="GO27" i="24"/>
  <c r="GN27" i="24"/>
  <c r="GM27" i="24"/>
  <c r="GL27" i="24"/>
  <c r="GK27" i="24"/>
  <c r="GJ27" i="24"/>
  <c r="GI27" i="24"/>
  <c r="GH27" i="24"/>
  <c r="GG27" i="24"/>
  <c r="GF27" i="24"/>
  <c r="GE27" i="24"/>
  <c r="GD27" i="24"/>
  <c r="GC27" i="24"/>
  <c r="GB27" i="24"/>
  <c r="GA27" i="24"/>
  <c r="FZ27" i="24"/>
  <c r="FY27" i="24"/>
  <c r="FX27" i="24"/>
  <c r="FW27" i="24"/>
  <c r="FV27" i="24"/>
  <c r="FU27" i="24"/>
  <c r="FT27" i="24"/>
  <c r="FS27" i="24"/>
  <c r="FR27" i="24"/>
  <c r="FQ27" i="24"/>
  <c r="FP27" i="24"/>
  <c r="FO27" i="24"/>
  <c r="FN27" i="24"/>
  <c r="FM27" i="24"/>
  <c r="FL27" i="24"/>
  <c r="FK27" i="24"/>
  <c r="FJ27" i="24"/>
  <c r="FI27" i="24"/>
  <c r="FH27" i="24"/>
  <c r="FG27" i="24"/>
  <c r="FF27" i="24"/>
  <c r="FE27" i="24"/>
  <c r="FD27" i="24"/>
  <c r="FC27" i="24"/>
  <c r="FB27" i="24"/>
  <c r="FA27" i="24"/>
  <c r="EZ27" i="24"/>
  <c r="EY27" i="24"/>
  <c r="EX27" i="24"/>
  <c r="EW27" i="24"/>
  <c r="EV27" i="24"/>
  <c r="EU27" i="24"/>
  <c r="ET27" i="24"/>
  <c r="ES27" i="24"/>
  <c r="ER27" i="24"/>
  <c r="EQ27" i="24"/>
  <c r="EP27" i="24"/>
  <c r="EO27" i="24"/>
  <c r="EN27" i="24"/>
  <c r="EM27" i="24"/>
  <c r="EL27" i="24"/>
  <c r="EK27" i="24"/>
  <c r="EJ27" i="24"/>
  <c r="EI27" i="24"/>
  <c r="EH27" i="24"/>
  <c r="EG27" i="24"/>
  <c r="EF27" i="24"/>
  <c r="EE27" i="24"/>
  <c r="ED27" i="24"/>
  <c r="EC27" i="24"/>
  <c r="EB27" i="24"/>
  <c r="EA27" i="24"/>
  <c r="DZ27" i="24"/>
  <c r="DY27" i="24"/>
  <c r="DX27" i="24"/>
  <c r="DW27" i="24"/>
  <c r="DV27" i="24"/>
  <c r="DU27" i="24"/>
  <c r="DT27" i="24"/>
  <c r="ID26" i="24"/>
  <c r="IC26" i="24"/>
  <c r="IB26" i="24"/>
  <c r="IA26" i="24"/>
  <c r="HZ26" i="24"/>
  <c r="HY26" i="24"/>
  <c r="HX26" i="24"/>
  <c r="HW26" i="24"/>
  <c r="HV26" i="24"/>
  <c r="HU26" i="24"/>
  <c r="HT26" i="24"/>
  <c r="HS26" i="24"/>
  <c r="HR26" i="24"/>
  <c r="HQ26" i="24"/>
  <c r="HP26" i="24"/>
  <c r="HO26" i="24"/>
  <c r="HN26" i="24"/>
  <c r="HM26" i="24"/>
  <c r="HL26" i="24"/>
  <c r="HK26" i="24"/>
  <c r="HJ26" i="24"/>
  <c r="HI26" i="24"/>
  <c r="HH26" i="24"/>
  <c r="HG26" i="24"/>
  <c r="HF26" i="24"/>
  <c r="HE26" i="24"/>
  <c r="HD26" i="24"/>
  <c r="HC26" i="24"/>
  <c r="HB26" i="24"/>
  <c r="HA26" i="24"/>
  <c r="GZ26" i="24"/>
  <c r="GY26" i="24"/>
  <c r="GX26" i="24"/>
  <c r="GW26" i="24"/>
  <c r="GV26" i="24"/>
  <c r="GU26" i="24"/>
  <c r="GT26" i="24"/>
  <c r="GS26" i="24"/>
  <c r="GR26" i="24"/>
  <c r="GQ26" i="24"/>
  <c r="GP26" i="24"/>
  <c r="GO26" i="24"/>
  <c r="GN26" i="24"/>
  <c r="GM26" i="24"/>
  <c r="GL26" i="24"/>
  <c r="GK26" i="24"/>
  <c r="GJ26" i="24"/>
  <c r="GI26" i="24"/>
  <c r="GH26" i="24"/>
  <c r="GG26" i="24"/>
  <c r="GF26" i="24"/>
  <c r="GE26" i="24"/>
  <c r="GD26" i="24"/>
  <c r="GC26" i="24"/>
  <c r="GB26" i="24"/>
  <c r="GA26" i="24"/>
  <c r="FZ26" i="24"/>
  <c r="FY26" i="24"/>
  <c r="FX26" i="24"/>
  <c r="FW26" i="24"/>
  <c r="FV26" i="24"/>
  <c r="FU26" i="24"/>
  <c r="FT26" i="24"/>
  <c r="FS26" i="24"/>
  <c r="FR26" i="24"/>
  <c r="FQ26" i="24"/>
  <c r="FP26" i="24"/>
  <c r="FO26" i="24"/>
  <c r="FN26" i="24"/>
  <c r="FM26" i="24"/>
  <c r="FL26" i="24"/>
  <c r="FK26" i="24"/>
  <c r="FJ26" i="24"/>
  <c r="FI26" i="24"/>
  <c r="FH26" i="24"/>
  <c r="FG26" i="24"/>
  <c r="FF26" i="24"/>
  <c r="FE26" i="24"/>
  <c r="FD26" i="24"/>
  <c r="FC26" i="24"/>
  <c r="FB26" i="24"/>
  <c r="FA26" i="24"/>
  <c r="EZ26" i="24"/>
  <c r="EY26" i="24"/>
  <c r="EX26" i="24"/>
  <c r="EW26" i="24"/>
  <c r="EV26" i="24"/>
  <c r="EU26" i="24"/>
  <c r="ET26" i="24"/>
  <c r="ES26" i="24"/>
  <c r="ER26" i="24"/>
  <c r="EQ26" i="24"/>
  <c r="EP26" i="24"/>
  <c r="EO26" i="24"/>
  <c r="EN26" i="24"/>
  <c r="EM26" i="24"/>
  <c r="EL26" i="24"/>
  <c r="EK26" i="24"/>
  <c r="EJ26" i="24"/>
  <c r="EI26" i="24"/>
  <c r="EH26" i="24"/>
  <c r="EG26" i="24"/>
  <c r="EF26" i="24"/>
  <c r="EE26" i="24"/>
  <c r="ED26" i="24"/>
  <c r="EC26" i="24"/>
  <c r="EB26" i="24"/>
  <c r="EA26" i="24"/>
  <c r="DZ26" i="24"/>
  <c r="DY26" i="24"/>
  <c r="DX26" i="24"/>
  <c r="DW26" i="24"/>
  <c r="DV26" i="24"/>
  <c r="DU26" i="24"/>
  <c r="DT26" i="24"/>
  <c r="ID25" i="24"/>
  <c r="IC25" i="24"/>
  <c r="IB25" i="24"/>
  <c r="IA25" i="24"/>
  <c r="HZ25" i="24"/>
  <c r="HY25" i="24"/>
  <c r="HX25" i="24"/>
  <c r="HW25" i="24"/>
  <c r="HV25" i="24"/>
  <c r="HU25" i="24"/>
  <c r="HT25" i="24"/>
  <c r="HS25" i="24"/>
  <c r="HR25" i="24"/>
  <c r="HQ25" i="24"/>
  <c r="HP25" i="24"/>
  <c r="HO25" i="24"/>
  <c r="HN25" i="24"/>
  <c r="HM25" i="24"/>
  <c r="HL25" i="24"/>
  <c r="HK25" i="24"/>
  <c r="HJ25" i="24"/>
  <c r="HI25" i="24"/>
  <c r="HH25" i="24"/>
  <c r="HG25" i="24"/>
  <c r="HF25" i="24"/>
  <c r="HE25" i="24"/>
  <c r="HD25" i="24"/>
  <c r="HC25" i="24"/>
  <c r="HB25" i="24"/>
  <c r="HA25" i="24"/>
  <c r="GZ25" i="24"/>
  <c r="GY25" i="24"/>
  <c r="GX25" i="24"/>
  <c r="GW25" i="24"/>
  <c r="GV25" i="24"/>
  <c r="GU25" i="24"/>
  <c r="GT25" i="24"/>
  <c r="GS25" i="24"/>
  <c r="GR25" i="24"/>
  <c r="GQ25" i="24"/>
  <c r="GP25" i="24"/>
  <c r="GO25" i="24"/>
  <c r="GN25" i="24"/>
  <c r="GM25" i="24"/>
  <c r="GL25" i="24"/>
  <c r="GK25" i="24"/>
  <c r="GJ25" i="24"/>
  <c r="GI25" i="24"/>
  <c r="GH25" i="24"/>
  <c r="GG25" i="24"/>
  <c r="GF25" i="24"/>
  <c r="GE25" i="24"/>
  <c r="GD25" i="24"/>
  <c r="GC25" i="24"/>
  <c r="GB25" i="24"/>
  <c r="GA25" i="24"/>
  <c r="FZ25" i="24"/>
  <c r="FY25" i="24"/>
  <c r="FX25" i="24"/>
  <c r="FW25" i="24"/>
  <c r="FV25" i="24"/>
  <c r="FU25" i="24"/>
  <c r="FT25" i="24"/>
  <c r="FS25" i="24"/>
  <c r="FR25" i="24"/>
  <c r="FQ25" i="24"/>
  <c r="FP25" i="24"/>
  <c r="FO25" i="24"/>
  <c r="FN25" i="24"/>
  <c r="FM25" i="24"/>
  <c r="FL25" i="24"/>
  <c r="FK25" i="24"/>
  <c r="FJ25" i="24"/>
  <c r="FI25" i="24"/>
  <c r="FH25" i="24"/>
  <c r="FG25" i="24"/>
  <c r="FF25" i="24"/>
  <c r="FE25" i="24"/>
  <c r="FD25" i="24"/>
  <c r="FC25" i="24"/>
  <c r="FB25" i="24"/>
  <c r="FA25" i="24"/>
  <c r="EZ25" i="24"/>
  <c r="EY25" i="24"/>
  <c r="EX25" i="24"/>
  <c r="EW25" i="24"/>
  <c r="EV25" i="24"/>
  <c r="EU25" i="24"/>
  <c r="ET25" i="24"/>
  <c r="ES25" i="24"/>
  <c r="ER25" i="24"/>
  <c r="EQ25" i="24"/>
  <c r="EP25" i="24"/>
  <c r="EO25" i="24"/>
  <c r="EN25" i="24"/>
  <c r="EM25" i="24"/>
  <c r="EL25" i="24"/>
  <c r="EK25" i="24"/>
  <c r="EJ25" i="24"/>
  <c r="EI25" i="24"/>
  <c r="EH25" i="24"/>
  <c r="EG25" i="24"/>
  <c r="EF25" i="24"/>
  <c r="EE25" i="24"/>
  <c r="ED25" i="24"/>
  <c r="EC25" i="24"/>
  <c r="EB25" i="24"/>
  <c r="EA25" i="24"/>
  <c r="DZ25" i="24"/>
  <c r="DY25" i="24"/>
  <c r="DX25" i="24"/>
  <c r="DW25" i="24"/>
  <c r="DV25" i="24"/>
  <c r="DU25" i="24"/>
  <c r="DT25" i="24"/>
  <c r="ID24" i="24"/>
  <c r="IC24" i="24"/>
  <c r="IB24" i="24"/>
  <c r="IA24" i="24"/>
  <c r="HZ24" i="24"/>
  <c r="HY24" i="24"/>
  <c r="HX24" i="24"/>
  <c r="HW24" i="24"/>
  <c r="HV24" i="24"/>
  <c r="HU24" i="24"/>
  <c r="HT24" i="24"/>
  <c r="HS24" i="24"/>
  <c r="HR24" i="24"/>
  <c r="HQ24" i="24"/>
  <c r="HP24" i="24"/>
  <c r="HO24" i="24"/>
  <c r="HN24" i="24"/>
  <c r="HM24" i="24"/>
  <c r="HL24" i="24"/>
  <c r="HK24" i="24"/>
  <c r="HJ24" i="24"/>
  <c r="HI24" i="24"/>
  <c r="HH24" i="24"/>
  <c r="HG24" i="24"/>
  <c r="HF24" i="24"/>
  <c r="HE24" i="24"/>
  <c r="HD24" i="24"/>
  <c r="HC24" i="24"/>
  <c r="HB24" i="24"/>
  <c r="HA24" i="24"/>
  <c r="GZ24" i="24"/>
  <c r="GY24" i="24"/>
  <c r="GX24" i="24"/>
  <c r="GW24" i="24"/>
  <c r="GV24" i="24"/>
  <c r="GU24" i="24"/>
  <c r="GT24" i="24"/>
  <c r="GS24" i="24"/>
  <c r="GR24" i="24"/>
  <c r="GQ24" i="24"/>
  <c r="GP24" i="24"/>
  <c r="GO24" i="24"/>
  <c r="GN24" i="24"/>
  <c r="GM24" i="24"/>
  <c r="GL24" i="24"/>
  <c r="GK24" i="24"/>
  <c r="GJ24" i="24"/>
  <c r="GI24" i="24"/>
  <c r="GH24" i="24"/>
  <c r="GG24" i="24"/>
  <c r="GF24" i="24"/>
  <c r="GE24" i="24"/>
  <c r="GD24" i="24"/>
  <c r="GC24" i="24"/>
  <c r="GB24" i="24"/>
  <c r="GA24" i="24"/>
  <c r="FZ24" i="24"/>
  <c r="FY24" i="24"/>
  <c r="FX24" i="24"/>
  <c r="FW24" i="24"/>
  <c r="FV24" i="24"/>
  <c r="FU24" i="24"/>
  <c r="FT24" i="24"/>
  <c r="FS24" i="24"/>
  <c r="FR24" i="24"/>
  <c r="FQ24" i="24"/>
  <c r="FP24" i="24"/>
  <c r="FO24" i="24"/>
  <c r="FN24" i="24"/>
  <c r="FM24" i="24"/>
  <c r="FL24" i="24"/>
  <c r="FK24" i="24"/>
  <c r="FJ24" i="24"/>
  <c r="FI24" i="24"/>
  <c r="FH24" i="24"/>
  <c r="FG24" i="24"/>
  <c r="FF24" i="24"/>
  <c r="FE24" i="24"/>
  <c r="FD24" i="24"/>
  <c r="FC24" i="24"/>
  <c r="FB24" i="24"/>
  <c r="FA24" i="24"/>
  <c r="EZ24" i="24"/>
  <c r="EY24" i="24"/>
  <c r="EX24" i="24"/>
  <c r="EW24" i="24"/>
  <c r="EV24" i="24"/>
  <c r="EU24" i="24"/>
  <c r="ET24" i="24"/>
  <c r="ES24" i="24"/>
  <c r="ER24" i="24"/>
  <c r="EQ24" i="24"/>
  <c r="EP24" i="24"/>
  <c r="EO24" i="24"/>
  <c r="EN24" i="24"/>
  <c r="EM24" i="24"/>
  <c r="EL24" i="24"/>
  <c r="EK24" i="24"/>
  <c r="EJ24" i="24"/>
  <c r="EI24" i="24"/>
  <c r="EH24" i="24"/>
  <c r="EG24" i="24"/>
  <c r="EF24" i="24"/>
  <c r="EE24" i="24"/>
  <c r="ED24" i="24"/>
  <c r="EC24" i="24"/>
  <c r="EB24" i="24"/>
  <c r="EA24" i="24"/>
  <c r="DZ24" i="24"/>
  <c r="DY24" i="24"/>
  <c r="DX24" i="24"/>
  <c r="DW24" i="24"/>
  <c r="DV24" i="24"/>
  <c r="DU24" i="24"/>
  <c r="DT24" i="24"/>
  <c r="ID23" i="24"/>
  <c r="IC23" i="24"/>
  <c r="IB23" i="24"/>
  <c r="IA23" i="24"/>
  <c r="HZ23" i="24"/>
  <c r="HY23" i="24"/>
  <c r="HX23" i="24"/>
  <c r="HW23" i="24"/>
  <c r="HV23" i="24"/>
  <c r="HU23" i="24"/>
  <c r="HT23" i="24"/>
  <c r="HS23" i="24"/>
  <c r="HR23" i="24"/>
  <c r="HQ23" i="24"/>
  <c r="HP23" i="24"/>
  <c r="HO23" i="24"/>
  <c r="HN23" i="24"/>
  <c r="HM23" i="24"/>
  <c r="HL23" i="24"/>
  <c r="HK23" i="24"/>
  <c r="HJ23" i="24"/>
  <c r="HI23" i="24"/>
  <c r="HH23" i="24"/>
  <c r="HG23" i="24"/>
  <c r="HF23" i="24"/>
  <c r="HE23" i="24"/>
  <c r="HD23" i="24"/>
  <c r="HC23" i="24"/>
  <c r="HB23" i="24"/>
  <c r="HA23" i="24"/>
  <c r="GZ23" i="24"/>
  <c r="GY23" i="24"/>
  <c r="GX23" i="24"/>
  <c r="GW23" i="24"/>
  <c r="GV23" i="24"/>
  <c r="GU23" i="24"/>
  <c r="GT23" i="24"/>
  <c r="GS23" i="24"/>
  <c r="GR23" i="24"/>
  <c r="GQ23" i="24"/>
  <c r="GP23" i="24"/>
  <c r="GO23" i="24"/>
  <c r="GN23" i="24"/>
  <c r="GM23" i="24"/>
  <c r="GL23" i="24"/>
  <c r="GK23" i="24"/>
  <c r="GJ23" i="24"/>
  <c r="GI23" i="24"/>
  <c r="GH23" i="24"/>
  <c r="GG23" i="24"/>
  <c r="GF23" i="24"/>
  <c r="GE23" i="24"/>
  <c r="GD23" i="24"/>
  <c r="GC23" i="24"/>
  <c r="GB23" i="24"/>
  <c r="GA23" i="24"/>
  <c r="FZ23" i="24"/>
  <c r="FY23" i="24"/>
  <c r="FX23" i="24"/>
  <c r="FW23" i="24"/>
  <c r="FV23" i="24"/>
  <c r="FU23" i="24"/>
  <c r="FT23" i="24"/>
  <c r="FS23" i="24"/>
  <c r="FR23" i="24"/>
  <c r="FQ23" i="24"/>
  <c r="FP23" i="24"/>
  <c r="FO23" i="24"/>
  <c r="FN23" i="24"/>
  <c r="FM23" i="24"/>
  <c r="FL23" i="24"/>
  <c r="FK23" i="24"/>
  <c r="FJ23" i="24"/>
  <c r="FI23" i="24"/>
  <c r="FH23" i="24"/>
  <c r="FG23" i="24"/>
  <c r="FF23" i="24"/>
  <c r="FE23" i="24"/>
  <c r="FD23" i="24"/>
  <c r="FC23" i="24"/>
  <c r="FB23" i="24"/>
  <c r="FA23" i="24"/>
  <c r="EZ23" i="24"/>
  <c r="EY23" i="24"/>
  <c r="EX23" i="24"/>
  <c r="EW23" i="24"/>
  <c r="EV23" i="24"/>
  <c r="EU23" i="24"/>
  <c r="ET23" i="24"/>
  <c r="ES23" i="24"/>
  <c r="ER23" i="24"/>
  <c r="EQ23" i="24"/>
  <c r="EP23" i="24"/>
  <c r="EO23" i="24"/>
  <c r="EN23" i="24"/>
  <c r="EM23" i="24"/>
  <c r="EL23" i="24"/>
  <c r="EK23" i="24"/>
  <c r="EJ23" i="24"/>
  <c r="EI23" i="24"/>
  <c r="EH23" i="24"/>
  <c r="EG23" i="24"/>
  <c r="EF23" i="24"/>
  <c r="EE23" i="24"/>
  <c r="ED23" i="24"/>
  <c r="EC23" i="24"/>
  <c r="EB23" i="24"/>
  <c r="EA23" i="24"/>
  <c r="DZ23" i="24"/>
  <c r="DY23" i="24"/>
  <c r="DX23" i="24"/>
  <c r="DW23" i="24"/>
  <c r="DV23" i="24"/>
  <c r="DU23" i="24"/>
  <c r="DT23" i="24"/>
  <c r="ID22" i="24"/>
  <c r="IC22" i="24"/>
  <c r="IB22" i="24"/>
  <c r="IA22" i="24"/>
  <c r="HZ22" i="24"/>
  <c r="HY22" i="24"/>
  <c r="HX22" i="24"/>
  <c r="HW22" i="24"/>
  <c r="HV22" i="24"/>
  <c r="HU22" i="24"/>
  <c r="HT22" i="24"/>
  <c r="HS22" i="24"/>
  <c r="HR22" i="24"/>
  <c r="HQ22" i="24"/>
  <c r="HP22" i="24"/>
  <c r="HO22" i="24"/>
  <c r="HN22" i="24"/>
  <c r="HM22" i="24"/>
  <c r="HL22" i="24"/>
  <c r="HK22" i="24"/>
  <c r="HJ22" i="24"/>
  <c r="HI22" i="24"/>
  <c r="HH22" i="24"/>
  <c r="HG22" i="24"/>
  <c r="HF22" i="24"/>
  <c r="HE22" i="24"/>
  <c r="HD22" i="24"/>
  <c r="HC22" i="24"/>
  <c r="HB22" i="24"/>
  <c r="HA22" i="24"/>
  <c r="GZ22" i="24"/>
  <c r="GY22" i="24"/>
  <c r="GX22" i="24"/>
  <c r="GW22" i="24"/>
  <c r="GV22" i="24"/>
  <c r="GU22" i="24"/>
  <c r="GT22" i="24"/>
  <c r="GS22" i="24"/>
  <c r="GR22" i="24"/>
  <c r="GQ22" i="24"/>
  <c r="GP22" i="24"/>
  <c r="GO22" i="24"/>
  <c r="GN22" i="24"/>
  <c r="GM22" i="24"/>
  <c r="GL22" i="24"/>
  <c r="GK22" i="24"/>
  <c r="GJ22" i="24"/>
  <c r="GI22" i="24"/>
  <c r="GH22" i="24"/>
  <c r="GG22" i="24"/>
  <c r="GF22" i="24"/>
  <c r="GE22" i="24"/>
  <c r="GD22" i="24"/>
  <c r="GC22" i="24"/>
  <c r="GB22" i="24"/>
  <c r="GA22" i="24"/>
  <c r="FZ22" i="24"/>
  <c r="FY22" i="24"/>
  <c r="FX22" i="24"/>
  <c r="FW22" i="24"/>
  <c r="FV22" i="24"/>
  <c r="FU22" i="24"/>
  <c r="FT22" i="24"/>
  <c r="FS22" i="24"/>
  <c r="FR22" i="24"/>
  <c r="FQ22" i="24"/>
  <c r="FP22" i="24"/>
  <c r="FO22" i="24"/>
  <c r="FN22" i="24"/>
  <c r="FM22" i="24"/>
  <c r="FL22" i="24"/>
  <c r="FK22" i="24"/>
  <c r="FJ22" i="24"/>
  <c r="FI22" i="24"/>
  <c r="FH22" i="24"/>
  <c r="FG22" i="24"/>
  <c r="FF22" i="24"/>
  <c r="FE22" i="24"/>
  <c r="FD22" i="24"/>
  <c r="FC22" i="24"/>
  <c r="FB22" i="24"/>
  <c r="FA22" i="24"/>
  <c r="EZ22" i="24"/>
  <c r="EY22" i="24"/>
  <c r="EX22" i="24"/>
  <c r="EW22" i="24"/>
  <c r="EV22" i="24"/>
  <c r="EU22" i="24"/>
  <c r="ET22" i="24"/>
  <c r="ES22" i="24"/>
  <c r="ER22" i="24"/>
  <c r="EQ22" i="24"/>
  <c r="EP22" i="24"/>
  <c r="EO22" i="24"/>
  <c r="EN22" i="24"/>
  <c r="EM22" i="24"/>
  <c r="EL22" i="24"/>
  <c r="EK22" i="24"/>
  <c r="EJ22" i="24"/>
  <c r="EI22" i="24"/>
  <c r="EH22" i="24"/>
  <c r="EG22" i="24"/>
  <c r="EF22" i="24"/>
  <c r="EE22" i="24"/>
  <c r="ED22" i="24"/>
  <c r="EC22" i="24"/>
  <c r="EB22" i="24"/>
  <c r="EA22" i="24"/>
  <c r="DZ22" i="24"/>
  <c r="DY22" i="24"/>
  <c r="DX22" i="24"/>
  <c r="DW22" i="24"/>
  <c r="DV22" i="24"/>
  <c r="DU22" i="24"/>
  <c r="DT22" i="24"/>
  <c r="ID21" i="24"/>
  <c r="IC21" i="24"/>
  <c r="IB21" i="24"/>
  <c r="IA21" i="24"/>
  <c r="HZ21" i="24"/>
  <c r="HY21" i="24"/>
  <c r="HX21" i="24"/>
  <c r="HW21" i="24"/>
  <c r="HV21" i="24"/>
  <c r="HU21" i="24"/>
  <c r="HT21" i="24"/>
  <c r="HS21" i="24"/>
  <c r="HR21" i="24"/>
  <c r="HQ21" i="24"/>
  <c r="HP21" i="24"/>
  <c r="HO21" i="24"/>
  <c r="HN21" i="24"/>
  <c r="HM21" i="24"/>
  <c r="HL21" i="24"/>
  <c r="HK21" i="24"/>
  <c r="HJ21" i="24"/>
  <c r="HI21" i="24"/>
  <c r="HH21" i="24"/>
  <c r="HG21" i="24"/>
  <c r="HF21" i="24"/>
  <c r="HE21" i="24"/>
  <c r="HD21" i="24"/>
  <c r="HC21" i="24"/>
  <c r="HB21" i="24"/>
  <c r="HA21" i="24"/>
  <c r="GZ21" i="24"/>
  <c r="GY21" i="24"/>
  <c r="GX21" i="24"/>
  <c r="GW21" i="24"/>
  <c r="GV21" i="24"/>
  <c r="GU21" i="24"/>
  <c r="GT21" i="24"/>
  <c r="GS21" i="24"/>
  <c r="GR21" i="24"/>
  <c r="GQ21" i="24"/>
  <c r="GP21" i="24"/>
  <c r="GO21" i="24"/>
  <c r="GN21" i="24"/>
  <c r="GM21" i="24"/>
  <c r="GL21" i="24"/>
  <c r="GK21" i="24"/>
  <c r="GJ21" i="24"/>
  <c r="GI21" i="24"/>
  <c r="GH21" i="24"/>
  <c r="GG21" i="24"/>
  <c r="GF21" i="24"/>
  <c r="GE21" i="24"/>
  <c r="GD21" i="24"/>
  <c r="GC21" i="24"/>
  <c r="GB21" i="24"/>
  <c r="GA21" i="24"/>
  <c r="FZ21" i="24"/>
  <c r="FY21" i="24"/>
  <c r="FX21" i="24"/>
  <c r="FW21" i="24"/>
  <c r="FV21" i="24"/>
  <c r="FU21" i="24"/>
  <c r="FT21" i="24"/>
  <c r="FS21" i="24"/>
  <c r="FR21" i="24"/>
  <c r="FQ21" i="24"/>
  <c r="FP21" i="24"/>
  <c r="FO21" i="24"/>
  <c r="FN21" i="24"/>
  <c r="FM21" i="24"/>
  <c r="FL21" i="24"/>
  <c r="FK21" i="24"/>
  <c r="FJ21" i="24"/>
  <c r="FI21" i="24"/>
  <c r="FH21" i="24"/>
  <c r="FG21" i="24"/>
  <c r="FF21" i="24"/>
  <c r="FE21" i="24"/>
  <c r="FD21" i="24"/>
  <c r="FC21" i="24"/>
  <c r="FB21" i="24"/>
  <c r="FA21" i="24"/>
  <c r="EZ21" i="24"/>
  <c r="EY21" i="24"/>
  <c r="EX21" i="24"/>
  <c r="EW21" i="24"/>
  <c r="EV21" i="24"/>
  <c r="EU21" i="24"/>
  <c r="ET21" i="24"/>
  <c r="ES21" i="24"/>
  <c r="ER21" i="24"/>
  <c r="EQ21" i="24"/>
  <c r="EP21" i="24"/>
  <c r="EO21" i="24"/>
  <c r="EN21" i="24"/>
  <c r="EM21" i="24"/>
  <c r="EL21" i="24"/>
  <c r="EK21" i="24"/>
  <c r="EJ21" i="24"/>
  <c r="EI21" i="24"/>
  <c r="EH21" i="24"/>
  <c r="EG21" i="24"/>
  <c r="EF21" i="24"/>
  <c r="EE21" i="24"/>
  <c r="ED21" i="24"/>
  <c r="EC21" i="24"/>
  <c r="EB21" i="24"/>
  <c r="EA21" i="24"/>
  <c r="DZ21" i="24"/>
  <c r="DY21" i="24"/>
  <c r="DX21" i="24"/>
  <c r="DW21" i="24"/>
  <c r="DV21" i="24"/>
  <c r="DU21" i="24"/>
  <c r="DT21" i="24"/>
  <c r="ID20" i="24"/>
  <c r="IC20" i="24"/>
  <c r="IB20" i="24"/>
  <c r="IA20" i="24"/>
  <c r="HZ20" i="24"/>
  <c r="HY20" i="24"/>
  <c r="HX20" i="24"/>
  <c r="HW20" i="24"/>
  <c r="HV20" i="24"/>
  <c r="HU20" i="24"/>
  <c r="HT20" i="24"/>
  <c r="HS20" i="24"/>
  <c r="HR20" i="24"/>
  <c r="HQ20" i="24"/>
  <c r="HP20" i="24"/>
  <c r="HO20" i="24"/>
  <c r="HN20" i="24"/>
  <c r="HM20" i="24"/>
  <c r="HL20" i="24"/>
  <c r="HK20" i="24"/>
  <c r="HJ20" i="24"/>
  <c r="HI20" i="24"/>
  <c r="HH20" i="24"/>
  <c r="HG20" i="24"/>
  <c r="HF20" i="24"/>
  <c r="HE20" i="24"/>
  <c r="HD20" i="24"/>
  <c r="HC20" i="24"/>
  <c r="HB20" i="24"/>
  <c r="HA20" i="24"/>
  <c r="GZ20" i="24"/>
  <c r="GY20" i="24"/>
  <c r="GX20" i="24"/>
  <c r="GW20" i="24"/>
  <c r="GV20" i="24"/>
  <c r="GU20" i="24"/>
  <c r="GT20" i="24"/>
  <c r="GS20" i="24"/>
  <c r="GR20" i="24"/>
  <c r="GQ20" i="24"/>
  <c r="GP20" i="24"/>
  <c r="GO20" i="24"/>
  <c r="GN20" i="24"/>
  <c r="GM20" i="24"/>
  <c r="GL20" i="24"/>
  <c r="GK20" i="24"/>
  <c r="GJ20" i="24"/>
  <c r="GI20" i="24"/>
  <c r="GH20" i="24"/>
  <c r="GG20" i="24"/>
  <c r="GF20" i="24"/>
  <c r="GE20" i="24"/>
  <c r="GD20" i="24"/>
  <c r="GC20" i="24"/>
  <c r="GB20" i="24"/>
  <c r="GA20" i="24"/>
  <c r="FZ20" i="24"/>
  <c r="FY20" i="24"/>
  <c r="FX20" i="24"/>
  <c r="FW20" i="24"/>
  <c r="FV20" i="24"/>
  <c r="FU20" i="24"/>
  <c r="FT20" i="24"/>
  <c r="FS20" i="24"/>
  <c r="FR20" i="24"/>
  <c r="FQ20" i="24"/>
  <c r="FP20" i="24"/>
  <c r="FO20" i="24"/>
  <c r="FN20" i="24"/>
  <c r="FM20" i="24"/>
  <c r="FL20" i="24"/>
  <c r="FK20" i="24"/>
  <c r="FJ20" i="24"/>
  <c r="FI20" i="24"/>
  <c r="FH20" i="24"/>
  <c r="FG20" i="24"/>
  <c r="FF20" i="24"/>
  <c r="FE20" i="24"/>
  <c r="FD20" i="24"/>
  <c r="FC20" i="24"/>
  <c r="FB20" i="24"/>
  <c r="FA20" i="24"/>
  <c r="EZ20" i="24"/>
  <c r="EY20" i="24"/>
  <c r="EX20" i="24"/>
  <c r="EW20" i="24"/>
  <c r="EV20" i="24"/>
  <c r="EU20" i="24"/>
  <c r="ET20" i="24"/>
  <c r="ES20" i="24"/>
  <c r="ER20" i="24"/>
  <c r="EQ20" i="24"/>
  <c r="EP20" i="24"/>
  <c r="EO20" i="24"/>
  <c r="EN20" i="24"/>
  <c r="EM20" i="24"/>
  <c r="EL20" i="24"/>
  <c r="EK20" i="24"/>
  <c r="EJ20" i="24"/>
  <c r="EI20" i="24"/>
  <c r="EH20" i="24"/>
  <c r="EG20" i="24"/>
  <c r="EF20" i="24"/>
  <c r="EE20" i="24"/>
  <c r="ED20" i="24"/>
  <c r="EC20" i="24"/>
  <c r="EB20" i="24"/>
  <c r="EA20" i="24"/>
  <c r="DZ20" i="24"/>
  <c r="DY20" i="24"/>
  <c r="DX20" i="24"/>
  <c r="DW20" i="24"/>
  <c r="DV20" i="24"/>
  <c r="DU20" i="24"/>
  <c r="DT20" i="24"/>
  <c r="ID19" i="24"/>
  <c r="IC19" i="24"/>
  <c r="IB19" i="24"/>
  <c r="IA19" i="24"/>
  <c r="HZ19" i="24"/>
  <c r="HY19" i="24"/>
  <c r="HX19" i="24"/>
  <c r="HW19" i="24"/>
  <c r="HV19" i="24"/>
  <c r="HU19" i="24"/>
  <c r="HT19" i="24"/>
  <c r="HS19" i="24"/>
  <c r="HR19" i="24"/>
  <c r="HQ19" i="24"/>
  <c r="HP19" i="24"/>
  <c r="HO19" i="24"/>
  <c r="HN19" i="24"/>
  <c r="HM19" i="24"/>
  <c r="HL19" i="24"/>
  <c r="HK19" i="24"/>
  <c r="HJ19" i="24"/>
  <c r="HI19" i="24"/>
  <c r="HH19" i="24"/>
  <c r="HG19" i="24"/>
  <c r="HF19" i="24"/>
  <c r="HE19" i="24"/>
  <c r="HD19" i="24"/>
  <c r="HC19" i="24"/>
  <c r="HB19" i="24"/>
  <c r="HA19" i="24"/>
  <c r="GZ19" i="24"/>
  <c r="GY19" i="24"/>
  <c r="GX19" i="24"/>
  <c r="GW19" i="24"/>
  <c r="GV19" i="24"/>
  <c r="GU19" i="24"/>
  <c r="GT19" i="24"/>
  <c r="GS19" i="24"/>
  <c r="GR19" i="24"/>
  <c r="GQ19" i="24"/>
  <c r="GP19" i="24"/>
  <c r="GO19" i="24"/>
  <c r="GN19" i="24"/>
  <c r="GM19" i="24"/>
  <c r="GL19" i="24"/>
  <c r="GK19" i="24"/>
  <c r="GJ19" i="24"/>
  <c r="GI19" i="24"/>
  <c r="GH19" i="24"/>
  <c r="GG19" i="24"/>
  <c r="GF19" i="24"/>
  <c r="GE19" i="24"/>
  <c r="GD19" i="24"/>
  <c r="GC19" i="24"/>
  <c r="GB19" i="24"/>
  <c r="GA19" i="24"/>
  <c r="FZ19" i="24"/>
  <c r="FY19" i="24"/>
  <c r="FX19" i="24"/>
  <c r="FW19" i="24"/>
  <c r="FV19" i="24"/>
  <c r="FU19" i="24"/>
  <c r="FT19" i="24"/>
  <c r="FS19" i="24"/>
  <c r="FR19" i="24"/>
  <c r="FQ19" i="24"/>
  <c r="FP19" i="24"/>
  <c r="FO19" i="24"/>
  <c r="FN19" i="24"/>
  <c r="FM19" i="24"/>
  <c r="FL19" i="24"/>
  <c r="FK19" i="24"/>
  <c r="FJ19" i="24"/>
  <c r="FI19" i="24"/>
  <c r="FH19" i="24"/>
  <c r="FG19" i="24"/>
  <c r="FF19" i="24"/>
  <c r="FE19" i="24"/>
  <c r="FD19" i="24"/>
  <c r="FC19" i="24"/>
  <c r="FB19" i="24"/>
  <c r="FA19" i="24"/>
  <c r="EZ19" i="24"/>
  <c r="EY19" i="24"/>
  <c r="EX19" i="24"/>
  <c r="EW19" i="24"/>
  <c r="EV19" i="24"/>
  <c r="EU19" i="24"/>
  <c r="ET19" i="24"/>
  <c r="ES19" i="24"/>
  <c r="ER19" i="24"/>
  <c r="EQ19" i="24"/>
  <c r="EP19" i="24"/>
  <c r="EO19" i="24"/>
  <c r="EN19" i="24"/>
  <c r="EM19" i="24"/>
  <c r="EL19" i="24"/>
  <c r="EK19" i="24"/>
  <c r="EJ19" i="24"/>
  <c r="EI19" i="24"/>
  <c r="EH19" i="24"/>
  <c r="EG19" i="24"/>
  <c r="EF19" i="24"/>
  <c r="EE19" i="24"/>
  <c r="ED19" i="24"/>
  <c r="EC19" i="24"/>
  <c r="EB19" i="24"/>
  <c r="EA19" i="24"/>
  <c r="DZ19" i="24"/>
  <c r="DY19" i="24"/>
  <c r="DX19" i="24"/>
  <c r="DW19" i="24"/>
  <c r="DV19" i="24"/>
  <c r="DU19" i="24"/>
  <c r="DT19" i="24"/>
  <c r="ID18" i="24"/>
  <c r="IC18" i="24"/>
  <c r="IB18" i="24"/>
  <c r="IA18" i="24"/>
  <c r="HZ18" i="24"/>
  <c r="HY18" i="24"/>
  <c r="HX18" i="24"/>
  <c r="HW18" i="24"/>
  <c r="HV18" i="24"/>
  <c r="HU18" i="24"/>
  <c r="HT18" i="24"/>
  <c r="HS18" i="24"/>
  <c r="HR18" i="24"/>
  <c r="HQ18" i="24"/>
  <c r="HP18" i="24"/>
  <c r="HO18" i="24"/>
  <c r="HN18" i="24"/>
  <c r="HM18" i="24"/>
  <c r="HL18" i="24"/>
  <c r="HK18" i="24"/>
  <c r="HJ18" i="24"/>
  <c r="HI18" i="24"/>
  <c r="HH18" i="24"/>
  <c r="HG18" i="24"/>
  <c r="HF18" i="24"/>
  <c r="HE18" i="24"/>
  <c r="HD18" i="24"/>
  <c r="HC18" i="24"/>
  <c r="HB18" i="24"/>
  <c r="HA18" i="24"/>
  <c r="GZ18" i="24"/>
  <c r="GY18" i="24"/>
  <c r="GX18" i="24"/>
  <c r="GW18" i="24"/>
  <c r="GV18" i="24"/>
  <c r="GU18" i="24"/>
  <c r="GT18" i="24"/>
  <c r="GS18" i="24"/>
  <c r="GR18" i="24"/>
  <c r="GQ18" i="24"/>
  <c r="GP18" i="24"/>
  <c r="GO18" i="24"/>
  <c r="GN18" i="24"/>
  <c r="GM18" i="24"/>
  <c r="GL18" i="24"/>
  <c r="GK18" i="24"/>
  <c r="GJ18" i="24"/>
  <c r="GI18" i="24"/>
  <c r="GH18" i="24"/>
  <c r="GG18" i="24"/>
  <c r="GF18" i="24"/>
  <c r="GE18" i="24"/>
  <c r="GD18" i="24"/>
  <c r="GC18" i="24"/>
  <c r="GB18" i="24"/>
  <c r="GA18" i="24"/>
  <c r="FZ18" i="24"/>
  <c r="FY18" i="24"/>
  <c r="FX18" i="24"/>
  <c r="FW18" i="24"/>
  <c r="FV18" i="24"/>
  <c r="FU18" i="24"/>
  <c r="FT18" i="24"/>
  <c r="FS18" i="24"/>
  <c r="FR18" i="24"/>
  <c r="FQ18" i="24"/>
  <c r="FP18" i="24"/>
  <c r="FO18" i="24"/>
  <c r="FN18" i="24"/>
  <c r="FM18" i="24"/>
  <c r="FL18" i="24"/>
  <c r="FK18" i="24"/>
  <c r="FJ18" i="24"/>
  <c r="FI18" i="24"/>
  <c r="FH18" i="24"/>
  <c r="FG18" i="24"/>
  <c r="FF18" i="24"/>
  <c r="FE18" i="24"/>
  <c r="FD18" i="24"/>
  <c r="FC18" i="24"/>
  <c r="FB18" i="24"/>
  <c r="FA18" i="24"/>
  <c r="EZ18" i="24"/>
  <c r="EY18" i="24"/>
  <c r="EX18" i="24"/>
  <c r="EW18" i="24"/>
  <c r="EV18" i="24"/>
  <c r="EU18" i="24"/>
  <c r="ET18" i="24"/>
  <c r="ES18" i="24"/>
  <c r="ER18" i="24"/>
  <c r="EQ18" i="24"/>
  <c r="EP18" i="24"/>
  <c r="EO18" i="24"/>
  <c r="EN18" i="24"/>
  <c r="EM18" i="24"/>
  <c r="EL18" i="24"/>
  <c r="EK18" i="24"/>
  <c r="EJ18" i="24"/>
  <c r="EI18" i="24"/>
  <c r="EH18" i="24"/>
  <c r="EG18" i="24"/>
  <c r="EF18" i="24"/>
  <c r="EE18" i="24"/>
  <c r="ED18" i="24"/>
  <c r="EC18" i="24"/>
  <c r="EB18" i="24"/>
  <c r="EA18" i="24"/>
  <c r="DZ18" i="24"/>
  <c r="DY18" i="24"/>
  <c r="DX18" i="24"/>
  <c r="DW18" i="24"/>
  <c r="DV18" i="24"/>
  <c r="DU18" i="24"/>
  <c r="DT18" i="24"/>
  <c r="ID17" i="24"/>
  <c r="IC17" i="24"/>
  <c r="IB17" i="24"/>
  <c r="IA17" i="24"/>
  <c r="HZ17" i="24"/>
  <c r="HY17" i="24"/>
  <c r="HX17" i="24"/>
  <c r="HW17" i="24"/>
  <c r="HV17" i="24"/>
  <c r="HU17" i="24"/>
  <c r="HT17" i="24"/>
  <c r="HS17" i="24"/>
  <c r="HR17" i="24"/>
  <c r="HQ17" i="24"/>
  <c r="HP17" i="24"/>
  <c r="HO17" i="24"/>
  <c r="HN17" i="24"/>
  <c r="HM17" i="24"/>
  <c r="HL17" i="24"/>
  <c r="HK17" i="24"/>
  <c r="HJ17" i="24"/>
  <c r="HI17" i="24"/>
  <c r="HH17" i="24"/>
  <c r="HG17" i="24"/>
  <c r="HF17" i="24"/>
  <c r="HE17" i="24"/>
  <c r="HD17" i="24"/>
  <c r="HC17" i="24"/>
  <c r="HB17" i="24"/>
  <c r="HA17" i="24"/>
  <c r="GZ17" i="24"/>
  <c r="GY17" i="24"/>
  <c r="GX17" i="24"/>
  <c r="GW17" i="24"/>
  <c r="GV17" i="24"/>
  <c r="GU17" i="24"/>
  <c r="GT17" i="24"/>
  <c r="GS17" i="24"/>
  <c r="GR17" i="24"/>
  <c r="GQ17" i="24"/>
  <c r="GP17" i="24"/>
  <c r="GO17" i="24"/>
  <c r="GN17" i="24"/>
  <c r="GM17" i="24"/>
  <c r="GL17" i="24"/>
  <c r="GK17" i="24"/>
  <c r="GJ17" i="24"/>
  <c r="GI17" i="24"/>
  <c r="GH17" i="24"/>
  <c r="GG17" i="24"/>
  <c r="GF17" i="24"/>
  <c r="GE17" i="24"/>
  <c r="GD17" i="24"/>
  <c r="GC17" i="24"/>
  <c r="GB17" i="24"/>
  <c r="GA17" i="24"/>
  <c r="FZ17" i="24"/>
  <c r="FY17" i="24"/>
  <c r="FX17" i="24"/>
  <c r="FW17" i="24"/>
  <c r="FV17" i="24"/>
  <c r="FU17" i="24"/>
  <c r="FT17" i="24"/>
  <c r="FS17" i="24"/>
  <c r="FR17" i="24"/>
  <c r="FQ17" i="24"/>
  <c r="FP17" i="24"/>
  <c r="FO17" i="24"/>
  <c r="FN17" i="24"/>
  <c r="FM17" i="24"/>
  <c r="FL17" i="24"/>
  <c r="FK17" i="24"/>
  <c r="FJ17" i="24"/>
  <c r="FI17" i="24"/>
  <c r="FH17" i="24"/>
  <c r="FG17" i="24"/>
  <c r="FF17" i="24"/>
  <c r="FE17" i="24"/>
  <c r="FD17" i="24"/>
  <c r="FC17" i="24"/>
  <c r="FB17" i="24"/>
  <c r="FA17" i="24"/>
  <c r="EZ17" i="24"/>
  <c r="EY17" i="24"/>
  <c r="EX17" i="24"/>
  <c r="EW17" i="24"/>
  <c r="EV17" i="24"/>
  <c r="EU17" i="24"/>
  <c r="ET17" i="24"/>
  <c r="ES17" i="24"/>
  <c r="ER17" i="24"/>
  <c r="EQ17" i="24"/>
  <c r="EP17" i="24"/>
  <c r="EO17" i="24"/>
  <c r="EN17" i="24"/>
  <c r="EM17" i="24"/>
  <c r="EL17" i="24"/>
  <c r="EK17" i="24"/>
  <c r="EJ17" i="24"/>
  <c r="EI17" i="24"/>
  <c r="EH17" i="24"/>
  <c r="EG17" i="24"/>
  <c r="EF17" i="24"/>
  <c r="EE17" i="24"/>
  <c r="ED17" i="24"/>
  <c r="EC17" i="24"/>
  <c r="EB17" i="24"/>
  <c r="EA17" i="24"/>
  <c r="DZ17" i="24"/>
  <c r="DY17" i="24"/>
  <c r="DX17" i="24"/>
  <c r="DW17" i="24"/>
  <c r="DV17" i="24"/>
  <c r="DU17" i="24"/>
  <c r="DT17" i="24"/>
  <c r="ID16" i="24"/>
  <c r="IC16" i="24"/>
  <c r="IB16" i="24"/>
  <c r="IA16" i="24"/>
  <c r="HZ16" i="24"/>
  <c r="HY16" i="24"/>
  <c r="HX16" i="24"/>
  <c r="HW16" i="24"/>
  <c r="HV16" i="24"/>
  <c r="HU16" i="24"/>
  <c r="HT16" i="24"/>
  <c r="HS16" i="24"/>
  <c r="HR16" i="24"/>
  <c r="HQ16" i="24"/>
  <c r="HP16" i="24"/>
  <c r="HO16" i="24"/>
  <c r="HN16" i="24"/>
  <c r="HM16" i="24"/>
  <c r="HL16" i="24"/>
  <c r="HK16" i="24"/>
  <c r="HJ16" i="24"/>
  <c r="HI16" i="24"/>
  <c r="HH16" i="24"/>
  <c r="HG16" i="24"/>
  <c r="HF16" i="24"/>
  <c r="HE16" i="24"/>
  <c r="HD16" i="24"/>
  <c r="HC16" i="24"/>
  <c r="HB16" i="24"/>
  <c r="HA16" i="24"/>
  <c r="GZ16" i="24"/>
  <c r="GY16" i="24"/>
  <c r="GX16" i="24"/>
  <c r="GW16" i="24"/>
  <c r="GV16" i="24"/>
  <c r="GU16" i="24"/>
  <c r="GT16" i="24"/>
  <c r="GS16" i="24"/>
  <c r="GR16" i="24"/>
  <c r="GQ16" i="24"/>
  <c r="GP16" i="24"/>
  <c r="GO16" i="24"/>
  <c r="GN16" i="24"/>
  <c r="GM16" i="24"/>
  <c r="GL16" i="24"/>
  <c r="GK16" i="24"/>
  <c r="GJ16" i="24"/>
  <c r="GI16" i="24"/>
  <c r="GH16" i="24"/>
  <c r="GG16" i="24"/>
  <c r="GF16" i="24"/>
  <c r="GE16" i="24"/>
  <c r="GD16" i="24"/>
  <c r="GC16" i="24"/>
  <c r="GB16" i="24"/>
  <c r="GA16" i="24"/>
  <c r="FZ16" i="24"/>
  <c r="FY16" i="24"/>
  <c r="FX16" i="24"/>
  <c r="FW16" i="24"/>
  <c r="FV16" i="24"/>
  <c r="FU16" i="24"/>
  <c r="FT16" i="24"/>
  <c r="FS16" i="24"/>
  <c r="FR16" i="24"/>
  <c r="FQ16" i="24"/>
  <c r="FP16" i="24"/>
  <c r="FO16" i="24"/>
  <c r="FN16" i="24"/>
  <c r="FM16" i="24"/>
  <c r="FL16" i="24"/>
  <c r="FK16" i="24"/>
  <c r="FJ16" i="24"/>
  <c r="FI16" i="24"/>
  <c r="FH16" i="24"/>
  <c r="FG16" i="24"/>
  <c r="FF16" i="24"/>
  <c r="FE16" i="24"/>
  <c r="FD16" i="24"/>
  <c r="FC16" i="24"/>
  <c r="FB16" i="24"/>
  <c r="FA16" i="24"/>
  <c r="EZ16" i="24"/>
  <c r="EY16" i="24"/>
  <c r="EX16" i="24"/>
  <c r="EW16" i="24"/>
  <c r="EV16" i="24"/>
  <c r="EU16" i="24"/>
  <c r="ET16" i="24"/>
  <c r="ES16" i="24"/>
  <c r="ER16" i="24"/>
  <c r="EQ16" i="24"/>
  <c r="EP16" i="24"/>
  <c r="EO16" i="24"/>
  <c r="EN16" i="24"/>
  <c r="EM16" i="24"/>
  <c r="EL16" i="24"/>
  <c r="EK16" i="24"/>
  <c r="EJ16" i="24"/>
  <c r="EI16" i="24"/>
  <c r="EH16" i="24"/>
  <c r="EG16" i="24"/>
  <c r="EF16" i="24"/>
  <c r="EE16" i="24"/>
  <c r="ED16" i="24"/>
  <c r="EC16" i="24"/>
  <c r="EB16" i="24"/>
  <c r="EA16" i="24"/>
  <c r="DZ16" i="24"/>
  <c r="DY16" i="24"/>
  <c r="DX16" i="24"/>
  <c r="DW16" i="24"/>
  <c r="DV16" i="24"/>
  <c r="DU16" i="24"/>
  <c r="DT16" i="24"/>
  <c r="ID15" i="24"/>
  <c r="IC15" i="24"/>
  <c r="IB15" i="24"/>
  <c r="IA15" i="24"/>
  <c r="HZ15" i="24"/>
  <c r="HY15" i="24"/>
  <c r="HX15" i="24"/>
  <c r="HW15" i="24"/>
  <c r="HV15" i="24"/>
  <c r="HU15" i="24"/>
  <c r="HT15" i="24"/>
  <c r="HS15" i="24"/>
  <c r="HR15" i="24"/>
  <c r="HQ15" i="24"/>
  <c r="HP15" i="24"/>
  <c r="HO15" i="24"/>
  <c r="HN15" i="24"/>
  <c r="HM15" i="24"/>
  <c r="HL15" i="24"/>
  <c r="HK15" i="24"/>
  <c r="HJ15" i="24"/>
  <c r="HI15" i="24"/>
  <c r="HH15" i="24"/>
  <c r="HG15" i="24"/>
  <c r="HF15" i="24"/>
  <c r="HE15" i="24"/>
  <c r="HD15" i="24"/>
  <c r="HC15" i="24"/>
  <c r="HB15" i="24"/>
  <c r="HA15" i="24"/>
  <c r="GZ15" i="24"/>
  <c r="GY15" i="24"/>
  <c r="GX15" i="24"/>
  <c r="GW15" i="24"/>
  <c r="GV15" i="24"/>
  <c r="GU15" i="24"/>
  <c r="GT15" i="24"/>
  <c r="GS15" i="24"/>
  <c r="GR15" i="24"/>
  <c r="GQ15" i="24"/>
  <c r="GP15" i="24"/>
  <c r="GO15" i="24"/>
  <c r="GN15" i="24"/>
  <c r="GM15" i="24"/>
  <c r="GL15" i="24"/>
  <c r="GK15" i="24"/>
  <c r="GJ15" i="24"/>
  <c r="GI15" i="24"/>
  <c r="GH15" i="24"/>
  <c r="GG15" i="24"/>
  <c r="GF15" i="24"/>
  <c r="GE15" i="24"/>
  <c r="GD15" i="24"/>
  <c r="GC15" i="24"/>
  <c r="GB15" i="24"/>
  <c r="GA15" i="24"/>
  <c r="FZ15" i="24"/>
  <c r="FY15" i="24"/>
  <c r="FX15" i="24"/>
  <c r="FW15" i="24"/>
  <c r="FV15" i="24"/>
  <c r="FU15" i="24"/>
  <c r="FT15" i="24"/>
  <c r="FS15" i="24"/>
  <c r="FR15" i="24"/>
  <c r="FQ15" i="24"/>
  <c r="FP15" i="24"/>
  <c r="FO15" i="24"/>
  <c r="FN15" i="24"/>
  <c r="FM15" i="24"/>
  <c r="FL15" i="24"/>
  <c r="FK15" i="24"/>
  <c r="FJ15" i="24"/>
  <c r="FI15" i="24"/>
  <c r="FH15" i="24"/>
  <c r="FG15" i="24"/>
  <c r="FF15" i="24"/>
  <c r="FE15" i="24"/>
  <c r="FD15" i="24"/>
  <c r="FC15" i="24"/>
  <c r="FB15" i="24"/>
  <c r="FA15" i="24"/>
  <c r="EZ15" i="24"/>
  <c r="EY15" i="24"/>
  <c r="EX15" i="24"/>
  <c r="EW15" i="24"/>
  <c r="EV15" i="24"/>
  <c r="EU15" i="24"/>
  <c r="ET15" i="24"/>
  <c r="ES15" i="24"/>
  <c r="ER15" i="24"/>
  <c r="EQ15" i="24"/>
  <c r="EP15" i="24"/>
  <c r="EO15" i="24"/>
  <c r="EN15" i="24"/>
  <c r="EM15" i="24"/>
  <c r="EL15" i="24"/>
  <c r="EK15" i="24"/>
  <c r="EJ15" i="24"/>
  <c r="EI15" i="24"/>
  <c r="EH15" i="24"/>
  <c r="EG15" i="24"/>
  <c r="EF15" i="24"/>
  <c r="EE15" i="24"/>
  <c r="ED15" i="24"/>
  <c r="EC15" i="24"/>
  <c r="EB15" i="24"/>
  <c r="EA15" i="24"/>
  <c r="DZ15" i="24"/>
  <c r="DY15" i="24"/>
  <c r="DX15" i="24"/>
  <c r="DW15" i="24"/>
  <c r="DV15" i="24"/>
  <c r="DU15" i="24"/>
  <c r="DT15" i="24"/>
  <c r="ID14" i="24"/>
  <c r="IC14" i="24"/>
  <c r="IB14" i="24"/>
  <c r="IA14" i="24"/>
  <c r="HZ14" i="24"/>
  <c r="HY14" i="24"/>
  <c r="HX14" i="24"/>
  <c r="HW14" i="24"/>
  <c r="HV14" i="24"/>
  <c r="HU14" i="24"/>
  <c r="HT14" i="24"/>
  <c r="HS14" i="24"/>
  <c r="HR14" i="24"/>
  <c r="HQ14" i="24"/>
  <c r="HP14" i="24"/>
  <c r="HO14" i="24"/>
  <c r="HN14" i="24"/>
  <c r="HM14" i="24"/>
  <c r="HL14" i="24"/>
  <c r="HK14" i="24"/>
  <c r="HJ14" i="24"/>
  <c r="HI14" i="24"/>
  <c r="HH14" i="24"/>
  <c r="HG14" i="24"/>
  <c r="HF14" i="24"/>
  <c r="HE14" i="24"/>
  <c r="HD14" i="24"/>
  <c r="HC14" i="24"/>
  <c r="HB14" i="24"/>
  <c r="HA14" i="24"/>
  <c r="GZ14" i="24"/>
  <c r="GY14" i="24"/>
  <c r="GX14" i="24"/>
  <c r="GW14" i="24"/>
  <c r="GV14" i="24"/>
  <c r="GU14" i="24"/>
  <c r="GT14" i="24"/>
  <c r="GS14" i="24"/>
  <c r="GR14" i="24"/>
  <c r="GQ14" i="24"/>
  <c r="GP14" i="24"/>
  <c r="GO14" i="24"/>
  <c r="GN14" i="24"/>
  <c r="GM14" i="24"/>
  <c r="GL14" i="24"/>
  <c r="GK14" i="24"/>
  <c r="GJ14" i="24"/>
  <c r="GI14" i="24"/>
  <c r="GH14" i="24"/>
  <c r="GG14" i="24"/>
  <c r="GF14" i="24"/>
  <c r="GE14" i="24"/>
  <c r="GD14" i="24"/>
  <c r="GC14" i="24"/>
  <c r="GB14" i="24"/>
  <c r="GA14" i="24"/>
  <c r="FZ14" i="24"/>
  <c r="FY14" i="24"/>
  <c r="FX14" i="24"/>
  <c r="FW14" i="24"/>
  <c r="FV14" i="24"/>
  <c r="FU14" i="24"/>
  <c r="FT14" i="24"/>
  <c r="FS14" i="24"/>
  <c r="FR14" i="24"/>
  <c r="FQ14" i="24"/>
  <c r="FP14" i="24"/>
  <c r="FO14" i="24"/>
  <c r="FN14" i="24"/>
  <c r="FM14" i="24"/>
  <c r="FL14" i="24"/>
  <c r="FK14" i="24"/>
  <c r="FJ14" i="24"/>
  <c r="FI14" i="24"/>
  <c r="FH14" i="24"/>
  <c r="FG14" i="24"/>
  <c r="FF14" i="24"/>
  <c r="FE14" i="24"/>
  <c r="FD14" i="24"/>
  <c r="FC14" i="24"/>
  <c r="FB14" i="24"/>
  <c r="FA14" i="24"/>
  <c r="EZ14" i="24"/>
  <c r="EY14" i="24"/>
  <c r="EX14" i="24"/>
  <c r="EW14" i="24"/>
  <c r="EV14" i="24"/>
  <c r="EU14" i="24"/>
  <c r="ET14" i="24"/>
  <c r="ES14" i="24"/>
  <c r="ER14" i="24"/>
  <c r="EQ14" i="24"/>
  <c r="EP14" i="24"/>
  <c r="EO14" i="24"/>
  <c r="EN14" i="24"/>
  <c r="EM14" i="24"/>
  <c r="EL14" i="24"/>
  <c r="EK14" i="24"/>
  <c r="EJ14" i="24"/>
  <c r="EI14" i="24"/>
  <c r="EH14" i="24"/>
  <c r="EG14" i="24"/>
  <c r="EF14" i="24"/>
  <c r="EE14" i="24"/>
  <c r="ED14" i="24"/>
  <c r="EC14" i="24"/>
  <c r="EB14" i="24"/>
  <c r="EA14" i="24"/>
  <c r="DZ14" i="24"/>
  <c r="DY14" i="24"/>
  <c r="DX14" i="24"/>
  <c r="DW14" i="24"/>
  <c r="DV14" i="24"/>
  <c r="DU14" i="24"/>
  <c r="DT14" i="24"/>
  <c r="ID13" i="24"/>
  <c r="IC13" i="24"/>
  <c r="IB13" i="24"/>
  <c r="IA13" i="24"/>
  <c r="HZ13" i="24"/>
  <c r="HY13" i="24"/>
  <c r="HX13" i="24"/>
  <c r="HW13" i="24"/>
  <c r="HV13" i="24"/>
  <c r="HU13" i="24"/>
  <c r="HT13" i="24"/>
  <c r="HS13" i="24"/>
  <c r="HR13" i="24"/>
  <c r="HQ13" i="24"/>
  <c r="HP13" i="24"/>
  <c r="HO13" i="24"/>
  <c r="HN13" i="24"/>
  <c r="HM13" i="24"/>
  <c r="HL13" i="24"/>
  <c r="HK13" i="24"/>
  <c r="HJ13" i="24"/>
  <c r="HI13" i="24"/>
  <c r="HH13" i="24"/>
  <c r="HG13" i="24"/>
  <c r="HF13" i="24"/>
  <c r="HE13" i="24"/>
  <c r="HD13" i="24"/>
  <c r="HC13" i="24"/>
  <c r="HB13" i="24"/>
  <c r="HA13" i="24"/>
  <c r="GZ13" i="24"/>
  <c r="GY13" i="24"/>
  <c r="GX13" i="24"/>
  <c r="GW13" i="24"/>
  <c r="GV13" i="24"/>
  <c r="GU13" i="24"/>
  <c r="GT13" i="24"/>
  <c r="GS13" i="24"/>
  <c r="GR13" i="24"/>
  <c r="GQ13" i="24"/>
  <c r="GP13" i="24"/>
  <c r="GO13" i="24"/>
  <c r="GN13" i="24"/>
  <c r="GM13" i="24"/>
  <c r="GL13" i="24"/>
  <c r="GK13" i="24"/>
  <c r="GJ13" i="24"/>
  <c r="GI13" i="24"/>
  <c r="GH13" i="24"/>
  <c r="GG13" i="24"/>
  <c r="GF13" i="24"/>
  <c r="GE13" i="24"/>
  <c r="GD13" i="24"/>
  <c r="GC13" i="24"/>
  <c r="GB13" i="24"/>
  <c r="GA13" i="24"/>
  <c r="FZ13" i="24"/>
  <c r="FY13" i="24"/>
  <c r="FX13" i="24"/>
  <c r="FW13" i="24"/>
  <c r="FV13" i="24"/>
  <c r="FU13" i="24"/>
  <c r="FT13" i="24"/>
  <c r="FS13" i="24"/>
  <c r="FR13" i="24"/>
  <c r="FQ13" i="24"/>
  <c r="FP13" i="24"/>
  <c r="FO13" i="24"/>
  <c r="FN13" i="24"/>
  <c r="FM13" i="24"/>
  <c r="FL13" i="24"/>
  <c r="FK13" i="24"/>
  <c r="FJ13" i="24"/>
  <c r="FI13" i="24"/>
  <c r="FH13" i="24"/>
  <c r="FG13" i="24"/>
  <c r="FF13" i="24"/>
  <c r="FE13" i="24"/>
  <c r="FD13" i="24"/>
  <c r="FC13" i="24"/>
  <c r="FB13" i="24"/>
  <c r="FA13" i="24"/>
  <c r="EZ13" i="24"/>
  <c r="EY13" i="24"/>
  <c r="EX13" i="24"/>
  <c r="EW13" i="24"/>
  <c r="EV13" i="24"/>
  <c r="EU13" i="24"/>
  <c r="ET13" i="24"/>
  <c r="ES13" i="24"/>
  <c r="ER13" i="24"/>
  <c r="EQ13" i="24"/>
  <c r="EP13" i="24"/>
  <c r="EO13" i="24"/>
  <c r="EN13" i="24"/>
  <c r="EM13" i="24"/>
  <c r="EL13" i="24"/>
  <c r="EK13" i="24"/>
  <c r="EJ13" i="24"/>
  <c r="EI13" i="24"/>
  <c r="EH13" i="24"/>
  <c r="EG13" i="24"/>
  <c r="EF13" i="24"/>
  <c r="EE13" i="24"/>
  <c r="ED13" i="24"/>
  <c r="EC13" i="24"/>
  <c r="EB13" i="24"/>
  <c r="EA13" i="24"/>
  <c r="DZ13" i="24"/>
  <c r="DY13" i="24"/>
  <c r="DX13" i="24"/>
  <c r="DW13" i="24"/>
  <c r="DV13" i="24"/>
  <c r="DU13" i="24"/>
  <c r="DT13" i="24"/>
  <c r="ID12" i="24"/>
  <c r="IC12" i="24"/>
  <c r="IB12" i="24"/>
  <c r="IA12" i="24"/>
  <c r="HZ12" i="24"/>
  <c r="HY12" i="24"/>
  <c r="HX12" i="24"/>
  <c r="HW12" i="24"/>
  <c r="HV12" i="24"/>
  <c r="HU12" i="24"/>
  <c r="HT12" i="24"/>
  <c r="HS12" i="24"/>
  <c r="HR12" i="24"/>
  <c r="HQ12" i="24"/>
  <c r="HP12" i="24"/>
  <c r="HO12" i="24"/>
  <c r="HN12" i="24"/>
  <c r="HM12" i="24"/>
  <c r="HL12" i="24"/>
  <c r="HK12" i="24"/>
  <c r="HJ12" i="24"/>
  <c r="HI12" i="24"/>
  <c r="HH12" i="24"/>
  <c r="HG12" i="24"/>
  <c r="HF12" i="24"/>
  <c r="HE12" i="24"/>
  <c r="HD12" i="24"/>
  <c r="HC12" i="24"/>
  <c r="HB12" i="24"/>
  <c r="HA12" i="24"/>
  <c r="GZ12" i="24"/>
  <c r="GY12" i="24"/>
  <c r="GX12" i="24"/>
  <c r="GW12" i="24"/>
  <c r="GV12" i="24"/>
  <c r="GU12" i="24"/>
  <c r="GT12" i="24"/>
  <c r="GS12" i="24"/>
  <c r="GR12" i="24"/>
  <c r="GQ12" i="24"/>
  <c r="GP12" i="24"/>
  <c r="GO12" i="24"/>
  <c r="GN12" i="24"/>
  <c r="GM12" i="24"/>
  <c r="GL12" i="24"/>
  <c r="GK12" i="24"/>
  <c r="GJ12" i="24"/>
  <c r="GI12" i="24"/>
  <c r="GH12" i="24"/>
  <c r="GG12" i="24"/>
  <c r="GF12" i="24"/>
  <c r="GE12" i="24"/>
  <c r="GD12" i="24"/>
  <c r="GC12" i="24"/>
  <c r="GB12" i="24"/>
  <c r="GA12" i="24"/>
  <c r="FZ12" i="24"/>
  <c r="FY12" i="24"/>
  <c r="FX12" i="24"/>
  <c r="FW12" i="24"/>
  <c r="FV12" i="24"/>
  <c r="FU12" i="24"/>
  <c r="FT12" i="24"/>
  <c r="FS12" i="24"/>
  <c r="FR12" i="24"/>
  <c r="FQ12" i="24"/>
  <c r="FP12" i="24"/>
  <c r="FO12" i="24"/>
  <c r="FN12" i="24"/>
  <c r="FM12" i="24"/>
  <c r="FL12" i="24"/>
  <c r="FK12" i="24"/>
  <c r="FJ12" i="24"/>
  <c r="FI12" i="24"/>
  <c r="FH12" i="24"/>
  <c r="FG12" i="24"/>
  <c r="FF12" i="24"/>
  <c r="FE12" i="24"/>
  <c r="FD12" i="24"/>
  <c r="FC12" i="24"/>
  <c r="FB12" i="24"/>
  <c r="FA12" i="24"/>
  <c r="EZ12" i="24"/>
  <c r="EY12" i="24"/>
  <c r="EX12" i="24"/>
  <c r="EW12" i="24"/>
  <c r="EV12" i="24"/>
  <c r="EU12" i="24"/>
  <c r="ET12" i="24"/>
  <c r="ES12" i="24"/>
  <c r="ER12" i="24"/>
  <c r="EQ12" i="24"/>
  <c r="EP12" i="24"/>
  <c r="EO12" i="24"/>
  <c r="EN12" i="24"/>
  <c r="EM12" i="24"/>
  <c r="EL12" i="24"/>
  <c r="EK12" i="24"/>
  <c r="EJ12" i="24"/>
  <c r="EI12" i="24"/>
  <c r="EH12" i="24"/>
  <c r="EG12" i="24"/>
  <c r="EF12" i="24"/>
  <c r="EE12" i="24"/>
  <c r="ED12" i="24"/>
  <c r="EC12" i="24"/>
  <c r="EB12" i="24"/>
  <c r="EA12" i="24"/>
  <c r="DZ12" i="24"/>
  <c r="DY12" i="24"/>
  <c r="DX12" i="24"/>
  <c r="DW12" i="24"/>
  <c r="DV12" i="24"/>
  <c r="DU12" i="24"/>
  <c r="DT12" i="24"/>
  <c r="ID11" i="24"/>
  <c r="IC11" i="24"/>
  <c r="IB11" i="24"/>
  <c r="IA11" i="24"/>
  <c r="HZ11" i="24"/>
  <c r="HY11" i="24"/>
  <c r="HX11" i="24"/>
  <c r="HW11" i="24"/>
  <c r="HV11" i="24"/>
  <c r="HU11" i="24"/>
  <c r="HT11" i="24"/>
  <c r="HS11" i="24"/>
  <c r="HR11" i="24"/>
  <c r="HQ11" i="24"/>
  <c r="HP11" i="24"/>
  <c r="HO11" i="24"/>
  <c r="HN11" i="24"/>
  <c r="HM11" i="24"/>
  <c r="HL11" i="24"/>
  <c r="HK11" i="24"/>
  <c r="HJ11" i="24"/>
  <c r="HI11" i="24"/>
  <c r="HH11" i="24"/>
  <c r="HG11" i="24"/>
  <c r="HF11" i="24"/>
  <c r="HE11" i="24"/>
  <c r="HD11" i="24"/>
  <c r="HC11" i="24"/>
  <c r="HB11" i="24"/>
  <c r="HA11" i="24"/>
  <c r="GZ11" i="24"/>
  <c r="GY11" i="24"/>
  <c r="GX11" i="24"/>
  <c r="GW11" i="24"/>
  <c r="GV11" i="24"/>
  <c r="GU11" i="24"/>
  <c r="GT11" i="24"/>
  <c r="GS11" i="24"/>
  <c r="GR11" i="24"/>
  <c r="GQ11" i="24"/>
  <c r="GP11" i="24"/>
  <c r="GO11" i="24"/>
  <c r="GN11" i="24"/>
  <c r="GM11" i="24"/>
  <c r="GL11" i="24"/>
  <c r="GK11" i="24"/>
  <c r="GJ11" i="24"/>
  <c r="GI11" i="24"/>
  <c r="GH11" i="24"/>
  <c r="GG11" i="24"/>
  <c r="GF11" i="24"/>
  <c r="GE11" i="24"/>
  <c r="GD11" i="24"/>
  <c r="GC11" i="24"/>
  <c r="GB11" i="24"/>
  <c r="GA11" i="24"/>
  <c r="FZ11" i="24"/>
  <c r="FY11" i="24"/>
  <c r="FX11" i="24"/>
  <c r="FW11" i="24"/>
  <c r="FV11" i="24"/>
  <c r="FU11" i="24"/>
  <c r="FT11" i="24"/>
  <c r="FS11" i="24"/>
  <c r="FR11" i="24"/>
  <c r="FQ11" i="24"/>
  <c r="FP11" i="24"/>
  <c r="FO11" i="24"/>
  <c r="FN11" i="24"/>
  <c r="FM11" i="24"/>
  <c r="FL11" i="24"/>
  <c r="FK11" i="24"/>
  <c r="FJ11" i="24"/>
  <c r="FI11" i="24"/>
  <c r="FH11" i="24"/>
  <c r="FG11" i="24"/>
  <c r="FF11" i="24"/>
  <c r="FE11" i="24"/>
  <c r="FD11" i="24"/>
  <c r="FC11" i="24"/>
  <c r="FB11" i="24"/>
  <c r="FA11" i="24"/>
  <c r="EZ11" i="24"/>
  <c r="EY11" i="24"/>
  <c r="EX11" i="24"/>
  <c r="EW11" i="24"/>
  <c r="EV11" i="24"/>
  <c r="EU11" i="24"/>
  <c r="ET11" i="24"/>
  <c r="ES11" i="24"/>
  <c r="ER11" i="24"/>
  <c r="EQ11" i="24"/>
  <c r="EP11" i="24"/>
  <c r="EO11" i="24"/>
  <c r="EN11" i="24"/>
  <c r="EM11" i="24"/>
  <c r="EL11" i="24"/>
  <c r="EK11" i="24"/>
  <c r="EJ11" i="24"/>
  <c r="EI11" i="24"/>
  <c r="EH11" i="24"/>
  <c r="EG11" i="24"/>
  <c r="EF11" i="24"/>
  <c r="EE11" i="24"/>
  <c r="ED11" i="24"/>
  <c r="EC11" i="24"/>
  <c r="EB11" i="24"/>
  <c r="EA11" i="24"/>
  <c r="DZ11" i="24"/>
  <c r="DY11" i="24"/>
  <c r="DX11" i="24"/>
  <c r="DW11" i="24"/>
  <c r="DV11" i="24"/>
  <c r="DU11" i="24"/>
  <c r="DT11" i="24"/>
  <c r="ID10" i="24"/>
  <c r="IC10" i="24"/>
  <c r="IB10" i="24"/>
  <c r="IA10" i="24"/>
  <c r="HZ10" i="24"/>
  <c r="HY10" i="24"/>
  <c r="HX10" i="24"/>
  <c r="HW10" i="24"/>
  <c r="HV10" i="24"/>
  <c r="HU10" i="24"/>
  <c r="HT10" i="24"/>
  <c r="HS10" i="24"/>
  <c r="HR10" i="24"/>
  <c r="HQ10" i="24"/>
  <c r="HP10" i="24"/>
  <c r="HO10" i="24"/>
  <c r="HN10" i="24"/>
  <c r="HM10" i="24"/>
  <c r="HL10" i="24"/>
  <c r="HK10" i="24"/>
  <c r="HJ10" i="24"/>
  <c r="HI10" i="24"/>
  <c r="HH10" i="24"/>
  <c r="HG10" i="24"/>
  <c r="HF10" i="24"/>
  <c r="HE10" i="24"/>
  <c r="HD10" i="24"/>
  <c r="HC10" i="24"/>
  <c r="HB10" i="24"/>
  <c r="HA10" i="24"/>
  <c r="GZ10" i="24"/>
  <c r="GY10" i="24"/>
  <c r="GX10" i="24"/>
  <c r="GW10" i="24"/>
  <c r="GV10" i="24"/>
  <c r="GU10" i="24"/>
  <c r="GT10" i="24"/>
  <c r="GS10" i="24"/>
  <c r="GR10" i="24"/>
  <c r="GQ10" i="24"/>
  <c r="GP10" i="24"/>
  <c r="GO10" i="24"/>
  <c r="GN10" i="24"/>
  <c r="GM10" i="24"/>
  <c r="GL10" i="24"/>
  <c r="GK10" i="24"/>
  <c r="GJ10" i="24"/>
  <c r="GI10" i="24"/>
  <c r="GH10" i="24"/>
  <c r="GG10" i="24"/>
  <c r="GF10" i="24"/>
  <c r="GE10" i="24"/>
  <c r="GD10" i="24"/>
  <c r="GC10" i="24"/>
  <c r="GB10" i="24"/>
  <c r="GA10" i="24"/>
  <c r="FZ10" i="24"/>
  <c r="FY10" i="24"/>
  <c r="FX10" i="24"/>
  <c r="FW10" i="24"/>
  <c r="FV10" i="24"/>
  <c r="FU10" i="24"/>
  <c r="FT10" i="24"/>
  <c r="FS10" i="24"/>
  <c r="FR10" i="24"/>
  <c r="FQ10" i="24"/>
  <c r="FP10" i="24"/>
  <c r="FO10" i="24"/>
  <c r="FN10" i="24"/>
  <c r="FM10" i="24"/>
  <c r="FL10" i="24"/>
  <c r="FK10" i="24"/>
  <c r="FJ10" i="24"/>
  <c r="FI10" i="24"/>
  <c r="FH10" i="24"/>
  <c r="FG10" i="24"/>
  <c r="FF10" i="24"/>
  <c r="FE10" i="24"/>
  <c r="FD10" i="24"/>
  <c r="FC10" i="24"/>
  <c r="FB10" i="24"/>
  <c r="FA10" i="24"/>
  <c r="EZ10" i="24"/>
  <c r="EY10" i="24"/>
  <c r="EX10" i="24"/>
  <c r="EW10" i="24"/>
  <c r="EV10" i="24"/>
  <c r="EU10" i="24"/>
  <c r="ET10" i="24"/>
  <c r="ES10" i="24"/>
  <c r="ER10" i="24"/>
  <c r="EQ10" i="24"/>
  <c r="EP10" i="24"/>
  <c r="EO10" i="24"/>
  <c r="EN10" i="24"/>
  <c r="EM10" i="24"/>
  <c r="EL10" i="24"/>
  <c r="EK10" i="24"/>
  <c r="EJ10" i="24"/>
  <c r="EI10" i="24"/>
  <c r="EH10" i="24"/>
  <c r="EG10" i="24"/>
  <c r="EF10" i="24"/>
  <c r="EE10" i="24"/>
  <c r="ED10" i="24"/>
  <c r="EC10" i="24"/>
  <c r="EB10" i="24"/>
  <c r="EA10" i="24"/>
  <c r="DZ10" i="24"/>
  <c r="DY10" i="24"/>
  <c r="DX10" i="24"/>
  <c r="DW10" i="24"/>
  <c r="DV10" i="24"/>
  <c r="DU10" i="24"/>
  <c r="DT10" i="24"/>
  <c r="ID9" i="24"/>
  <c r="IC9" i="24"/>
  <c r="IB9" i="24"/>
  <c r="IA9" i="24"/>
  <c r="HZ9" i="24"/>
  <c r="HY9" i="24"/>
  <c r="HX9" i="24"/>
  <c r="HW9" i="24"/>
  <c r="HV9" i="24"/>
  <c r="HU9" i="24"/>
  <c r="HT9" i="24"/>
  <c r="HS9" i="24"/>
  <c r="HR9" i="24"/>
  <c r="HQ9" i="24"/>
  <c r="HP9" i="24"/>
  <c r="HO9" i="24"/>
  <c r="HN9" i="24"/>
  <c r="HM9" i="24"/>
  <c r="HL9" i="24"/>
  <c r="HK9" i="24"/>
  <c r="HJ9" i="24"/>
  <c r="HI9" i="24"/>
  <c r="HH9" i="24"/>
  <c r="HG9" i="24"/>
  <c r="HF9" i="24"/>
  <c r="HE9" i="24"/>
  <c r="HD9" i="24"/>
  <c r="HC9" i="24"/>
  <c r="HB9" i="24"/>
  <c r="HA9" i="24"/>
  <c r="GZ9" i="24"/>
  <c r="GY9" i="24"/>
  <c r="GX9" i="24"/>
  <c r="GW9" i="24"/>
  <c r="GV9" i="24"/>
  <c r="GU9" i="24"/>
  <c r="GT9" i="24"/>
  <c r="GS9" i="24"/>
  <c r="GR9" i="24"/>
  <c r="GQ9" i="24"/>
  <c r="GP9" i="24"/>
  <c r="GO9" i="24"/>
  <c r="GN9" i="24"/>
  <c r="GM9" i="24"/>
  <c r="GL9" i="24"/>
  <c r="GK9" i="24"/>
  <c r="GJ9" i="24"/>
  <c r="GI9" i="24"/>
  <c r="GH9" i="24"/>
  <c r="GG9" i="24"/>
  <c r="GF9" i="24"/>
  <c r="GE9" i="24"/>
  <c r="GD9" i="24"/>
  <c r="GC9" i="24"/>
  <c r="GB9" i="24"/>
  <c r="GA9" i="24"/>
  <c r="FZ9" i="24"/>
  <c r="FY9" i="24"/>
  <c r="FX9" i="24"/>
  <c r="FW9" i="24"/>
  <c r="FV9" i="24"/>
  <c r="FU9" i="24"/>
  <c r="FT9" i="24"/>
  <c r="FS9" i="24"/>
  <c r="FR9" i="24"/>
  <c r="FQ9" i="24"/>
  <c r="FP9" i="24"/>
  <c r="FO9" i="24"/>
  <c r="FN9" i="24"/>
  <c r="FM9" i="24"/>
  <c r="FL9" i="24"/>
  <c r="FK9" i="24"/>
  <c r="FJ9" i="24"/>
  <c r="FI9" i="24"/>
  <c r="FH9" i="24"/>
  <c r="FG9" i="24"/>
  <c r="FF9" i="24"/>
  <c r="FE9" i="24"/>
  <c r="FD9" i="24"/>
  <c r="FC9" i="24"/>
  <c r="FB9" i="24"/>
  <c r="FA9" i="24"/>
  <c r="EZ9" i="24"/>
  <c r="EY9" i="24"/>
  <c r="EX9" i="24"/>
  <c r="EW9" i="24"/>
  <c r="EV9" i="24"/>
  <c r="EU9" i="24"/>
  <c r="ET9" i="24"/>
  <c r="ES9" i="24"/>
  <c r="ER9" i="24"/>
  <c r="EQ9" i="24"/>
  <c r="EP9" i="24"/>
  <c r="EO9" i="24"/>
  <c r="EN9" i="24"/>
  <c r="EM9" i="24"/>
  <c r="EL9" i="24"/>
  <c r="EK9" i="24"/>
  <c r="EJ9" i="24"/>
  <c r="EI9" i="24"/>
  <c r="EH9" i="24"/>
  <c r="EG9" i="24"/>
  <c r="EF9" i="24"/>
  <c r="EE9" i="24"/>
  <c r="ED9" i="24"/>
  <c r="EC9" i="24"/>
  <c r="EB9" i="24"/>
  <c r="EA9" i="24"/>
  <c r="DZ9" i="24"/>
  <c r="DY9" i="24"/>
  <c r="DX9" i="24"/>
  <c r="DW9" i="24"/>
  <c r="DV9" i="24"/>
  <c r="DU9" i="24"/>
  <c r="DT9" i="24"/>
  <c r="ID8" i="24"/>
  <c r="IC8" i="24"/>
  <c r="IB8" i="24"/>
  <c r="IA8" i="24"/>
  <c r="HZ8" i="24"/>
  <c r="HY8" i="24"/>
  <c r="HX8" i="24"/>
  <c r="HW8" i="24"/>
  <c r="HV8" i="24"/>
  <c r="HU8" i="24"/>
  <c r="HT8" i="24"/>
  <c r="HS8" i="24"/>
  <c r="HR8" i="24"/>
  <c r="HQ8" i="24"/>
  <c r="HP8" i="24"/>
  <c r="HO8" i="24"/>
  <c r="HN8" i="24"/>
  <c r="HM8" i="24"/>
  <c r="HL8" i="24"/>
  <c r="HK8" i="24"/>
  <c r="HJ8" i="24"/>
  <c r="HI8" i="24"/>
  <c r="HH8" i="24"/>
  <c r="HG8" i="24"/>
  <c r="HF8" i="24"/>
  <c r="HE8" i="24"/>
  <c r="HD8" i="24"/>
  <c r="HC8" i="24"/>
  <c r="HB8" i="24"/>
  <c r="HA8" i="24"/>
  <c r="GZ8" i="24"/>
  <c r="GY8" i="24"/>
  <c r="GX8" i="24"/>
  <c r="GW8" i="24"/>
  <c r="GV8" i="24"/>
  <c r="GU8" i="24"/>
  <c r="GT8" i="24"/>
  <c r="GS8" i="24"/>
  <c r="GR8" i="24"/>
  <c r="GQ8" i="24"/>
  <c r="GP8" i="24"/>
  <c r="GO8" i="24"/>
  <c r="GN8" i="24"/>
  <c r="GM8" i="24"/>
  <c r="GL8" i="24"/>
  <c r="GK8" i="24"/>
  <c r="GJ8" i="24"/>
  <c r="GI8" i="24"/>
  <c r="GH8" i="24"/>
  <c r="GG8" i="24"/>
  <c r="GF8" i="24"/>
  <c r="GE8" i="24"/>
  <c r="GD8" i="24"/>
  <c r="GC8" i="24"/>
  <c r="GB8" i="24"/>
  <c r="GA8" i="24"/>
  <c r="FZ8" i="24"/>
  <c r="FY8" i="24"/>
  <c r="FX8" i="24"/>
  <c r="FW8" i="24"/>
  <c r="FV8" i="24"/>
  <c r="FU8" i="24"/>
  <c r="FT8" i="24"/>
  <c r="FS8" i="24"/>
  <c r="FR8" i="24"/>
  <c r="FQ8" i="24"/>
  <c r="FP8" i="24"/>
  <c r="FO8" i="24"/>
  <c r="FN8" i="24"/>
  <c r="FM8" i="24"/>
  <c r="FL8" i="24"/>
  <c r="FK8" i="24"/>
  <c r="FJ8" i="24"/>
  <c r="FI8" i="24"/>
  <c r="FH8" i="24"/>
  <c r="FG8" i="24"/>
  <c r="FF8" i="24"/>
  <c r="FE8" i="24"/>
  <c r="FD8" i="24"/>
  <c r="FC8" i="24"/>
  <c r="FB8" i="24"/>
  <c r="FA8" i="24"/>
  <c r="EZ8" i="24"/>
  <c r="EY8" i="24"/>
  <c r="EX8" i="24"/>
  <c r="EW8" i="24"/>
  <c r="EV8" i="24"/>
  <c r="EU8" i="24"/>
  <c r="ET8" i="24"/>
  <c r="ES8" i="24"/>
  <c r="ER8" i="24"/>
  <c r="EQ8" i="24"/>
  <c r="EP8" i="24"/>
  <c r="EO8" i="24"/>
  <c r="EN8" i="24"/>
  <c r="EM8" i="24"/>
  <c r="EL8" i="24"/>
  <c r="EK8" i="24"/>
  <c r="EJ8" i="24"/>
  <c r="EI8" i="24"/>
  <c r="EH8" i="24"/>
  <c r="EG8" i="24"/>
  <c r="EF8" i="24"/>
  <c r="EE8" i="24"/>
  <c r="ED8" i="24"/>
  <c r="EC8" i="24"/>
  <c r="EB8" i="24"/>
  <c r="EA8" i="24"/>
  <c r="DZ8" i="24"/>
  <c r="DY8" i="24"/>
  <c r="DX8" i="24"/>
  <c r="DW8" i="24"/>
  <c r="DV8" i="24"/>
  <c r="DU8" i="24"/>
  <c r="DT8" i="24"/>
  <c r="ID7" i="24"/>
  <c r="IC7" i="24"/>
  <c r="IB7" i="24"/>
  <c r="IA7" i="24"/>
  <c r="HZ7" i="24"/>
  <c r="HY7" i="24"/>
  <c r="HX7" i="24"/>
  <c r="HW7" i="24"/>
  <c r="HV7" i="24"/>
  <c r="HU7" i="24"/>
  <c r="HT7" i="24"/>
  <c r="HS7" i="24"/>
  <c r="HR7" i="24"/>
  <c r="HQ7" i="24"/>
  <c r="HP7" i="24"/>
  <c r="HO7" i="24"/>
  <c r="HN7" i="24"/>
  <c r="HM7" i="24"/>
  <c r="HL7" i="24"/>
  <c r="HK7" i="24"/>
  <c r="HJ7" i="24"/>
  <c r="HI7" i="24"/>
  <c r="HH7" i="24"/>
  <c r="HG7" i="24"/>
  <c r="HF7" i="24"/>
  <c r="HE7" i="24"/>
  <c r="HD7" i="24"/>
  <c r="HC7" i="24"/>
  <c r="HB7" i="24"/>
  <c r="HA7" i="24"/>
  <c r="GZ7" i="24"/>
  <c r="GY7" i="24"/>
  <c r="GX7" i="24"/>
  <c r="GW7" i="24"/>
  <c r="GV7" i="24"/>
  <c r="GU7" i="24"/>
  <c r="GT7" i="24"/>
  <c r="GS7" i="24"/>
  <c r="GR7" i="24"/>
  <c r="GQ7" i="24"/>
  <c r="GP7" i="24"/>
  <c r="GO7" i="24"/>
  <c r="GN7" i="24"/>
  <c r="GM7" i="24"/>
  <c r="GL7" i="24"/>
  <c r="GK7" i="24"/>
  <c r="GJ7" i="24"/>
  <c r="GI7" i="24"/>
  <c r="GH7" i="24"/>
  <c r="GG7" i="24"/>
  <c r="GF7" i="24"/>
  <c r="GE7" i="24"/>
  <c r="GD7" i="24"/>
  <c r="GC7" i="24"/>
  <c r="GB7" i="24"/>
  <c r="GA7" i="24"/>
  <c r="FZ7" i="24"/>
  <c r="FY7" i="24"/>
  <c r="FX7" i="24"/>
  <c r="FW7" i="24"/>
  <c r="FV7" i="24"/>
  <c r="FU7" i="24"/>
  <c r="FT7" i="24"/>
  <c r="FS7" i="24"/>
  <c r="FR7" i="24"/>
  <c r="FQ7" i="24"/>
  <c r="FP7" i="24"/>
  <c r="FO7" i="24"/>
  <c r="FN7" i="24"/>
  <c r="FM7" i="24"/>
  <c r="FL7" i="24"/>
  <c r="FK7" i="24"/>
  <c r="FJ7" i="24"/>
  <c r="FI7" i="24"/>
  <c r="FH7" i="24"/>
  <c r="FG7" i="24"/>
  <c r="FF7" i="24"/>
  <c r="FE7" i="24"/>
  <c r="FD7" i="24"/>
  <c r="FC7" i="24"/>
  <c r="FB7" i="24"/>
  <c r="FA7" i="24"/>
  <c r="EZ7" i="24"/>
  <c r="EY7" i="24"/>
  <c r="EX7" i="24"/>
  <c r="EW7" i="24"/>
  <c r="EV7" i="24"/>
  <c r="EU7" i="24"/>
  <c r="ET7" i="24"/>
  <c r="ES7" i="24"/>
  <c r="ER7" i="24"/>
  <c r="EQ7" i="24"/>
  <c r="EP7" i="24"/>
  <c r="EO7" i="24"/>
  <c r="EN7" i="24"/>
  <c r="EM7" i="24"/>
  <c r="EL7" i="24"/>
  <c r="EK7" i="24"/>
  <c r="EJ7" i="24"/>
  <c r="EI7" i="24"/>
  <c r="EH7" i="24"/>
  <c r="EG7" i="24"/>
  <c r="EF7" i="24"/>
  <c r="EE7" i="24"/>
  <c r="ED7" i="24"/>
  <c r="EC7" i="24"/>
  <c r="EB7" i="24"/>
  <c r="EA7" i="24"/>
  <c r="DZ7" i="24"/>
  <c r="DY7" i="24"/>
  <c r="DX7" i="24"/>
  <c r="DW7" i="24"/>
  <c r="DV7" i="24"/>
  <c r="DU7" i="24"/>
  <c r="DT7" i="24"/>
  <c r="ID6" i="24"/>
  <c r="IC6" i="24"/>
  <c r="IB6" i="24"/>
  <c r="IA6" i="24"/>
  <c r="HZ6" i="24"/>
  <c r="HY6" i="24"/>
  <c r="HX6" i="24"/>
  <c r="HW6" i="24"/>
  <c r="HV6" i="24"/>
  <c r="HU6" i="24"/>
  <c r="HT6" i="24"/>
  <c r="HS6" i="24"/>
  <c r="HR6" i="24"/>
  <c r="HQ6" i="24"/>
  <c r="HP6" i="24"/>
  <c r="HO6" i="24"/>
  <c r="HN6" i="24"/>
  <c r="HM6" i="24"/>
  <c r="HL6" i="24"/>
  <c r="HK6" i="24"/>
  <c r="HJ6" i="24"/>
  <c r="HI6" i="24"/>
  <c r="HH6" i="24"/>
  <c r="HG6" i="24"/>
  <c r="HF6" i="24"/>
  <c r="HE6" i="24"/>
  <c r="HD6" i="24"/>
  <c r="HC6" i="24"/>
  <c r="HB6" i="24"/>
  <c r="HA6" i="24"/>
  <c r="GZ6" i="24"/>
  <c r="GY6" i="24"/>
  <c r="GX6" i="24"/>
  <c r="GW6" i="24"/>
  <c r="GV6" i="24"/>
  <c r="GU6" i="24"/>
  <c r="GT6" i="24"/>
  <c r="GS6" i="24"/>
  <c r="GR6" i="24"/>
  <c r="GQ6" i="24"/>
  <c r="GP6" i="24"/>
  <c r="GO6" i="24"/>
  <c r="GN6" i="24"/>
  <c r="GM6" i="24"/>
  <c r="GL6" i="24"/>
  <c r="GK6" i="24"/>
  <c r="GJ6" i="24"/>
  <c r="GI6" i="24"/>
  <c r="GH6" i="24"/>
  <c r="GG6" i="24"/>
  <c r="GF6" i="24"/>
  <c r="GE6" i="24"/>
  <c r="GD6" i="24"/>
  <c r="GC6" i="24"/>
  <c r="GB6" i="24"/>
  <c r="GA6" i="24"/>
  <c r="FZ6" i="24"/>
  <c r="FY6" i="24"/>
  <c r="FX6" i="24"/>
  <c r="FW6" i="24"/>
  <c r="FV6" i="24"/>
  <c r="FU6" i="24"/>
  <c r="FT6" i="24"/>
  <c r="FS6" i="24"/>
  <c r="FR6" i="24"/>
  <c r="FQ6" i="24"/>
  <c r="FP6" i="24"/>
  <c r="FO6" i="24"/>
  <c r="FN6" i="24"/>
  <c r="FM6" i="24"/>
  <c r="FL6" i="24"/>
  <c r="FK6" i="24"/>
  <c r="FJ6" i="24"/>
  <c r="FI6" i="24"/>
  <c r="FH6" i="24"/>
  <c r="FG6" i="24"/>
  <c r="FF6" i="24"/>
  <c r="FE6" i="24"/>
  <c r="FD6" i="24"/>
  <c r="FC6" i="24"/>
  <c r="FB6" i="24"/>
  <c r="FA6" i="24"/>
  <c r="EZ6" i="24"/>
  <c r="EY6" i="24"/>
  <c r="EX6" i="24"/>
  <c r="EW6" i="24"/>
  <c r="EV6" i="24"/>
  <c r="EU6" i="24"/>
  <c r="ET6" i="24"/>
  <c r="ES6" i="24"/>
  <c r="ER6" i="24"/>
  <c r="EQ6" i="24"/>
  <c r="EP6" i="24"/>
  <c r="EO6" i="24"/>
  <c r="EN6" i="24"/>
  <c r="EM6" i="24"/>
  <c r="EL6" i="24"/>
  <c r="EK6" i="24"/>
  <c r="EJ6" i="24"/>
  <c r="EI6" i="24"/>
  <c r="EH6" i="24"/>
  <c r="EG6" i="24"/>
  <c r="EF6" i="24"/>
  <c r="EE6" i="24"/>
  <c r="ED6" i="24"/>
  <c r="EC6" i="24"/>
  <c r="EB6" i="24"/>
  <c r="EA6" i="24"/>
  <c r="DZ6" i="24"/>
  <c r="DY6" i="24"/>
  <c r="DX6" i="24"/>
  <c r="DW6" i="24"/>
  <c r="DV6" i="24"/>
  <c r="DU6" i="24"/>
  <c r="DT6" i="24"/>
  <c r="ID5" i="24"/>
  <c r="IC5" i="24"/>
  <c r="IB5" i="24"/>
  <c r="IA5" i="24"/>
  <c r="HZ5" i="24"/>
  <c r="HY5" i="24"/>
  <c r="HX5" i="24"/>
  <c r="HW5" i="24"/>
  <c r="HV5" i="24"/>
  <c r="HU5" i="24"/>
  <c r="HT5" i="24"/>
  <c r="HS5" i="24"/>
  <c r="HR5" i="24"/>
  <c r="HQ5" i="24"/>
  <c r="HP5" i="24"/>
  <c r="HO5" i="24"/>
  <c r="HN5" i="24"/>
  <c r="HM5" i="24"/>
  <c r="HL5" i="24"/>
  <c r="HK5" i="24"/>
  <c r="HJ5" i="24"/>
  <c r="HI5" i="24"/>
  <c r="HH5" i="24"/>
  <c r="HG5" i="24"/>
  <c r="HF5" i="24"/>
  <c r="HE5" i="24"/>
  <c r="HD5" i="24"/>
  <c r="HC5" i="24"/>
  <c r="HB5" i="24"/>
  <c r="HA5" i="24"/>
  <c r="GZ5" i="24"/>
  <c r="GY5" i="24"/>
  <c r="GX5" i="24"/>
  <c r="GW5" i="24"/>
  <c r="GV5" i="24"/>
  <c r="GU5" i="24"/>
  <c r="GT5" i="24"/>
  <c r="GS5" i="24"/>
  <c r="GR5" i="24"/>
  <c r="GQ5" i="24"/>
  <c r="GP5" i="24"/>
  <c r="GO5" i="24"/>
  <c r="GN5" i="24"/>
  <c r="GM5" i="24"/>
  <c r="GL5" i="24"/>
  <c r="GK5" i="24"/>
  <c r="GJ5" i="24"/>
  <c r="GI5" i="24"/>
  <c r="GH5" i="24"/>
  <c r="GG5" i="24"/>
  <c r="GF5" i="24"/>
  <c r="GE5" i="24"/>
  <c r="GD5" i="24"/>
  <c r="GC5" i="24"/>
  <c r="GB5" i="24"/>
  <c r="GA5" i="24"/>
  <c r="FZ5" i="24"/>
  <c r="FY5" i="24"/>
  <c r="FX5" i="24"/>
  <c r="FW5" i="24"/>
  <c r="FV5" i="24"/>
  <c r="FU5" i="24"/>
  <c r="FT5" i="24"/>
  <c r="FS5" i="24"/>
  <c r="FR5" i="24"/>
  <c r="FQ5" i="24"/>
  <c r="FP5" i="24"/>
  <c r="FO5" i="24"/>
  <c r="FN5" i="24"/>
  <c r="FM5" i="24"/>
  <c r="FL5" i="24"/>
  <c r="FK5" i="24"/>
  <c r="FJ5" i="24"/>
  <c r="FI5" i="24"/>
  <c r="FH5" i="24"/>
  <c r="FG5" i="24"/>
  <c r="FF5" i="24"/>
  <c r="FE5" i="24"/>
  <c r="FD5" i="24"/>
  <c r="FC5" i="24"/>
  <c r="FB5" i="24"/>
  <c r="FA5" i="24"/>
  <c r="EZ5" i="24"/>
  <c r="EY5" i="24"/>
  <c r="EX5" i="24"/>
  <c r="EW5" i="24"/>
  <c r="EV5" i="24"/>
  <c r="EU5" i="24"/>
  <c r="ET5" i="24"/>
  <c r="ES5" i="24"/>
  <c r="ER5" i="24"/>
  <c r="EQ5" i="24"/>
  <c r="EP5" i="24"/>
  <c r="EO5" i="24"/>
  <c r="EN5" i="24"/>
  <c r="EM5" i="24"/>
  <c r="EL5" i="24"/>
  <c r="EK5" i="24"/>
  <c r="EJ5" i="24"/>
  <c r="EI5" i="24"/>
  <c r="EH5" i="24"/>
  <c r="EG5" i="24"/>
  <c r="EF5" i="24"/>
  <c r="EE5" i="24"/>
  <c r="ED5" i="24"/>
  <c r="EC5" i="24"/>
  <c r="EB5" i="24"/>
  <c r="EA5" i="24"/>
  <c r="DZ5" i="24"/>
  <c r="DY5" i="24"/>
  <c r="DX5" i="24"/>
  <c r="DW5" i="24"/>
  <c r="DV5" i="24"/>
  <c r="DU5" i="24"/>
  <c r="DT5" i="24"/>
  <c r="DO83" i="24"/>
  <c r="DS83" i="24" s="1"/>
  <c r="DO82" i="24"/>
  <c r="DS82" i="24" s="1"/>
  <c r="DO81" i="24"/>
  <c r="DP81" i="24" s="1"/>
  <c r="DO80" i="24"/>
  <c r="DS80" i="24" s="1"/>
  <c r="DO79" i="24"/>
  <c r="DS79" i="24" s="1"/>
  <c r="DO78" i="24"/>
  <c r="DS78" i="24" s="1"/>
  <c r="DO77" i="24"/>
  <c r="DS77" i="24" s="1"/>
  <c r="DO76" i="24"/>
  <c r="DS76" i="24" s="1"/>
  <c r="DO75" i="24"/>
  <c r="DS75" i="24" s="1"/>
  <c r="DO74" i="24"/>
  <c r="DS74" i="24" s="1"/>
  <c r="DO73" i="24"/>
  <c r="DS73" i="24" s="1"/>
  <c r="DO72" i="24"/>
  <c r="DS72" i="24" s="1"/>
  <c r="DO71" i="24"/>
  <c r="DS71" i="24" s="1"/>
  <c r="DO70" i="24"/>
  <c r="DS70" i="24" s="1"/>
  <c r="DO69" i="24"/>
  <c r="DS69" i="24" s="1"/>
  <c r="DO68" i="24"/>
  <c r="DS68" i="24" s="1"/>
  <c r="DO67" i="24"/>
  <c r="DS67" i="24" s="1"/>
  <c r="DO66" i="24"/>
  <c r="DS66" i="24" s="1"/>
  <c r="DO65" i="24"/>
  <c r="DS65" i="24" s="1"/>
  <c r="DO64" i="24"/>
  <c r="DS64" i="24" s="1"/>
  <c r="DO63" i="24"/>
  <c r="DS63" i="24" s="1"/>
  <c r="DO62" i="24"/>
  <c r="DS62" i="24" s="1"/>
  <c r="DO61" i="24"/>
  <c r="DS61" i="24" s="1"/>
  <c r="DO60" i="24"/>
  <c r="DS60" i="24" s="1"/>
  <c r="DO59" i="24"/>
  <c r="DS59" i="24" s="1"/>
  <c r="DO58" i="24"/>
  <c r="DS58" i="24" s="1"/>
  <c r="DO57" i="24"/>
  <c r="DS57" i="24" s="1"/>
  <c r="DO56" i="24"/>
  <c r="DS56" i="24" s="1"/>
  <c r="DO55" i="24"/>
  <c r="DS55" i="24" s="1"/>
  <c r="DO54" i="24"/>
  <c r="DS54" i="24" s="1"/>
  <c r="DO53" i="24"/>
  <c r="DS53" i="24" s="1"/>
  <c r="DO52" i="24"/>
  <c r="DS52" i="24" s="1"/>
  <c r="DO51" i="24"/>
  <c r="DS51" i="24" s="1"/>
  <c r="DO50" i="24"/>
  <c r="DS50" i="24" s="1"/>
  <c r="DO49" i="24"/>
  <c r="DP49" i="24" s="1"/>
  <c r="DO48" i="24"/>
  <c r="DS48" i="24" s="1"/>
  <c r="DO47" i="24"/>
  <c r="DS47" i="24" s="1"/>
  <c r="DO46" i="24"/>
  <c r="DS46" i="24" s="1"/>
  <c r="DO45" i="24"/>
  <c r="DS45" i="24" s="1"/>
  <c r="DO44" i="24"/>
  <c r="DS44" i="24" s="1"/>
  <c r="DO43" i="24"/>
  <c r="DS43" i="24" s="1"/>
  <c r="DO42" i="24"/>
  <c r="DS42" i="24" s="1"/>
  <c r="DO41" i="24"/>
  <c r="DS41" i="24" s="1"/>
  <c r="DO40" i="24"/>
  <c r="DS40" i="24" s="1"/>
  <c r="DO39" i="24"/>
  <c r="DS39" i="24" s="1"/>
  <c r="DO38" i="24"/>
  <c r="DS38" i="24" s="1"/>
  <c r="DO37" i="24"/>
  <c r="DS37" i="24" s="1"/>
  <c r="DO36" i="24"/>
  <c r="DS36" i="24" s="1"/>
  <c r="DO35" i="24"/>
  <c r="DS35" i="24" s="1"/>
  <c r="DO34" i="24"/>
  <c r="DS34" i="24" s="1"/>
  <c r="DO33" i="24"/>
  <c r="DS33" i="24" s="1"/>
  <c r="DO32" i="24"/>
  <c r="DS32" i="24" s="1"/>
  <c r="DO31" i="24"/>
  <c r="DS31" i="24" s="1"/>
  <c r="DO30" i="24"/>
  <c r="DS30" i="24" s="1"/>
  <c r="DO29" i="24"/>
  <c r="DS29" i="24" s="1"/>
  <c r="DO28" i="24"/>
  <c r="DS28" i="24" s="1"/>
  <c r="DO27" i="24"/>
  <c r="DS27" i="24" s="1"/>
  <c r="DO26" i="24"/>
  <c r="DS26" i="24" s="1"/>
  <c r="DO25" i="24"/>
  <c r="DS25" i="24" s="1"/>
  <c r="DO24" i="24"/>
  <c r="DS24" i="24" s="1"/>
  <c r="DO23" i="24"/>
  <c r="DS23" i="24" s="1"/>
  <c r="DO22" i="24"/>
  <c r="DS22" i="24" s="1"/>
  <c r="DO21" i="24"/>
  <c r="DS21" i="24" s="1"/>
  <c r="DO20" i="24"/>
  <c r="DS20" i="24" s="1"/>
  <c r="DO19" i="24"/>
  <c r="DS19" i="24" s="1"/>
  <c r="DO18" i="24"/>
  <c r="DS18" i="24" s="1"/>
  <c r="DO17" i="24"/>
  <c r="DS17" i="24" s="1"/>
  <c r="DO16" i="24"/>
  <c r="DS16" i="24" s="1"/>
  <c r="DO15" i="24"/>
  <c r="DS15" i="24" s="1"/>
  <c r="DO14" i="24"/>
  <c r="DS14" i="24" s="1"/>
  <c r="DO13" i="24"/>
  <c r="DS13" i="24" s="1"/>
  <c r="DO12" i="24"/>
  <c r="DS12" i="24" s="1"/>
  <c r="DO11" i="24"/>
  <c r="DS11" i="24" s="1"/>
  <c r="DO10" i="24"/>
  <c r="DS10" i="24" s="1"/>
  <c r="DO9" i="24"/>
  <c r="DP9" i="24" s="1"/>
  <c r="DO8" i="24"/>
  <c r="DS8" i="24" s="1"/>
  <c r="DO7" i="24"/>
  <c r="DS7" i="24" s="1"/>
  <c r="DO6" i="24"/>
  <c r="DS6" i="24" s="1"/>
  <c r="DO5" i="24"/>
  <c r="DS5" i="24" s="1"/>
  <c r="DP65" i="24" l="1"/>
  <c r="DS9" i="24"/>
  <c r="DS49" i="24"/>
  <c r="DS81" i="24"/>
  <c r="DP17" i="24"/>
  <c r="DP33" i="24"/>
  <c r="DP22" i="24"/>
  <c r="DP26" i="24"/>
  <c r="DP38" i="24"/>
  <c r="DP42" i="24"/>
  <c r="DP54" i="24"/>
  <c r="DP58" i="24"/>
  <c r="DP70" i="24"/>
  <c r="DP74" i="24"/>
  <c r="DP10" i="24"/>
  <c r="DP18" i="24"/>
  <c r="DP25" i="24"/>
  <c r="DP30" i="24"/>
  <c r="DP34" i="24"/>
  <c r="DP41" i="24"/>
  <c r="DP46" i="24"/>
  <c r="DP50" i="24"/>
  <c r="DP57" i="24"/>
  <c r="DP62" i="24"/>
  <c r="DP66" i="24"/>
  <c r="DP73" i="24"/>
  <c r="DP78" i="24"/>
  <c r="DP82" i="24"/>
  <c r="DP11" i="24"/>
  <c r="DP19" i="24"/>
  <c r="DP27" i="24"/>
  <c r="DP35" i="24"/>
  <c r="DP43" i="24"/>
  <c r="DP51" i="24"/>
  <c r="DP59" i="24"/>
  <c r="DP67" i="24"/>
  <c r="DP75" i="24"/>
  <c r="DP83" i="24"/>
  <c r="DP12" i="24"/>
  <c r="DP20" i="24"/>
  <c r="DP28" i="24"/>
  <c r="DP36" i="24"/>
  <c r="DP44" i="24"/>
  <c r="DP52" i="24"/>
  <c r="DP60" i="24"/>
  <c r="DP68" i="24"/>
  <c r="DP76" i="24"/>
  <c r="DP5" i="24"/>
  <c r="DP13" i="24"/>
  <c r="DP21" i="24"/>
  <c r="DP29" i="24"/>
  <c r="DP37" i="24"/>
  <c r="DP45" i="24"/>
  <c r="DP53" i="24"/>
  <c r="DP61" i="24"/>
  <c r="DP69" i="24"/>
  <c r="DP77" i="24"/>
  <c r="DP6" i="24"/>
  <c r="DP14" i="24"/>
  <c r="DP7" i="24"/>
  <c r="DP15" i="24"/>
  <c r="DP23" i="24"/>
  <c r="DP31" i="24"/>
  <c r="DP39" i="24"/>
  <c r="DP47" i="24"/>
  <c r="DP55" i="24"/>
  <c r="DP63" i="24"/>
  <c r="DP71" i="24"/>
  <c r="DP79" i="24"/>
  <c r="DP8" i="24"/>
  <c r="DP16" i="24"/>
  <c r="DP24" i="24"/>
  <c r="DP32" i="24"/>
  <c r="DP40" i="24"/>
  <c r="DP48" i="24"/>
  <c r="DP56" i="24"/>
  <c r="DP64" i="24"/>
  <c r="DP72" i="24"/>
  <c r="DP80" i="24"/>
  <c r="IE6" i="24"/>
  <c r="IE10" i="24"/>
  <c r="IE14" i="24"/>
  <c r="IE18" i="24"/>
  <c r="IE22" i="24"/>
  <c r="IE26" i="24"/>
  <c r="IE30" i="24"/>
  <c r="IE34" i="24"/>
  <c r="IE38" i="24"/>
  <c r="IE42" i="24"/>
  <c r="IE46" i="24"/>
  <c r="IE50" i="24"/>
  <c r="IE54" i="24"/>
  <c r="IE58" i="24"/>
  <c r="IE62" i="24"/>
  <c r="IE66" i="24"/>
  <c r="IE70" i="24"/>
  <c r="IE74" i="24"/>
  <c r="IE78" i="24"/>
  <c r="IE82" i="24"/>
  <c r="IE5" i="24"/>
  <c r="IE7" i="24"/>
  <c r="IE8" i="24"/>
  <c r="IE9" i="24"/>
  <c r="IE11" i="24"/>
  <c r="IE12" i="24"/>
  <c r="IE13" i="24"/>
  <c r="IE15" i="24"/>
  <c r="IE16" i="24"/>
  <c r="IE17" i="24"/>
  <c r="IE19" i="24"/>
  <c r="IE20" i="24"/>
  <c r="IE21" i="24"/>
  <c r="IE23" i="24"/>
  <c r="IE24" i="24"/>
  <c r="IE25" i="24"/>
  <c r="IE27" i="24"/>
  <c r="IE28" i="24"/>
  <c r="IE29" i="24"/>
  <c r="IE31" i="24"/>
  <c r="IE32" i="24"/>
  <c r="IE33" i="24"/>
  <c r="IE35" i="24"/>
  <c r="IE36" i="24"/>
  <c r="IE37" i="24"/>
  <c r="IE39" i="24"/>
  <c r="IE40" i="24"/>
  <c r="IE41" i="24"/>
  <c r="IE43" i="24"/>
  <c r="IE44" i="24"/>
  <c r="IE45" i="24"/>
  <c r="IE47" i="24"/>
  <c r="IE48" i="24"/>
  <c r="IE49" i="24"/>
  <c r="IE51" i="24"/>
  <c r="IE52" i="24"/>
  <c r="IE53" i="24"/>
  <c r="IE55" i="24"/>
  <c r="IE56" i="24"/>
  <c r="IE57" i="24"/>
  <c r="IE59" i="24"/>
  <c r="IE60" i="24"/>
  <c r="IE61" i="24"/>
  <c r="IE63" i="24"/>
  <c r="IE64" i="24"/>
  <c r="IE65" i="24"/>
  <c r="IE67" i="24"/>
  <c r="IE68" i="24"/>
  <c r="IE69" i="24"/>
  <c r="IE71" i="24"/>
  <c r="IE72" i="24"/>
  <c r="IE73" i="24"/>
  <c r="IE75" i="24"/>
  <c r="IE76" i="24"/>
  <c r="IE77" i="24"/>
  <c r="IE79" i="24"/>
  <c r="IE80" i="24"/>
  <c r="IE81" i="24"/>
  <c r="IE83" i="24"/>
  <c r="DJ128" i="55" l="1"/>
  <c r="DJ127" i="55"/>
  <c r="DJ126" i="55"/>
  <c r="DJ124" i="55"/>
  <c r="DJ122" i="55"/>
  <c r="DJ120" i="55"/>
  <c r="DJ119" i="55"/>
  <c r="DJ118" i="55"/>
  <c r="DJ114" i="55"/>
  <c r="DJ113" i="55"/>
  <c r="DJ112" i="55"/>
  <c r="DJ111" i="55"/>
  <c r="DJ110" i="55"/>
  <c r="DJ109" i="55"/>
  <c r="DJ108" i="55"/>
  <c r="DJ107" i="55"/>
  <c r="DJ106" i="55"/>
  <c r="DJ117" i="55"/>
  <c r="DJ116" i="55"/>
  <c r="DJ115" i="55"/>
  <c r="DJ105" i="55"/>
  <c r="DJ104" i="55"/>
  <c r="DJ103" i="55"/>
  <c r="DJ102" i="55"/>
  <c r="DJ101" i="55"/>
  <c r="DJ99" i="55"/>
  <c r="DJ98" i="55"/>
  <c r="DJ97" i="55"/>
  <c r="DJ96" i="55"/>
  <c r="DJ95" i="55"/>
  <c r="DJ94" i="55"/>
  <c r="DJ93" i="55"/>
  <c r="DJ92" i="55"/>
  <c r="DJ91" i="55"/>
  <c r="DJ90" i="55"/>
  <c r="DJ89" i="55"/>
  <c r="DJ88" i="55"/>
  <c r="DJ87" i="55"/>
  <c r="DJ86" i="55"/>
  <c r="DJ85" i="55"/>
  <c r="DJ84" i="55"/>
  <c r="DJ82" i="55"/>
  <c r="DJ81" i="55"/>
  <c r="DJ80" i="55"/>
  <c r="DJ79" i="55"/>
  <c r="DJ78" i="55"/>
  <c r="DJ77" i="55"/>
  <c r="DJ76" i="55"/>
  <c r="DJ74" i="55"/>
  <c r="DJ73" i="55"/>
  <c r="DJ72" i="55"/>
  <c r="DJ71" i="55"/>
  <c r="DJ70" i="55"/>
  <c r="DJ69" i="55"/>
  <c r="DJ68" i="55"/>
  <c r="DJ67" i="55"/>
  <c r="DJ66" i="55"/>
  <c r="DJ65" i="55"/>
  <c r="DJ64" i="55"/>
  <c r="DJ63" i="55"/>
  <c r="DJ62" i="55"/>
  <c r="DJ60" i="55"/>
  <c r="DJ59" i="55"/>
  <c r="DJ58" i="55"/>
  <c r="DJ57" i="55"/>
  <c r="DJ56" i="55"/>
  <c r="DJ55" i="55"/>
  <c r="DJ54" i="55"/>
  <c r="DJ53" i="55"/>
  <c r="DJ52" i="55"/>
  <c r="DJ51" i="55"/>
  <c r="DJ50" i="55"/>
  <c r="DJ49" i="55"/>
  <c r="DJ47" i="55"/>
  <c r="DJ46" i="55"/>
  <c r="DJ45" i="55"/>
  <c r="DJ44" i="55"/>
  <c r="DJ43" i="55"/>
  <c r="DJ42" i="55"/>
  <c r="DJ41" i="55"/>
  <c r="DJ39" i="55"/>
  <c r="DJ38" i="55"/>
  <c r="DJ37" i="55"/>
  <c r="DJ36" i="55"/>
  <c r="DJ35" i="55"/>
  <c r="DJ34" i="55"/>
  <c r="DJ33" i="55"/>
  <c r="DJ32" i="55"/>
  <c r="DJ31" i="55"/>
  <c r="DJ30" i="55"/>
  <c r="DJ28" i="55"/>
  <c r="DJ27" i="55"/>
  <c r="DJ26" i="55"/>
  <c r="DJ25" i="55"/>
  <c r="DJ24" i="55"/>
  <c r="DJ23" i="55"/>
  <c r="DJ22" i="55"/>
  <c r="DJ21" i="55"/>
  <c r="DJ20" i="55"/>
  <c r="DJ19" i="55"/>
  <c r="DJ17" i="55"/>
  <c r="DJ16" i="55"/>
  <c r="DJ15" i="55"/>
  <c r="DJ14" i="55"/>
  <c r="DJ13" i="55"/>
  <c r="DJ12" i="55"/>
  <c r="DJ10" i="55"/>
  <c r="DJ9" i="55"/>
  <c r="DJ8" i="55"/>
  <c r="DJ7" i="55"/>
  <c r="DJ6" i="55"/>
  <c r="DJ5" i="55"/>
  <c r="DJ4" i="55"/>
  <c r="DJ3" i="55"/>
  <c r="DJ2" i="55"/>
  <c r="EQ129" i="48"/>
  <c r="EQ128" i="48"/>
  <c r="EQ127" i="48"/>
  <c r="EQ125" i="48"/>
  <c r="EQ123" i="48"/>
  <c r="EQ121" i="48"/>
  <c r="EQ120" i="48"/>
  <c r="EQ119" i="48"/>
  <c r="EQ115" i="48"/>
  <c r="EQ114" i="48"/>
  <c r="EQ113" i="48"/>
  <c r="EQ112" i="48"/>
  <c r="EQ111" i="48"/>
  <c r="EQ110" i="48"/>
  <c r="EQ109" i="48"/>
  <c r="EQ108" i="48"/>
  <c r="EQ107" i="48"/>
  <c r="EQ118" i="48"/>
  <c r="EQ117" i="48"/>
  <c r="EQ116" i="48"/>
  <c r="EQ106" i="48"/>
  <c r="EQ105" i="48"/>
  <c r="EQ104" i="48"/>
  <c r="EQ103" i="48"/>
  <c r="EQ102" i="48"/>
  <c r="EQ100" i="48"/>
  <c r="EQ99" i="48"/>
  <c r="EQ98" i="48"/>
  <c r="EQ97" i="48"/>
  <c r="EQ96" i="48"/>
  <c r="EQ95" i="48"/>
  <c r="EQ94" i="48"/>
  <c r="EQ93" i="48"/>
  <c r="EQ92" i="48"/>
  <c r="EQ91" i="48"/>
  <c r="EQ90" i="48"/>
  <c r="EQ89" i="48"/>
  <c r="EQ88" i="48"/>
  <c r="EQ87" i="48"/>
  <c r="EQ86" i="48"/>
  <c r="EQ85" i="48"/>
  <c r="EQ83" i="48"/>
  <c r="EQ82" i="48"/>
  <c r="EQ81" i="48"/>
  <c r="EQ80" i="48"/>
  <c r="EQ79" i="48"/>
  <c r="EQ78" i="48"/>
  <c r="EQ77" i="48"/>
  <c r="EQ75" i="48"/>
  <c r="EQ74" i="48"/>
  <c r="EQ73" i="48"/>
  <c r="EQ72" i="48"/>
  <c r="EQ71" i="48"/>
  <c r="EQ70" i="48"/>
  <c r="EQ69" i="48"/>
  <c r="EQ68" i="48"/>
  <c r="EQ67" i="48"/>
  <c r="EQ66" i="48"/>
  <c r="EQ65" i="48"/>
  <c r="EQ64" i="48"/>
  <c r="EQ63" i="48"/>
  <c r="EQ61" i="48"/>
  <c r="EQ60" i="48"/>
  <c r="EQ59" i="48"/>
  <c r="EQ58" i="48"/>
  <c r="EQ57" i="48"/>
  <c r="EQ56" i="48"/>
  <c r="EQ55" i="48"/>
  <c r="EQ54" i="48"/>
  <c r="EQ53" i="48"/>
  <c r="EQ52" i="48"/>
  <c r="EQ51" i="48"/>
  <c r="EQ50" i="48"/>
  <c r="EQ48" i="48"/>
  <c r="EQ47" i="48"/>
  <c r="EQ46" i="48"/>
  <c r="EQ45" i="48"/>
  <c r="EQ44" i="48"/>
  <c r="EQ43" i="48"/>
  <c r="EQ42" i="48"/>
  <c r="EQ40" i="48"/>
  <c r="EQ39" i="48"/>
  <c r="EQ38" i="48"/>
  <c r="EQ37" i="48"/>
  <c r="EQ36" i="48"/>
  <c r="EQ35" i="48"/>
  <c r="EQ34" i="48"/>
  <c r="EQ33" i="48"/>
  <c r="EQ32" i="48"/>
  <c r="EQ31" i="48"/>
  <c r="EQ29" i="48"/>
  <c r="EQ28" i="48"/>
  <c r="EQ27" i="48"/>
  <c r="EQ26" i="48"/>
  <c r="EQ25" i="48"/>
  <c r="EQ24" i="48"/>
  <c r="EQ23" i="48"/>
  <c r="EQ22" i="48"/>
  <c r="EQ21" i="48"/>
  <c r="EQ20" i="48"/>
  <c r="EQ18" i="48"/>
  <c r="EQ17" i="48"/>
  <c r="EQ16" i="48"/>
  <c r="EQ15" i="48"/>
  <c r="EQ14" i="48"/>
  <c r="EQ13" i="48"/>
  <c r="EQ11" i="48"/>
  <c r="EQ10" i="48"/>
  <c r="EQ9" i="48"/>
  <c r="EQ8" i="48"/>
  <c r="EQ7" i="48"/>
  <c r="EQ6" i="48"/>
  <c r="EQ4" i="48"/>
  <c r="EJ129" i="48"/>
  <c r="EJ128" i="48"/>
  <c r="EJ127" i="48"/>
  <c r="EJ123" i="48"/>
  <c r="EJ121" i="48"/>
  <c r="EJ120" i="48"/>
  <c r="EJ119" i="48"/>
  <c r="EJ115" i="48"/>
  <c r="EJ114" i="48"/>
  <c r="EJ113" i="48"/>
  <c r="EJ112" i="48"/>
  <c r="EJ111" i="48"/>
  <c r="EJ110" i="48"/>
  <c r="EJ109" i="48"/>
  <c r="EJ108" i="48"/>
  <c r="EJ107" i="48"/>
  <c r="EJ118" i="48"/>
  <c r="EJ117" i="48"/>
  <c r="EJ116" i="48"/>
  <c r="EJ106" i="48"/>
  <c r="EJ105" i="48"/>
  <c r="EJ104" i="48"/>
  <c r="EJ103" i="48"/>
  <c r="EJ102" i="48"/>
  <c r="EJ100" i="48"/>
  <c r="EJ99" i="48"/>
  <c r="EJ98" i="48"/>
  <c r="EJ97" i="48"/>
  <c r="EJ96" i="48"/>
  <c r="EJ95" i="48"/>
  <c r="EJ94" i="48"/>
  <c r="EJ93" i="48"/>
  <c r="EJ92" i="48"/>
  <c r="EJ91" i="48"/>
  <c r="EJ90" i="48"/>
  <c r="EJ89" i="48"/>
  <c r="EJ88" i="48"/>
  <c r="EJ87" i="48"/>
  <c r="EJ86" i="48"/>
  <c r="EJ85" i="48"/>
  <c r="EJ83" i="48"/>
  <c r="EJ82" i="48"/>
  <c r="EJ81" i="48"/>
  <c r="EJ80" i="48"/>
  <c r="EJ78" i="48"/>
  <c r="EJ77" i="48"/>
  <c r="EJ75" i="48"/>
  <c r="EJ74" i="48"/>
  <c r="EJ73" i="48"/>
  <c r="EJ72" i="48"/>
  <c r="EJ71" i="48"/>
  <c r="EJ70" i="48"/>
  <c r="EJ69" i="48"/>
  <c r="EJ68" i="48"/>
  <c r="EJ67" i="48"/>
  <c r="EJ66" i="48"/>
  <c r="EJ65" i="48"/>
  <c r="EJ64" i="48"/>
  <c r="EJ63" i="48"/>
  <c r="EJ61" i="48"/>
  <c r="EJ60" i="48"/>
  <c r="EJ59" i="48"/>
  <c r="EJ58" i="48"/>
  <c r="EJ57" i="48"/>
  <c r="EJ56" i="48"/>
  <c r="EJ55" i="48"/>
  <c r="EJ54" i="48"/>
  <c r="EJ53" i="48"/>
  <c r="EJ52" i="48"/>
  <c r="EJ51" i="48"/>
  <c r="EJ50" i="48"/>
  <c r="EJ48" i="48"/>
  <c r="EJ47" i="48"/>
  <c r="EJ46" i="48"/>
  <c r="EJ45" i="48"/>
  <c r="EJ44" i="48"/>
  <c r="EJ43" i="48"/>
  <c r="EJ42" i="48"/>
  <c r="EJ40" i="48"/>
  <c r="EJ39" i="48"/>
  <c r="EJ38" i="48"/>
  <c r="EJ37" i="48"/>
  <c r="EJ36" i="48"/>
  <c r="EJ35" i="48"/>
  <c r="EJ34" i="48"/>
  <c r="EJ33" i="48"/>
  <c r="EJ32" i="48"/>
  <c r="EJ31" i="48"/>
  <c r="EJ29" i="48"/>
  <c r="EJ28" i="48"/>
  <c r="EJ27" i="48"/>
  <c r="EJ26" i="48"/>
  <c r="EJ25" i="48"/>
  <c r="EJ24" i="48"/>
  <c r="EJ23" i="48"/>
  <c r="EJ22" i="48"/>
  <c r="EJ21" i="48"/>
  <c r="EJ20" i="48"/>
  <c r="EJ18" i="48"/>
  <c r="EJ17" i="48"/>
  <c r="EJ16" i="48"/>
  <c r="EJ15" i="48"/>
  <c r="EJ14" i="48"/>
  <c r="EJ13" i="48"/>
  <c r="EJ11" i="48"/>
  <c r="EJ10" i="48"/>
  <c r="EJ9" i="48"/>
  <c r="EJ8" i="48"/>
  <c r="EJ7" i="48"/>
  <c r="EJ6" i="48"/>
  <c r="EJ4" i="48"/>
  <c r="EC129" i="48"/>
  <c r="DV129" i="48"/>
  <c r="DO129" i="48"/>
  <c r="EC128" i="48"/>
  <c r="DV128" i="48"/>
  <c r="DO128" i="48"/>
  <c r="EC127" i="48"/>
  <c r="DV127" i="48"/>
  <c r="DO127" i="48"/>
  <c r="EC125" i="48"/>
  <c r="DV125" i="48"/>
  <c r="DO125" i="48"/>
  <c r="EC123" i="48"/>
  <c r="DV123" i="48"/>
  <c r="DO123" i="48"/>
  <c r="EC121" i="48"/>
  <c r="DV121" i="48"/>
  <c r="DO121" i="48"/>
  <c r="EC120" i="48"/>
  <c r="DV120" i="48"/>
  <c r="DO120" i="48"/>
  <c r="EC119" i="48"/>
  <c r="DV119" i="48"/>
  <c r="DO119" i="48"/>
  <c r="EC115" i="48"/>
  <c r="DV115" i="48"/>
  <c r="DO115" i="48"/>
  <c r="EC114" i="48"/>
  <c r="DV114" i="48"/>
  <c r="DO114" i="48"/>
  <c r="EC113" i="48"/>
  <c r="DV113" i="48"/>
  <c r="DO113" i="48"/>
  <c r="EC112" i="48"/>
  <c r="DV112" i="48"/>
  <c r="DO112" i="48"/>
  <c r="EC111" i="48"/>
  <c r="DV111" i="48"/>
  <c r="DO111" i="48"/>
  <c r="EC110" i="48"/>
  <c r="DV110" i="48"/>
  <c r="DO110" i="48"/>
  <c r="EC109" i="48"/>
  <c r="DV109" i="48"/>
  <c r="DO109" i="48"/>
  <c r="EC108" i="48"/>
  <c r="DV108" i="48"/>
  <c r="DO108" i="48"/>
  <c r="EC107" i="48"/>
  <c r="DV107" i="48"/>
  <c r="DO107" i="48"/>
  <c r="EC118" i="48"/>
  <c r="DV118" i="48"/>
  <c r="DO118" i="48"/>
  <c r="EC117" i="48"/>
  <c r="DV117" i="48"/>
  <c r="DO117" i="48"/>
  <c r="EC116" i="48"/>
  <c r="DV116" i="48"/>
  <c r="DO116" i="48"/>
  <c r="EC106" i="48"/>
  <c r="DV106" i="48"/>
  <c r="DO106" i="48"/>
  <c r="EC105" i="48"/>
  <c r="DV105" i="48"/>
  <c r="DO105" i="48"/>
  <c r="EC104" i="48"/>
  <c r="DV104" i="48"/>
  <c r="DO104" i="48"/>
  <c r="EC103" i="48"/>
  <c r="DV103" i="48"/>
  <c r="DO103" i="48"/>
  <c r="EC102" i="48"/>
  <c r="DV102" i="48"/>
  <c r="DO102" i="48"/>
  <c r="EC100" i="48"/>
  <c r="DV100" i="48"/>
  <c r="DO100" i="48"/>
  <c r="EC99" i="48"/>
  <c r="DV99" i="48"/>
  <c r="DO99" i="48"/>
  <c r="EC98" i="48"/>
  <c r="DV98" i="48"/>
  <c r="DO98" i="48"/>
  <c r="EC97" i="48"/>
  <c r="DV97" i="48"/>
  <c r="DO97" i="48"/>
  <c r="EC96" i="48"/>
  <c r="DV96" i="48"/>
  <c r="DO96" i="48"/>
  <c r="EC95" i="48"/>
  <c r="DV95" i="48"/>
  <c r="DO95" i="48"/>
  <c r="EC94" i="48"/>
  <c r="DV94" i="48"/>
  <c r="DO94" i="48"/>
  <c r="EC93" i="48"/>
  <c r="DV93" i="48"/>
  <c r="DO93" i="48"/>
  <c r="EC92" i="48"/>
  <c r="DV92" i="48"/>
  <c r="DO92" i="48"/>
  <c r="EC91" i="48"/>
  <c r="DV91" i="48"/>
  <c r="DO91" i="48"/>
  <c r="EC90" i="48"/>
  <c r="DV90" i="48"/>
  <c r="DO90" i="48"/>
  <c r="EC89" i="48"/>
  <c r="DV89" i="48"/>
  <c r="DO89" i="48"/>
  <c r="EC88" i="48"/>
  <c r="DV88" i="48"/>
  <c r="DO88" i="48"/>
  <c r="EC87" i="48"/>
  <c r="DV87" i="48"/>
  <c r="DO87" i="48"/>
  <c r="EC86" i="48"/>
  <c r="DV86" i="48"/>
  <c r="DO86" i="48"/>
  <c r="EC85" i="48"/>
  <c r="DV85" i="48"/>
  <c r="DO85" i="48"/>
  <c r="EC83" i="48"/>
  <c r="DV83" i="48"/>
  <c r="DO83" i="48"/>
  <c r="EC82" i="48"/>
  <c r="DV82" i="48"/>
  <c r="DO82" i="48"/>
  <c r="EC81" i="48"/>
  <c r="DV81" i="48"/>
  <c r="DO81" i="48"/>
  <c r="EC80" i="48"/>
  <c r="DV80" i="48"/>
  <c r="DO80" i="48"/>
  <c r="EC79" i="48"/>
  <c r="DV79" i="48"/>
  <c r="DO79" i="48"/>
  <c r="EC78" i="48"/>
  <c r="DV78" i="48"/>
  <c r="DO78" i="48"/>
  <c r="EC77" i="48"/>
  <c r="DV77" i="48"/>
  <c r="DO77" i="48"/>
  <c r="EC75" i="48"/>
  <c r="DV75" i="48"/>
  <c r="DO75" i="48"/>
  <c r="EC74" i="48"/>
  <c r="DV74" i="48"/>
  <c r="DO74" i="48"/>
  <c r="EC73" i="48"/>
  <c r="DV73" i="48"/>
  <c r="DO73" i="48"/>
  <c r="EC72" i="48"/>
  <c r="DV72" i="48"/>
  <c r="DO72" i="48"/>
  <c r="EC71" i="48"/>
  <c r="DV71" i="48"/>
  <c r="DO71" i="48"/>
  <c r="EC70" i="48"/>
  <c r="DV70" i="48"/>
  <c r="DO70" i="48"/>
  <c r="EC69" i="48"/>
  <c r="DV69" i="48"/>
  <c r="DO69" i="48"/>
  <c r="EC68" i="48"/>
  <c r="DV68" i="48"/>
  <c r="DO68" i="48"/>
  <c r="EC67" i="48"/>
  <c r="DV67" i="48"/>
  <c r="DO67" i="48"/>
  <c r="EC66" i="48"/>
  <c r="DV66" i="48"/>
  <c r="DO66" i="48"/>
  <c r="EC65" i="48"/>
  <c r="DV65" i="48"/>
  <c r="DO65" i="48"/>
  <c r="EC64" i="48"/>
  <c r="DV64" i="48"/>
  <c r="DO64" i="48"/>
  <c r="DV63" i="48"/>
  <c r="DO63" i="48"/>
  <c r="EC61" i="48"/>
  <c r="DV61" i="48"/>
  <c r="DO61" i="48"/>
  <c r="EC60" i="48"/>
  <c r="DV60" i="48"/>
  <c r="DO60" i="48"/>
  <c r="EC59" i="48"/>
  <c r="DV59" i="48"/>
  <c r="DO59" i="48"/>
  <c r="EC58" i="48"/>
  <c r="DV58" i="48"/>
  <c r="DO58" i="48"/>
  <c r="EC57" i="48"/>
  <c r="DV57" i="48"/>
  <c r="DO57" i="48"/>
  <c r="EC56" i="48"/>
  <c r="DV56" i="48"/>
  <c r="DO56" i="48"/>
  <c r="EC55" i="48"/>
  <c r="DV55" i="48"/>
  <c r="DO55" i="48"/>
  <c r="EC54" i="48"/>
  <c r="DV54" i="48"/>
  <c r="DO54" i="48"/>
  <c r="EC53" i="48"/>
  <c r="DV53" i="48"/>
  <c r="DO53" i="48"/>
  <c r="EC52" i="48"/>
  <c r="DV52" i="48"/>
  <c r="DO52" i="48"/>
  <c r="EC51" i="48"/>
  <c r="DV51" i="48"/>
  <c r="DO51" i="48"/>
  <c r="EC50" i="48"/>
  <c r="DV50" i="48"/>
  <c r="DO50" i="48"/>
  <c r="EC48" i="48"/>
  <c r="DV48" i="48"/>
  <c r="DO48" i="48"/>
  <c r="EC47" i="48"/>
  <c r="DV47" i="48"/>
  <c r="DO47" i="48"/>
  <c r="EC46" i="48"/>
  <c r="DV46" i="48"/>
  <c r="DO46" i="48"/>
  <c r="EC45" i="48"/>
  <c r="DV45" i="48"/>
  <c r="DO45" i="48"/>
  <c r="EC44" i="48"/>
  <c r="DV44" i="48"/>
  <c r="DO44" i="48"/>
  <c r="EC43" i="48"/>
  <c r="DV43" i="48"/>
  <c r="DO43" i="48"/>
  <c r="EC42" i="48"/>
  <c r="DV42" i="48"/>
  <c r="DO42" i="48"/>
  <c r="EC40" i="48"/>
  <c r="DV40" i="48"/>
  <c r="DO40" i="48"/>
  <c r="EC39" i="48"/>
  <c r="DV39" i="48"/>
  <c r="DO39" i="48"/>
  <c r="EC38" i="48"/>
  <c r="DV38" i="48"/>
  <c r="DO38" i="48"/>
  <c r="EC37" i="48"/>
  <c r="DV37" i="48"/>
  <c r="DO37" i="48"/>
  <c r="EC36" i="48"/>
  <c r="DV36" i="48"/>
  <c r="DO36" i="48"/>
  <c r="EC35" i="48"/>
  <c r="DV35" i="48"/>
  <c r="DO35" i="48"/>
  <c r="EC34" i="48"/>
  <c r="DV34" i="48"/>
  <c r="DO34" i="48"/>
  <c r="EC33" i="48"/>
  <c r="DV33" i="48"/>
  <c r="DO33" i="48"/>
  <c r="EC32" i="48"/>
  <c r="DV32" i="48"/>
  <c r="DO32" i="48"/>
  <c r="EC31" i="48"/>
  <c r="DV31" i="48"/>
  <c r="DO31" i="48"/>
  <c r="EC29" i="48"/>
  <c r="DV29" i="48"/>
  <c r="DO29" i="48"/>
  <c r="EC28" i="48"/>
  <c r="DV28" i="48"/>
  <c r="DO28" i="48"/>
  <c r="EC27" i="48"/>
  <c r="DV27" i="48"/>
  <c r="DO27" i="48"/>
  <c r="EC26" i="48"/>
  <c r="DV26" i="48"/>
  <c r="DO26" i="48"/>
  <c r="EC25" i="48"/>
  <c r="DV25" i="48"/>
  <c r="DO25" i="48"/>
  <c r="EC24" i="48"/>
  <c r="DV24" i="48"/>
  <c r="DO24" i="48"/>
  <c r="EC23" i="48"/>
  <c r="DV23" i="48"/>
  <c r="DO23" i="48"/>
  <c r="EC22" i="48"/>
  <c r="DV22" i="48"/>
  <c r="DO22" i="48"/>
  <c r="EC21" i="48"/>
  <c r="DV21" i="48"/>
  <c r="DO21" i="48"/>
  <c r="EC20" i="48"/>
  <c r="DV20" i="48"/>
  <c r="DO20" i="48"/>
  <c r="EC18" i="48"/>
  <c r="DV18" i="48"/>
  <c r="DO18" i="48"/>
  <c r="EC17" i="48"/>
  <c r="DV17" i="48"/>
  <c r="DO17" i="48"/>
  <c r="EC16" i="48"/>
  <c r="DV16" i="48"/>
  <c r="DO16" i="48"/>
  <c r="EC15" i="48"/>
  <c r="DV15" i="48"/>
  <c r="EC14" i="48"/>
  <c r="DV14" i="48"/>
  <c r="DO14" i="48"/>
  <c r="EC13" i="48"/>
  <c r="DV13" i="48"/>
  <c r="DO13" i="48"/>
  <c r="EC11" i="48"/>
  <c r="DV11" i="48"/>
  <c r="DO11" i="48"/>
  <c r="EC10" i="48"/>
  <c r="DV10" i="48"/>
  <c r="DO10" i="48"/>
  <c r="EC9" i="48"/>
  <c r="DV9" i="48"/>
  <c r="DO9" i="48"/>
  <c r="EC8" i="48"/>
  <c r="DV8" i="48"/>
  <c r="DO8" i="48"/>
  <c r="EC7" i="48"/>
  <c r="DV7" i="48"/>
  <c r="DO7" i="48"/>
  <c r="EC6" i="48"/>
  <c r="DV6" i="48"/>
  <c r="DO6" i="48"/>
  <c r="EC5" i="48"/>
  <c r="DV5" i="48"/>
  <c r="DO5" i="48"/>
  <c r="EC4" i="48"/>
  <c r="DV4" i="48"/>
  <c r="DO4" i="48"/>
  <c r="EC3" i="48"/>
  <c r="DV3" i="48"/>
  <c r="A99" i="44"/>
  <c r="DO3" i="48"/>
  <c r="DH129" i="48"/>
  <c r="DH128" i="48"/>
  <c r="DH127" i="48"/>
  <c r="DH123" i="48"/>
  <c r="DH121" i="48"/>
  <c r="DH120" i="48"/>
  <c r="DH119" i="48"/>
  <c r="DH115" i="48"/>
  <c r="DH114" i="48"/>
  <c r="DH113" i="48"/>
  <c r="DH112" i="48"/>
  <c r="DH111" i="48"/>
  <c r="DH110" i="48"/>
  <c r="DH109" i="48"/>
  <c r="DH108" i="48"/>
  <c r="DH107" i="48"/>
  <c r="DH118" i="48"/>
  <c r="DH117" i="48"/>
  <c r="DH116" i="48"/>
  <c r="DH106" i="48"/>
  <c r="DH105" i="48"/>
  <c r="DH104" i="48"/>
  <c r="DH103" i="48"/>
  <c r="DH102" i="48"/>
  <c r="DH100" i="48"/>
  <c r="DH99" i="48"/>
  <c r="DH98" i="48"/>
  <c r="DH97" i="48"/>
  <c r="DH96" i="48"/>
  <c r="DH95" i="48"/>
  <c r="DH94" i="48"/>
  <c r="DH93" i="48"/>
  <c r="DH92" i="48"/>
  <c r="DH91" i="48"/>
  <c r="DH90" i="48"/>
  <c r="DH89" i="48"/>
  <c r="DH88" i="48"/>
  <c r="DH87" i="48"/>
  <c r="DH86" i="48"/>
  <c r="DH85" i="48"/>
  <c r="DH83" i="48"/>
  <c r="DH82" i="48"/>
  <c r="DH81" i="48"/>
  <c r="DH80" i="48"/>
  <c r="DH79" i="48"/>
  <c r="DH78" i="48"/>
  <c r="DH77" i="48"/>
  <c r="DH75" i="48"/>
  <c r="DH74" i="48"/>
  <c r="DH73" i="48"/>
  <c r="DH72" i="48"/>
  <c r="DH71" i="48"/>
  <c r="DH70" i="48"/>
  <c r="DH69" i="48"/>
  <c r="DH68" i="48"/>
  <c r="DH67" i="48"/>
  <c r="DH66" i="48"/>
  <c r="DH65" i="48"/>
  <c r="DH64" i="48"/>
  <c r="DH63" i="48"/>
  <c r="DH61" i="48"/>
  <c r="DH60" i="48"/>
  <c r="DH59" i="48"/>
  <c r="DH58" i="48"/>
  <c r="DH57" i="48"/>
  <c r="DH56" i="48"/>
  <c r="DH55" i="48"/>
  <c r="DH54" i="48"/>
  <c r="DH53" i="48"/>
  <c r="DH52" i="48"/>
  <c r="DH51" i="48"/>
  <c r="DH50" i="48"/>
  <c r="DH48" i="48"/>
  <c r="DH47" i="48"/>
  <c r="DH46" i="48"/>
  <c r="DH45" i="48"/>
  <c r="DH44" i="48"/>
  <c r="DH43" i="48"/>
  <c r="DH42" i="48"/>
  <c r="DH40" i="48"/>
  <c r="DH39" i="48"/>
  <c r="DH38" i="48"/>
  <c r="DH37" i="48"/>
  <c r="DH36" i="48"/>
  <c r="DH35" i="48"/>
  <c r="DH34" i="48"/>
  <c r="DH33" i="48"/>
  <c r="DH32" i="48"/>
  <c r="DH31" i="48"/>
  <c r="DH29" i="48"/>
  <c r="DH28" i="48"/>
  <c r="DH27" i="48"/>
  <c r="DH26" i="48"/>
  <c r="DH25" i="48"/>
  <c r="DH24" i="48"/>
  <c r="DH23" i="48"/>
  <c r="DH22" i="48"/>
  <c r="DH21" i="48"/>
  <c r="DH20" i="48"/>
  <c r="DH18" i="48"/>
  <c r="DH17" i="48"/>
  <c r="DH14" i="48"/>
  <c r="DH13" i="48"/>
  <c r="DH11" i="48"/>
  <c r="DH10" i="48"/>
  <c r="DH9" i="48"/>
  <c r="DH8" i="48"/>
  <c r="DH7" i="48"/>
  <c r="DH6" i="48"/>
  <c r="C92" i="44"/>
  <c r="A92" i="44"/>
  <c r="A91" i="44"/>
  <c r="DA129" i="48"/>
  <c r="DA128" i="48"/>
  <c r="DA127" i="48"/>
  <c r="DA125" i="48"/>
  <c r="DA121" i="48"/>
  <c r="DA120" i="48"/>
  <c r="DA119" i="48"/>
  <c r="DA115" i="48"/>
  <c r="DA114" i="48"/>
  <c r="DA113" i="48"/>
  <c r="DA112" i="48"/>
  <c r="DA111" i="48"/>
  <c r="DA110" i="48"/>
  <c r="DA109" i="48"/>
  <c r="DA108" i="48"/>
  <c r="DA107" i="48"/>
  <c r="DA118" i="48"/>
  <c r="DA117" i="48"/>
  <c r="DA116" i="48"/>
  <c r="DA106" i="48"/>
  <c r="DA105" i="48"/>
  <c r="DA104" i="48"/>
  <c r="DA103" i="48"/>
  <c r="DA102" i="48"/>
  <c r="DA100" i="48"/>
  <c r="DA99" i="48"/>
  <c r="DA98" i="48"/>
  <c r="DA97" i="48"/>
  <c r="DA96" i="48"/>
  <c r="DA95" i="48"/>
  <c r="DA94" i="48"/>
  <c r="DA93" i="48"/>
  <c r="DA92" i="48"/>
  <c r="DA91" i="48"/>
  <c r="DA90" i="48"/>
  <c r="DA89" i="48"/>
  <c r="DA88" i="48"/>
  <c r="DA87" i="48"/>
  <c r="DA86" i="48"/>
  <c r="DA85" i="48"/>
  <c r="DA83" i="48"/>
  <c r="DA82" i="48"/>
  <c r="DA81" i="48"/>
  <c r="DA80" i="48"/>
  <c r="DA79" i="48"/>
  <c r="DA78" i="48"/>
  <c r="DA77" i="48"/>
  <c r="DA75" i="48"/>
  <c r="DA74" i="48"/>
  <c r="DA73" i="48"/>
  <c r="DA72" i="48"/>
  <c r="DA71" i="48"/>
  <c r="DA70" i="48"/>
  <c r="DA69" i="48"/>
  <c r="DA68" i="48"/>
  <c r="DA67" i="48"/>
  <c r="DA66" i="48"/>
  <c r="DA65" i="48"/>
  <c r="DA64" i="48"/>
  <c r="DA63" i="48"/>
  <c r="DA61" i="48"/>
  <c r="DA60" i="48"/>
  <c r="DA59" i="48"/>
  <c r="DA58" i="48"/>
  <c r="DA57" i="48"/>
  <c r="DA56" i="48"/>
  <c r="DA55" i="48"/>
  <c r="DA54" i="48"/>
  <c r="DA53" i="48"/>
  <c r="DA52" i="48"/>
  <c r="DA51" i="48"/>
  <c r="DA50" i="48"/>
  <c r="DA48" i="48"/>
  <c r="DA47" i="48"/>
  <c r="DA46" i="48"/>
  <c r="DA45" i="48"/>
  <c r="DA44" i="48"/>
  <c r="DA43" i="48"/>
  <c r="DA42" i="48"/>
  <c r="DA40" i="48"/>
  <c r="DA39" i="48"/>
  <c r="DA38" i="48"/>
  <c r="DA37" i="48"/>
  <c r="DA36" i="48"/>
  <c r="DA35" i="48"/>
  <c r="DA34" i="48"/>
  <c r="DA33" i="48"/>
  <c r="DA32" i="48"/>
  <c r="DA31" i="48"/>
  <c r="DA29" i="48"/>
  <c r="DA28" i="48"/>
  <c r="DA27" i="48"/>
  <c r="DA26" i="48"/>
  <c r="DA25" i="48"/>
  <c r="DA24" i="48"/>
  <c r="DA23" i="48"/>
  <c r="DA22" i="48"/>
  <c r="DA21" i="48"/>
  <c r="DA20" i="48"/>
  <c r="DA18" i="48"/>
  <c r="DA17" i="48"/>
  <c r="DA16" i="48"/>
  <c r="DA15" i="48"/>
  <c r="DA14" i="48"/>
  <c r="DA13" i="48"/>
  <c r="DA11" i="48"/>
  <c r="DA10" i="48"/>
  <c r="DA9" i="48"/>
  <c r="DA8" i="48"/>
  <c r="DA7" i="48"/>
  <c r="DA6" i="48"/>
  <c r="DA4" i="48"/>
  <c r="CT129" i="48"/>
  <c r="CT128" i="48"/>
  <c r="CT127" i="48"/>
  <c r="CT125" i="48"/>
  <c r="CT123" i="48"/>
  <c r="CT121" i="48"/>
  <c r="CT120" i="48"/>
  <c r="CT119" i="48"/>
  <c r="CT115" i="48"/>
  <c r="CT114" i="48"/>
  <c r="CT113" i="48"/>
  <c r="CT112" i="48"/>
  <c r="CT111" i="48"/>
  <c r="CT110" i="48"/>
  <c r="CT109" i="48"/>
  <c r="CT108" i="48"/>
  <c r="CT107" i="48"/>
  <c r="CT118" i="48"/>
  <c r="CT117" i="48"/>
  <c r="CT116" i="48"/>
  <c r="CT106" i="48"/>
  <c r="CT105" i="48"/>
  <c r="CT104" i="48"/>
  <c r="CT103" i="48"/>
  <c r="CT102" i="48"/>
  <c r="CT100" i="48"/>
  <c r="CT99" i="48"/>
  <c r="CT98" i="48"/>
  <c r="CT97" i="48"/>
  <c r="CT96" i="48"/>
  <c r="CT95" i="48"/>
  <c r="CT94" i="48"/>
  <c r="CT93" i="48"/>
  <c r="CT92" i="48"/>
  <c r="CT91" i="48"/>
  <c r="CT90" i="48"/>
  <c r="CT89" i="48"/>
  <c r="CT88" i="48"/>
  <c r="CT87" i="48"/>
  <c r="CT86" i="48"/>
  <c r="CT85" i="48"/>
  <c r="CT83" i="48"/>
  <c r="CT82" i="48"/>
  <c r="CT81" i="48"/>
  <c r="CT80" i="48"/>
  <c r="CT79" i="48"/>
  <c r="CT78" i="48"/>
  <c r="CT77" i="48"/>
  <c r="CT75" i="48"/>
  <c r="CT74" i="48"/>
  <c r="CT73" i="48"/>
  <c r="CT72" i="48"/>
  <c r="CT71" i="48"/>
  <c r="CT70" i="48"/>
  <c r="CT69" i="48"/>
  <c r="CT68" i="48"/>
  <c r="CT67" i="48"/>
  <c r="CT66" i="48"/>
  <c r="CT65" i="48"/>
  <c r="CT64" i="48"/>
  <c r="CT61" i="48"/>
  <c r="CT60" i="48"/>
  <c r="CT59" i="48"/>
  <c r="CT58" i="48"/>
  <c r="CT57" i="48"/>
  <c r="CT56" i="48"/>
  <c r="CT55" i="48"/>
  <c r="CT54" i="48"/>
  <c r="CT53" i="48"/>
  <c r="CT52" i="48"/>
  <c r="CT51" i="48"/>
  <c r="CT50" i="48"/>
  <c r="CT48" i="48"/>
  <c r="CT47" i="48"/>
  <c r="CT46" i="48"/>
  <c r="CT45" i="48"/>
  <c r="CT44" i="48"/>
  <c r="CT43" i="48"/>
  <c r="CT42" i="48"/>
  <c r="CT40" i="48"/>
  <c r="CT39" i="48"/>
  <c r="CT38" i="48"/>
  <c r="CT37" i="48"/>
  <c r="CT36" i="48"/>
  <c r="CT35" i="48"/>
  <c r="CT34" i="48"/>
  <c r="CT32" i="48"/>
  <c r="CT31" i="48"/>
  <c r="CT29" i="48"/>
  <c r="CT28" i="48"/>
  <c r="CT27" i="48"/>
  <c r="CT26" i="48"/>
  <c r="CT25" i="48"/>
  <c r="CT24" i="48"/>
  <c r="CT23" i="48"/>
  <c r="CT22" i="48"/>
  <c r="CT21" i="48"/>
  <c r="CT20" i="48"/>
  <c r="CT18" i="48"/>
  <c r="CT17" i="48"/>
  <c r="CT16" i="48"/>
  <c r="CT14" i="48"/>
  <c r="CT13" i="48"/>
  <c r="CT11" i="48"/>
  <c r="CT10" i="48"/>
  <c r="CT9" i="48"/>
  <c r="CT8" i="48"/>
  <c r="CT7" i="48"/>
  <c r="CT6" i="48"/>
  <c r="CT5" i="48"/>
  <c r="CT4" i="48"/>
  <c r="CT3" i="48"/>
  <c r="CM129" i="48"/>
  <c r="CM128" i="48"/>
  <c r="CM127" i="48"/>
  <c r="CM125" i="48"/>
  <c r="CM123" i="48"/>
  <c r="CM121" i="48"/>
  <c r="CM120" i="48"/>
  <c r="CM119" i="48"/>
  <c r="CM115" i="48"/>
  <c r="CM114" i="48"/>
  <c r="CM113" i="48"/>
  <c r="CM112" i="48"/>
  <c r="CM111" i="48"/>
  <c r="CM110" i="48"/>
  <c r="CM109" i="48"/>
  <c r="CM108" i="48"/>
  <c r="CM107" i="48"/>
  <c r="CM118" i="48"/>
  <c r="CM117" i="48"/>
  <c r="CM116" i="48"/>
  <c r="CM106" i="48"/>
  <c r="CM105" i="48"/>
  <c r="CM104" i="48"/>
  <c r="CM103" i="48"/>
  <c r="CM102" i="48"/>
  <c r="CM100" i="48"/>
  <c r="CM99" i="48"/>
  <c r="CM98" i="48"/>
  <c r="CM97" i="48"/>
  <c r="CM96" i="48"/>
  <c r="CM95" i="48"/>
  <c r="CM94" i="48"/>
  <c r="CM93" i="48"/>
  <c r="CM92" i="48"/>
  <c r="CM91" i="48"/>
  <c r="CM90" i="48"/>
  <c r="CM89" i="48"/>
  <c r="CM88" i="48"/>
  <c r="CM87" i="48"/>
  <c r="CM86" i="48"/>
  <c r="CM85" i="48"/>
  <c r="CM83" i="48"/>
  <c r="CM82" i="48"/>
  <c r="CM81" i="48"/>
  <c r="CM80" i="48"/>
  <c r="CM79" i="48"/>
  <c r="CM78" i="48"/>
  <c r="CM77" i="48"/>
  <c r="CM75" i="48"/>
  <c r="CM74" i="48"/>
  <c r="CM73" i="48"/>
  <c r="CM72" i="48"/>
  <c r="CM71" i="48"/>
  <c r="CM70" i="48"/>
  <c r="CM69" i="48"/>
  <c r="CM68" i="48"/>
  <c r="CM67" i="48"/>
  <c r="CM66" i="48"/>
  <c r="CM65" i="48"/>
  <c r="CM64" i="48"/>
  <c r="CM63" i="48"/>
  <c r="CM61" i="48"/>
  <c r="CM60" i="48"/>
  <c r="CM59" i="48"/>
  <c r="CM58" i="48"/>
  <c r="CM57" i="48"/>
  <c r="CM56" i="48"/>
  <c r="CM55" i="48"/>
  <c r="CM54" i="48"/>
  <c r="CM53" i="48"/>
  <c r="CM52" i="48"/>
  <c r="CM51" i="48"/>
  <c r="CM50" i="48"/>
  <c r="CM48" i="48"/>
  <c r="CM47" i="48"/>
  <c r="CM46" i="48"/>
  <c r="CM45" i="48"/>
  <c r="CM44" i="48"/>
  <c r="CM43" i="48"/>
  <c r="CM42" i="48"/>
  <c r="CM40" i="48"/>
  <c r="CM39" i="48"/>
  <c r="CM38" i="48"/>
  <c r="CM37" i="48"/>
  <c r="CM36" i="48"/>
  <c r="CM35" i="48"/>
  <c r="CM34" i="48"/>
  <c r="CM33" i="48"/>
  <c r="CM32" i="48"/>
  <c r="CM31" i="48"/>
  <c r="CM29" i="48"/>
  <c r="CM28" i="48"/>
  <c r="CM27" i="48"/>
  <c r="CM26" i="48"/>
  <c r="CM25" i="48"/>
  <c r="CM24" i="48"/>
  <c r="CM23" i="48"/>
  <c r="CM22" i="48"/>
  <c r="CM21" i="48"/>
  <c r="CM20" i="48"/>
  <c r="CM18" i="48"/>
  <c r="CM17" i="48"/>
  <c r="CM16" i="48"/>
  <c r="CM15" i="48"/>
  <c r="CM14" i="48"/>
  <c r="CM13" i="48"/>
  <c r="CM11" i="48"/>
  <c r="CM10" i="48"/>
  <c r="CM9" i="48"/>
  <c r="CM8" i="48"/>
  <c r="CM7" i="48"/>
  <c r="CM6" i="48"/>
  <c r="CM5" i="48"/>
  <c r="CM4" i="48"/>
  <c r="CM3" i="48"/>
  <c r="CF129" i="48"/>
  <c r="CF128" i="48"/>
  <c r="CF127" i="48"/>
  <c r="CF125" i="48"/>
  <c r="CF123" i="48"/>
  <c r="CF121" i="48"/>
  <c r="CF120" i="48"/>
  <c r="CF119" i="48"/>
  <c r="CF115" i="48"/>
  <c r="CF114" i="48"/>
  <c r="CF113" i="48"/>
  <c r="CF112" i="48"/>
  <c r="CF111" i="48"/>
  <c r="CF110" i="48"/>
  <c r="CF109" i="48"/>
  <c r="CF108" i="48"/>
  <c r="CF107" i="48"/>
  <c r="CF118" i="48"/>
  <c r="CF117" i="48"/>
  <c r="CF116" i="48"/>
  <c r="CF106" i="48"/>
  <c r="CF105" i="48"/>
  <c r="CF104" i="48"/>
  <c r="CF103" i="48"/>
  <c r="CF102" i="48"/>
  <c r="CF100" i="48"/>
  <c r="CF99" i="48"/>
  <c r="CF98" i="48"/>
  <c r="CF97" i="48"/>
  <c r="CF96" i="48"/>
  <c r="CF95" i="48"/>
  <c r="CF94" i="48"/>
  <c r="CF93" i="48"/>
  <c r="CF92" i="48"/>
  <c r="CF91" i="48"/>
  <c r="CF90" i="48"/>
  <c r="CF89" i="48"/>
  <c r="CF88" i="48"/>
  <c r="CF87" i="48"/>
  <c r="CF86" i="48"/>
  <c r="CF85" i="48"/>
  <c r="CF83" i="48"/>
  <c r="CF82" i="48"/>
  <c r="CF81" i="48"/>
  <c r="CF80" i="48"/>
  <c r="CF79" i="48"/>
  <c r="CF78" i="48"/>
  <c r="CF77" i="48"/>
  <c r="CF75" i="48"/>
  <c r="CF74" i="48"/>
  <c r="CF73" i="48"/>
  <c r="CF72" i="48"/>
  <c r="CF71" i="48"/>
  <c r="CF70" i="48"/>
  <c r="CF69" i="48"/>
  <c r="CF68" i="48"/>
  <c r="CF67" i="48"/>
  <c r="CF66" i="48"/>
  <c r="CF65" i="48"/>
  <c r="CF64" i="48"/>
  <c r="CF63" i="48"/>
  <c r="CF61" i="48"/>
  <c r="CF60" i="48"/>
  <c r="CF59" i="48"/>
  <c r="CF58" i="48"/>
  <c r="CF57" i="48"/>
  <c r="CF56" i="48"/>
  <c r="CF55" i="48"/>
  <c r="CF54" i="48"/>
  <c r="CF53" i="48"/>
  <c r="CF52" i="48"/>
  <c r="CF51" i="48"/>
  <c r="CF50" i="48"/>
  <c r="CF48" i="48"/>
  <c r="CF47" i="48"/>
  <c r="CF46" i="48"/>
  <c r="CF45" i="48"/>
  <c r="CF44" i="48"/>
  <c r="CF43" i="48"/>
  <c r="CF42" i="48"/>
  <c r="CF40" i="48"/>
  <c r="CF39" i="48"/>
  <c r="CF38" i="48"/>
  <c r="CF37" i="48"/>
  <c r="CF36" i="48"/>
  <c r="CF35" i="48"/>
  <c r="CF34" i="48"/>
  <c r="CF33" i="48"/>
  <c r="CF32" i="48"/>
  <c r="CF31" i="48"/>
  <c r="CF29" i="48"/>
  <c r="CF28" i="48"/>
  <c r="CF27" i="48"/>
  <c r="CF26" i="48"/>
  <c r="CF25" i="48"/>
  <c r="CF24" i="48"/>
  <c r="CF23" i="48"/>
  <c r="CF22" i="48"/>
  <c r="CF21" i="48"/>
  <c r="CF20" i="48"/>
  <c r="CF18" i="48"/>
  <c r="CF17" i="48"/>
  <c r="CF16" i="48"/>
  <c r="CF15" i="48"/>
  <c r="CF14" i="48"/>
  <c r="CF13" i="48"/>
  <c r="CF11" i="48"/>
  <c r="CF10" i="48"/>
  <c r="CF9" i="48"/>
  <c r="CF8" i="48"/>
  <c r="CF7" i="48"/>
  <c r="CF6" i="48"/>
  <c r="CF5" i="48"/>
  <c r="CF4" i="48"/>
  <c r="CF3" i="48"/>
  <c r="BY129" i="48"/>
  <c r="BY128" i="48"/>
  <c r="BY127" i="48"/>
  <c r="BY125" i="48"/>
  <c r="BY121" i="48"/>
  <c r="BY120" i="48"/>
  <c r="BY119" i="48"/>
  <c r="BY115" i="48"/>
  <c r="BY114" i="48"/>
  <c r="BY113" i="48"/>
  <c r="BY112" i="48"/>
  <c r="BY111" i="48"/>
  <c r="BY110" i="48"/>
  <c r="BY109" i="48"/>
  <c r="BY108" i="48"/>
  <c r="BY107" i="48"/>
  <c r="BY118" i="48"/>
  <c r="BY117" i="48"/>
  <c r="BY116" i="48"/>
  <c r="BY106" i="48"/>
  <c r="BY105" i="48"/>
  <c r="BY104" i="48"/>
  <c r="BY103" i="48"/>
  <c r="BY102" i="48"/>
  <c r="BY100" i="48"/>
  <c r="BY99" i="48"/>
  <c r="BY98" i="48"/>
  <c r="BY97" i="48"/>
  <c r="BY96" i="48"/>
  <c r="BY95" i="48"/>
  <c r="BY94" i="48"/>
  <c r="BY93" i="48"/>
  <c r="BY92" i="48"/>
  <c r="BY91" i="48"/>
  <c r="BY90" i="48"/>
  <c r="BY89" i="48"/>
  <c r="BY88" i="48"/>
  <c r="BY87" i="48"/>
  <c r="BY86" i="48"/>
  <c r="BY85" i="48"/>
  <c r="BY83" i="48"/>
  <c r="BY82" i="48"/>
  <c r="BY81" i="48"/>
  <c r="BY80" i="48"/>
  <c r="BY79" i="48"/>
  <c r="BY78" i="48"/>
  <c r="BY77" i="48"/>
  <c r="BY75" i="48"/>
  <c r="BY74" i="48"/>
  <c r="BY73" i="48"/>
  <c r="BY72" i="48"/>
  <c r="BY71" i="48"/>
  <c r="BY70" i="48"/>
  <c r="BY69" i="48"/>
  <c r="BY68" i="48"/>
  <c r="BY67" i="48"/>
  <c r="BY66" i="48"/>
  <c r="BY65" i="48"/>
  <c r="BY64" i="48"/>
  <c r="BY63" i="48"/>
  <c r="BY61" i="48"/>
  <c r="BY60" i="48"/>
  <c r="BY59" i="48"/>
  <c r="BY58" i="48"/>
  <c r="BY57" i="48"/>
  <c r="BY56" i="48"/>
  <c r="BY55" i="48"/>
  <c r="BY54" i="48"/>
  <c r="BY53" i="48"/>
  <c r="BY52" i="48"/>
  <c r="BY51" i="48"/>
  <c r="BY50" i="48"/>
  <c r="BY48" i="48"/>
  <c r="BY47" i="48"/>
  <c r="BY46" i="48"/>
  <c r="BY45" i="48"/>
  <c r="BY44" i="48"/>
  <c r="BY43" i="48"/>
  <c r="BY42" i="48"/>
  <c r="BY40" i="48"/>
  <c r="BY39" i="48"/>
  <c r="BY38" i="48"/>
  <c r="BY37" i="48"/>
  <c r="BY36" i="48"/>
  <c r="BY35" i="48"/>
  <c r="BY34" i="48"/>
  <c r="BY33" i="48"/>
  <c r="BY32" i="48"/>
  <c r="BY31" i="48"/>
  <c r="BY29" i="48"/>
  <c r="BY28" i="48"/>
  <c r="BY27" i="48"/>
  <c r="BY26" i="48"/>
  <c r="BY25" i="48"/>
  <c r="BY24" i="48"/>
  <c r="BY23" i="48"/>
  <c r="BY22" i="48"/>
  <c r="BY21" i="48"/>
  <c r="BY20" i="48"/>
  <c r="BY18" i="48"/>
  <c r="BY17" i="48"/>
  <c r="BY16" i="48"/>
  <c r="BY15" i="48"/>
  <c r="BY14" i="48"/>
  <c r="BY13" i="48"/>
  <c r="BY11" i="48"/>
  <c r="BY10" i="48"/>
  <c r="BY9" i="48"/>
  <c r="BY8" i="48"/>
  <c r="BY7" i="48"/>
  <c r="BY6" i="48"/>
  <c r="BY5" i="48"/>
  <c r="BY4" i="48"/>
  <c r="BY3" i="48"/>
  <c r="C54" i="44"/>
  <c r="A56" i="44"/>
  <c r="A55" i="44"/>
  <c r="A54" i="44"/>
  <c r="BR129" i="48"/>
  <c r="BR128" i="48"/>
  <c r="BR127" i="48"/>
  <c r="BR123" i="48"/>
  <c r="BR121" i="48"/>
  <c r="BR120" i="48"/>
  <c r="BR119" i="48"/>
  <c r="BR114" i="48"/>
  <c r="BR113" i="48"/>
  <c r="BR112" i="48"/>
  <c r="BR111" i="48"/>
  <c r="BR110" i="48"/>
  <c r="BR109" i="48"/>
  <c r="BR108" i="48"/>
  <c r="BR118" i="48"/>
  <c r="BR117" i="48"/>
  <c r="BR106" i="48"/>
  <c r="BR105" i="48"/>
  <c r="BR103" i="48"/>
  <c r="BR100" i="48"/>
  <c r="BR99" i="48"/>
  <c r="BR98" i="48"/>
  <c r="BR97" i="48"/>
  <c r="BR95" i="48"/>
  <c r="BR94" i="48"/>
  <c r="BR93" i="48"/>
  <c r="BR91" i="48"/>
  <c r="BR90" i="48"/>
  <c r="BR89" i="48"/>
  <c r="BR87" i="48"/>
  <c r="BR86" i="48"/>
  <c r="BR85" i="48"/>
  <c r="BR83" i="48"/>
  <c r="BR82" i="48"/>
  <c r="BR81" i="48"/>
  <c r="BR78" i="48"/>
  <c r="BR77" i="48"/>
  <c r="BR75" i="48"/>
  <c r="BR74" i="48"/>
  <c r="BR73" i="48"/>
  <c r="BR72" i="48"/>
  <c r="BR71" i="48"/>
  <c r="BR70" i="48"/>
  <c r="BR69" i="48"/>
  <c r="BR68" i="48"/>
  <c r="BR67" i="48"/>
  <c r="BR66" i="48"/>
  <c r="BR65" i="48"/>
  <c r="BR64" i="48"/>
  <c r="BR63" i="48"/>
  <c r="BR61" i="48"/>
  <c r="BR60" i="48"/>
  <c r="BR59" i="48"/>
  <c r="BR56" i="48"/>
  <c r="BR54" i="48"/>
  <c r="BR53" i="48"/>
  <c r="BR44" i="48"/>
  <c r="BR43" i="48"/>
  <c r="BR42" i="48"/>
  <c r="BR40" i="48"/>
  <c r="BR39" i="48"/>
  <c r="BR38" i="48"/>
  <c r="BR37" i="48"/>
  <c r="BR36" i="48"/>
  <c r="BR35" i="48"/>
  <c r="BR34" i="48"/>
  <c r="BR33" i="48"/>
  <c r="BR32" i="48"/>
  <c r="BR31" i="48"/>
  <c r="BR29" i="48"/>
  <c r="BR28" i="48"/>
  <c r="BR27" i="48"/>
  <c r="BR26" i="48"/>
  <c r="BR25" i="48"/>
  <c r="BR24" i="48"/>
  <c r="BR23" i="48"/>
  <c r="BR22" i="48"/>
  <c r="BR21" i="48"/>
  <c r="BR20" i="48"/>
  <c r="BR18" i="48"/>
  <c r="BR17" i="48"/>
  <c r="BR16" i="48"/>
  <c r="BR15" i="48"/>
  <c r="BR14" i="48"/>
  <c r="BR13" i="48"/>
  <c r="BR11" i="48"/>
  <c r="BR10" i="48"/>
  <c r="BR9" i="48"/>
  <c r="BR8" i="48"/>
  <c r="BR7" i="48"/>
  <c r="BR6" i="48"/>
  <c r="BR5" i="48"/>
  <c r="BI129" i="48"/>
  <c r="BI125" i="48"/>
  <c r="BI123" i="48"/>
  <c r="BI121" i="48"/>
  <c r="BI120" i="48"/>
  <c r="BI119" i="48"/>
  <c r="BI115" i="48"/>
  <c r="BI114" i="48"/>
  <c r="BI113" i="48"/>
  <c r="BI111" i="48"/>
  <c r="BI110" i="48"/>
  <c r="BI109" i="48"/>
  <c r="BI108" i="48"/>
  <c r="BI107" i="48"/>
  <c r="BI117" i="48"/>
  <c r="BI116" i="48"/>
  <c r="BI104" i="48"/>
  <c r="BI102" i="48"/>
  <c r="BI100" i="48"/>
  <c r="BI99" i="48"/>
  <c r="BI98" i="48"/>
  <c r="BI97" i="48"/>
  <c r="BI96" i="48"/>
  <c r="BI95" i="48"/>
  <c r="BI94" i="48"/>
  <c r="BI93" i="48"/>
  <c r="BI92" i="48"/>
  <c r="BI89" i="48"/>
  <c r="BI88" i="48"/>
  <c r="BI86" i="48"/>
  <c r="BI83" i="48"/>
  <c r="BI82" i="48"/>
  <c r="BI81" i="48"/>
  <c r="BI80" i="48"/>
  <c r="BI79" i="48"/>
  <c r="BI75" i="48"/>
  <c r="BI74" i="48"/>
  <c r="BI73" i="48"/>
  <c r="BI71" i="48"/>
  <c r="BI70" i="48"/>
  <c r="BI69" i="48"/>
  <c r="BI68" i="48"/>
  <c r="BI67" i="48"/>
  <c r="BI66" i="48"/>
  <c r="BI65" i="48"/>
  <c r="BI64" i="48"/>
  <c r="BI63" i="48"/>
  <c r="BI61" i="48"/>
  <c r="BI60" i="48"/>
  <c r="BI58" i="48"/>
  <c r="BI57" i="48"/>
  <c r="BI56" i="48"/>
  <c r="BI55" i="48"/>
  <c r="BI52" i="48"/>
  <c r="BI51" i="48"/>
  <c r="BI50" i="48"/>
  <c r="BI48" i="48"/>
  <c r="BI47" i="48"/>
  <c r="BI46" i="48"/>
  <c r="BI45" i="48"/>
  <c r="BI43" i="48"/>
  <c r="BI42" i="48"/>
  <c r="BI39" i="48"/>
  <c r="BI38" i="48"/>
  <c r="BI37" i="48"/>
  <c r="BI35" i="48"/>
  <c r="BI34" i="48"/>
  <c r="BI33" i="48"/>
  <c r="BI31" i="48"/>
  <c r="BI29" i="48"/>
  <c r="BI28" i="48"/>
  <c r="BI27" i="48"/>
  <c r="BI26" i="48"/>
  <c r="BI25" i="48"/>
  <c r="BI23" i="48"/>
  <c r="BI22" i="48"/>
  <c r="BI21" i="48"/>
  <c r="BI20" i="48"/>
  <c r="BI15" i="48"/>
  <c r="BI14" i="48"/>
  <c r="BI11" i="48"/>
  <c r="BI10" i="48"/>
  <c r="BI9" i="48"/>
  <c r="BI8" i="48"/>
  <c r="BI7" i="48"/>
  <c r="BI6" i="48"/>
  <c r="BI5" i="48"/>
  <c r="BI4" i="48"/>
  <c r="BI3" i="48"/>
  <c r="C48" i="44"/>
  <c r="C47" i="44"/>
  <c r="BB128" i="48"/>
  <c r="BA128" i="48"/>
  <c r="AY128" i="48"/>
  <c r="BB127" i="48"/>
  <c r="BA127" i="48"/>
  <c r="AY127" i="48"/>
  <c r="BB125" i="48"/>
  <c r="BA125" i="48"/>
  <c r="AY125" i="48"/>
  <c r="BB123" i="48"/>
  <c r="BA123" i="48"/>
  <c r="AY123" i="48"/>
  <c r="BB115" i="48"/>
  <c r="BA115" i="48"/>
  <c r="AY115" i="48"/>
  <c r="BB112" i="48"/>
  <c r="BA112" i="48"/>
  <c r="AY112" i="48"/>
  <c r="BB107" i="48"/>
  <c r="BA107" i="48"/>
  <c r="AY107" i="48"/>
  <c r="BB118" i="48"/>
  <c r="BA118" i="48"/>
  <c r="AY118" i="48"/>
  <c r="BB116" i="48"/>
  <c r="BA116" i="48"/>
  <c r="AY116" i="48"/>
  <c r="BB106" i="48"/>
  <c r="BA106" i="48"/>
  <c r="AY106" i="48"/>
  <c r="BB105" i="48"/>
  <c r="BA105" i="48"/>
  <c r="AY105" i="48"/>
  <c r="BB103" i="48"/>
  <c r="BA103" i="48"/>
  <c r="AY103" i="48"/>
  <c r="BB102" i="48"/>
  <c r="BA102" i="48"/>
  <c r="AY102" i="48"/>
  <c r="BB99" i="48"/>
  <c r="BA99" i="48"/>
  <c r="AY99" i="48"/>
  <c r="BB96" i="48"/>
  <c r="BA96" i="48"/>
  <c r="AY96" i="48"/>
  <c r="BB95" i="48"/>
  <c r="BA95" i="48"/>
  <c r="AY95" i="48"/>
  <c r="BB92" i="48"/>
  <c r="BA92" i="48"/>
  <c r="AY92" i="48"/>
  <c r="BB91" i="48"/>
  <c r="BA91" i="48"/>
  <c r="AY91" i="48"/>
  <c r="BB90" i="48"/>
  <c r="BA90" i="48"/>
  <c r="AY90" i="48"/>
  <c r="BB88" i="48"/>
  <c r="BA88" i="48"/>
  <c r="AY88" i="48"/>
  <c r="BB87" i="48"/>
  <c r="BA87" i="48"/>
  <c r="AY87" i="48"/>
  <c r="BB85" i="48"/>
  <c r="BA85" i="48"/>
  <c r="AY85" i="48"/>
  <c r="BB80" i="48"/>
  <c r="BA80" i="48"/>
  <c r="AY80" i="48"/>
  <c r="BB79" i="48"/>
  <c r="BA79" i="48"/>
  <c r="AY79" i="48"/>
  <c r="BB78" i="48"/>
  <c r="BA78" i="48"/>
  <c r="AY78" i="48"/>
  <c r="BB77" i="48"/>
  <c r="BA77" i="48"/>
  <c r="AY77" i="48"/>
  <c r="BB72" i="48"/>
  <c r="BA72" i="48"/>
  <c r="AY72" i="48"/>
  <c r="BB63" i="48"/>
  <c r="BA63" i="48"/>
  <c r="AY63" i="48"/>
  <c r="BB59" i="48"/>
  <c r="BA59" i="48"/>
  <c r="AY59" i="48"/>
  <c r="BB58" i="48"/>
  <c r="BA58" i="48"/>
  <c r="AY58" i="48"/>
  <c r="BB57" i="48"/>
  <c r="BA57" i="48"/>
  <c r="AY57" i="48"/>
  <c r="BB56" i="48"/>
  <c r="BA56" i="48"/>
  <c r="AY56" i="48"/>
  <c r="BB55" i="48"/>
  <c r="BA55" i="48"/>
  <c r="AY55" i="48"/>
  <c r="BB54" i="48"/>
  <c r="BA54" i="48"/>
  <c r="AY54" i="48"/>
  <c r="BB53" i="48"/>
  <c r="BA53" i="48"/>
  <c r="AY53" i="48"/>
  <c r="BB50" i="48"/>
  <c r="BA50" i="48"/>
  <c r="AY50" i="48"/>
  <c r="BB48" i="48"/>
  <c r="BA48" i="48"/>
  <c r="AY48" i="48"/>
  <c r="BB47" i="48"/>
  <c r="BA47" i="48"/>
  <c r="AY47" i="48"/>
  <c r="BB46" i="48"/>
  <c r="BA46" i="48"/>
  <c r="AY46" i="48"/>
  <c r="BB45" i="48"/>
  <c r="BA45" i="48"/>
  <c r="AY45" i="48"/>
  <c r="BB44" i="48"/>
  <c r="BA44" i="48"/>
  <c r="AY44" i="48"/>
  <c r="BB42" i="48"/>
  <c r="BA42" i="48"/>
  <c r="AY42" i="48"/>
  <c r="BB40" i="48"/>
  <c r="BA40" i="48"/>
  <c r="AY40" i="48"/>
  <c r="BB36" i="48"/>
  <c r="BA36" i="48"/>
  <c r="AY36" i="48"/>
  <c r="BB33" i="48"/>
  <c r="BA33" i="48"/>
  <c r="AY33" i="48"/>
  <c r="BB32" i="48"/>
  <c r="BA32" i="48"/>
  <c r="AY32" i="48"/>
  <c r="BB18" i="48"/>
  <c r="BA18" i="48"/>
  <c r="AY18" i="48"/>
  <c r="BB17" i="48"/>
  <c r="BA17" i="48"/>
  <c r="AY17" i="48"/>
  <c r="BB16" i="48"/>
  <c r="BA16" i="48"/>
  <c r="AY16" i="48"/>
  <c r="BB15" i="48"/>
  <c r="BA15" i="48"/>
  <c r="AY15" i="48"/>
  <c r="BB14" i="48"/>
  <c r="BA14" i="48"/>
  <c r="AY14" i="48"/>
  <c r="BB13" i="48"/>
  <c r="BA13" i="48"/>
  <c r="AY13" i="48"/>
  <c r="BB5" i="48"/>
  <c r="BA5" i="48"/>
  <c r="AY5" i="48"/>
  <c r="BB4" i="48"/>
  <c r="BA4" i="48"/>
  <c r="AY4" i="48"/>
  <c r="BB3" i="48"/>
  <c r="BA3" i="48"/>
  <c r="AY3" i="48"/>
  <c r="AR129" i="48"/>
  <c r="AR128" i="48"/>
  <c r="AR127" i="48"/>
  <c r="AR125" i="48"/>
  <c r="AR123" i="48"/>
  <c r="AR121" i="48"/>
  <c r="AR120" i="48"/>
  <c r="AR119" i="48"/>
  <c r="AR115" i="48"/>
  <c r="AR114" i="48"/>
  <c r="AR113" i="48"/>
  <c r="AR112" i="48"/>
  <c r="AR111" i="48"/>
  <c r="AR110" i="48"/>
  <c r="AR109" i="48"/>
  <c r="AR108" i="48"/>
  <c r="AR107" i="48"/>
  <c r="AR118" i="48"/>
  <c r="AR117" i="48"/>
  <c r="AR116" i="48"/>
  <c r="AR106" i="48"/>
  <c r="AR105" i="48"/>
  <c r="AR104" i="48"/>
  <c r="AR103" i="48"/>
  <c r="AR102" i="48"/>
  <c r="AR100" i="48"/>
  <c r="AR99" i="48"/>
  <c r="AR98" i="48"/>
  <c r="AR97" i="48"/>
  <c r="AR96" i="48"/>
  <c r="AR95" i="48"/>
  <c r="AR94" i="48"/>
  <c r="AR93" i="48"/>
  <c r="AR92" i="48"/>
  <c r="AR91" i="48"/>
  <c r="AR90" i="48"/>
  <c r="AR89" i="48"/>
  <c r="AR88" i="48"/>
  <c r="AR87" i="48"/>
  <c r="AR86" i="48"/>
  <c r="AR85" i="48"/>
  <c r="AR83" i="48"/>
  <c r="AR82" i="48"/>
  <c r="AR81" i="48"/>
  <c r="AR80" i="48"/>
  <c r="AR79" i="48"/>
  <c r="AR78" i="48"/>
  <c r="AR77" i="48"/>
  <c r="AR75" i="48"/>
  <c r="AR74" i="48"/>
  <c r="AR73" i="48"/>
  <c r="AR72" i="48"/>
  <c r="AR71" i="48"/>
  <c r="AR70" i="48"/>
  <c r="AR69" i="48"/>
  <c r="AR68" i="48"/>
  <c r="AR67" i="48"/>
  <c r="AR66" i="48"/>
  <c r="AR65" i="48"/>
  <c r="AR64" i="48"/>
  <c r="AR63" i="48"/>
  <c r="AR61" i="48"/>
  <c r="AR60" i="48"/>
  <c r="AR59" i="48"/>
  <c r="AR58" i="48"/>
  <c r="AR57" i="48"/>
  <c r="AR56" i="48"/>
  <c r="AR55" i="48"/>
  <c r="AR54" i="48"/>
  <c r="AR53" i="48"/>
  <c r="AR52" i="48"/>
  <c r="AR51" i="48"/>
  <c r="AR50" i="48"/>
  <c r="AR48" i="48"/>
  <c r="AR47" i="48"/>
  <c r="AR46" i="48"/>
  <c r="AR45" i="48"/>
  <c r="AR44" i="48"/>
  <c r="AR43" i="48"/>
  <c r="AR42" i="48"/>
  <c r="AR40" i="48"/>
  <c r="AR39" i="48"/>
  <c r="AR38" i="48"/>
  <c r="AR37" i="48"/>
  <c r="AR36" i="48"/>
  <c r="AR35" i="48"/>
  <c r="AR34" i="48"/>
  <c r="AR33" i="48"/>
  <c r="AR32" i="48"/>
  <c r="AR31" i="48"/>
  <c r="AR29" i="48"/>
  <c r="AR28" i="48"/>
  <c r="AR27" i="48"/>
  <c r="AR26" i="48"/>
  <c r="AR25" i="48"/>
  <c r="AR24" i="48"/>
  <c r="AR23" i="48"/>
  <c r="AR22" i="48"/>
  <c r="AR21" i="48"/>
  <c r="AR20" i="48"/>
  <c r="AR18" i="48"/>
  <c r="AR17" i="48"/>
  <c r="AR16" i="48"/>
  <c r="AR15" i="48"/>
  <c r="AR14" i="48"/>
  <c r="AR13" i="48"/>
  <c r="AR11" i="48"/>
  <c r="AR10" i="48"/>
  <c r="AR9" i="48"/>
  <c r="AR8" i="48"/>
  <c r="AR7" i="48"/>
  <c r="AR6" i="48"/>
  <c r="AR5" i="48"/>
  <c r="AR4" i="48"/>
  <c r="AR3" i="48"/>
  <c r="AK129" i="48"/>
  <c r="AK128" i="48"/>
  <c r="AK127" i="48"/>
  <c r="AK125" i="48"/>
  <c r="AK123" i="48"/>
  <c r="AK121" i="48"/>
  <c r="AK120" i="48"/>
  <c r="AK119" i="48"/>
  <c r="AK115" i="48"/>
  <c r="AK114" i="48"/>
  <c r="AK113" i="48"/>
  <c r="AK112" i="48"/>
  <c r="AK111" i="48"/>
  <c r="AK110" i="48"/>
  <c r="AK109" i="48"/>
  <c r="AK108" i="48"/>
  <c r="AK107" i="48"/>
  <c r="AK118" i="48"/>
  <c r="AK117" i="48"/>
  <c r="AK116" i="48"/>
  <c r="AK106" i="48"/>
  <c r="AK105" i="48"/>
  <c r="AK104" i="48"/>
  <c r="AK103" i="48"/>
  <c r="AK102" i="48"/>
  <c r="AK100" i="48"/>
  <c r="AK99" i="48"/>
  <c r="AK98" i="48"/>
  <c r="AK97" i="48"/>
  <c r="AK96" i="48"/>
  <c r="AK95" i="48"/>
  <c r="AK94" i="48"/>
  <c r="AK93" i="48"/>
  <c r="AK92" i="48"/>
  <c r="AK91" i="48"/>
  <c r="AK90" i="48"/>
  <c r="AK89" i="48"/>
  <c r="AK88" i="48"/>
  <c r="AK87" i="48"/>
  <c r="AK86" i="48"/>
  <c r="AK85" i="48"/>
  <c r="AK83" i="48"/>
  <c r="AK82" i="48"/>
  <c r="AK81" i="48"/>
  <c r="AK80" i="48"/>
  <c r="AK79" i="48"/>
  <c r="AK78" i="48"/>
  <c r="AK77" i="48"/>
  <c r="AK75" i="48"/>
  <c r="AK74" i="48"/>
  <c r="AK73" i="48"/>
  <c r="AK72" i="48"/>
  <c r="AK71" i="48"/>
  <c r="AK70" i="48"/>
  <c r="AK69" i="48"/>
  <c r="AK68" i="48"/>
  <c r="AK67" i="48"/>
  <c r="AK66" i="48"/>
  <c r="AK65" i="48"/>
  <c r="AK64" i="48"/>
  <c r="AK63" i="48"/>
  <c r="AK61" i="48"/>
  <c r="AK60" i="48"/>
  <c r="AK59" i="48"/>
  <c r="AK58" i="48"/>
  <c r="AK57" i="48"/>
  <c r="AK56" i="48"/>
  <c r="AK55" i="48"/>
  <c r="AK54" i="48"/>
  <c r="AK53" i="48"/>
  <c r="AK52" i="48"/>
  <c r="AK51" i="48"/>
  <c r="AK50" i="48"/>
  <c r="AK48" i="48"/>
  <c r="AK47" i="48"/>
  <c r="AK46" i="48"/>
  <c r="AK45" i="48"/>
  <c r="AK44" i="48"/>
  <c r="AK43" i="48"/>
  <c r="AK42" i="48"/>
  <c r="AK40" i="48"/>
  <c r="AK39" i="48"/>
  <c r="AK38" i="48"/>
  <c r="AK37" i="48"/>
  <c r="AK36" i="48"/>
  <c r="AK35" i="48"/>
  <c r="AK34" i="48"/>
  <c r="AK33" i="48"/>
  <c r="AK32" i="48"/>
  <c r="AK31" i="48"/>
  <c r="AK29" i="48"/>
  <c r="AK28" i="48"/>
  <c r="AK27" i="48"/>
  <c r="AK26" i="48"/>
  <c r="AK25" i="48"/>
  <c r="AK24" i="48"/>
  <c r="AK23" i="48"/>
  <c r="AK22" i="48"/>
  <c r="AK21" i="48"/>
  <c r="AK20" i="48"/>
  <c r="AK18" i="48"/>
  <c r="AK17" i="48"/>
  <c r="AK15" i="48"/>
  <c r="AK14" i="48"/>
  <c r="AK13" i="48"/>
  <c r="AK11" i="48"/>
  <c r="AK10" i="48"/>
  <c r="AK9" i="48"/>
  <c r="AK8" i="48"/>
  <c r="AK7" i="48"/>
  <c r="AK6" i="48"/>
  <c r="AK5" i="48"/>
  <c r="AK4" i="48"/>
  <c r="AK3" i="48"/>
  <c r="AD129" i="48"/>
  <c r="AD128" i="48"/>
  <c r="AD127" i="48"/>
  <c r="AD125" i="48"/>
  <c r="AD123" i="48"/>
  <c r="AD121" i="48"/>
  <c r="AD120" i="48"/>
  <c r="AD119" i="48"/>
  <c r="AD115" i="48"/>
  <c r="AD114" i="48"/>
  <c r="AD113" i="48"/>
  <c r="AD112" i="48"/>
  <c r="AD111" i="48"/>
  <c r="AD110" i="48"/>
  <c r="AD109" i="48"/>
  <c r="AD108" i="48"/>
  <c r="AD107" i="48"/>
  <c r="AD118" i="48"/>
  <c r="AD117" i="48"/>
  <c r="AD116" i="48"/>
  <c r="AD106" i="48"/>
  <c r="AD105" i="48"/>
  <c r="AD104" i="48"/>
  <c r="AD103" i="48"/>
  <c r="AD102" i="48"/>
  <c r="AD100" i="48"/>
  <c r="AD99" i="48"/>
  <c r="AD98" i="48"/>
  <c r="AD97" i="48"/>
  <c r="AD96" i="48"/>
  <c r="AD95" i="48"/>
  <c r="AD94" i="48"/>
  <c r="AD93" i="48"/>
  <c r="AD92" i="48"/>
  <c r="AD91" i="48"/>
  <c r="AD90" i="48"/>
  <c r="AD89" i="48"/>
  <c r="AD88" i="48"/>
  <c r="AD87" i="48"/>
  <c r="AD86" i="48"/>
  <c r="AD85" i="48"/>
  <c r="AD83" i="48"/>
  <c r="AD82" i="48"/>
  <c r="AD81" i="48"/>
  <c r="AD80" i="48"/>
  <c r="AD79" i="48"/>
  <c r="AD78" i="48"/>
  <c r="AD77" i="48"/>
  <c r="AD75" i="48"/>
  <c r="AD74" i="48"/>
  <c r="AD73" i="48"/>
  <c r="AD72" i="48"/>
  <c r="AD71" i="48"/>
  <c r="AD70" i="48"/>
  <c r="AD69" i="48"/>
  <c r="AD68" i="48"/>
  <c r="AD67" i="48"/>
  <c r="AD66" i="48"/>
  <c r="AD65" i="48"/>
  <c r="AD64" i="48"/>
  <c r="AD63" i="48"/>
  <c r="AD61" i="48"/>
  <c r="AD60" i="48"/>
  <c r="AD59" i="48"/>
  <c r="AD58" i="48"/>
  <c r="AD57" i="48"/>
  <c r="AD56" i="48"/>
  <c r="AD55" i="48"/>
  <c r="AD54" i="48"/>
  <c r="AD53" i="48"/>
  <c r="AD52" i="48"/>
  <c r="AD51" i="48"/>
  <c r="AD50" i="48"/>
  <c r="AD48" i="48"/>
  <c r="AD47" i="48"/>
  <c r="AD46" i="48"/>
  <c r="AD45" i="48"/>
  <c r="AD44" i="48"/>
  <c r="AD43" i="48"/>
  <c r="AD42" i="48"/>
  <c r="AD40" i="48"/>
  <c r="AD39" i="48"/>
  <c r="AD38" i="48"/>
  <c r="AD37" i="48"/>
  <c r="AD36" i="48"/>
  <c r="AD35" i="48"/>
  <c r="AD34" i="48"/>
  <c r="AD33" i="48"/>
  <c r="AD32" i="48"/>
  <c r="AD31" i="48"/>
  <c r="AD29" i="48"/>
  <c r="AD28" i="48"/>
  <c r="AD27" i="48"/>
  <c r="AD26" i="48"/>
  <c r="AD25" i="48"/>
  <c r="AD24" i="48"/>
  <c r="AD23" i="48"/>
  <c r="AD22" i="48"/>
  <c r="AD21" i="48"/>
  <c r="AD20" i="48"/>
  <c r="AD18" i="48"/>
  <c r="AD17" i="48"/>
  <c r="AD16" i="48"/>
  <c r="AD15" i="48"/>
  <c r="AD14" i="48"/>
  <c r="AD13" i="48"/>
  <c r="AD11" i="48"/>
  <c r="AD10" i="48"/>
  <c r="AD9" i="48"/>
  <c r="AD8" i="48"/>
  <c r="AD7" i="48"/>
  <c r="AD6" i="48"/>
  <c r="AD5" i="48"/>
  <c r="AD4" i="48"/>
  <c r="AD3" i="48"/>
  <c r="W129" i="48"/>
  <c r="W128" i="48"/>
  <c r="W127" i="48"/>
  <c r="W121" i="48"/>
  <c r="W120" i="48"/>
  <c r="W119" i="48"/>
  <c r="W114" i="48"/>
  <c r="W113" i="48"/>
  <c r="W112" i="48"/>
  <c r="W111" i="48"/>
  <c r="W110" i="48"/>
  <c r="W109" i="48"/>
  <c r="W108" i="48"/>
  <c r="W118" i="48"/>
  <c r="W117" i="48"/>
  <c r="W116" i="48"/>
  <c r="W106" i="48"/>
  <c r="W105" i="48"/>
  <c r="W104" i="48"/>
  <c r="W103" i="48"/>
  <c r="W102" i="48"/>
  <c r="W100" i="48"/>
  <c r="W99" i="48"/>
  <c r="W98" i="48"/>
  <c r="W97" i="48"/>
  <c r="W96" i="48"/>
  <c r="W94" i="48"/>
  <c r="W93" i="48"/>
  <c r="W92" i="48"/>
  <c r="W91" i="48"/>
  <c r="W90" i="48"/>
  <c r="W89" i="48"/>
  <c r="W88" i="48"/>
  <c r="W87" i="48"/>
  <c r="W86" i="48"/>
  <c r="W85" i="48"/>
  <c r="W83" i="48"/>
  <c r="W82" i="48"/>
  <c r="W81" i="48"/>
  <c r="W80" i="48"/>
  <c r="W78" i="48"/>
  <c r="W77" i="48"/>
  <c r="W75" i="48"/>
  <c r="W74" i="48"/>
  <c r="W73" i="48"/>
  <c r="W72" i="48"/>
  <c r="W71" i="48"/>
  <c r="W70" i="48"/>
  <c r="W69" i="48"/>
  <c r="W68" i="48"/>
  <c r="W67" i="48"/>
  <c r="W66" i="48"/>
  <c r="W65" i="48"/>
  <c r="W64" i="48"/>
  <c r="W63" i="48"/>
  <c r="W61" i="48"/>
  <c r="W60" i="48"/>
  <c r="W59" i="48"/>
  <c r="W58" i="48"/>
  <c r="W57" i="48"/>
  <c r="W56" i="48"/>
  <c r="W55" i="48"/>
  <c r="W54" i="48"/>
  <c r="W53" i="48"/>
  <c r="W52" i="48"/>
  <c r="W51" i="48"/>
  <c r="W50" i="48"/>
  <c r="W48" i="48"/>
  <c r="W47" i="48"/>
  <c r="W46" i="48"/>
  <c r="W45" i="48"/>
  <c r="W44" i="48"/>
  <c r="W43" i="48"/>
  <c r="W40" i="48"/>
  <c r="W39" i="48"/>
  <c r="W38" i="48"/>
  <c r="W37" i="48"/>
  <c r="W36" i="48"/>
  <c r="W35" i="48"/>
  <c r="W34" i="48"/>
  <c r="W33" i="48"/>
  <c r="W32" i="48"/>
  <c r="W31" i="48"/>
  <c r="W29" i="48"/>
  <c r="W28" i="48"/>
  <c r="W27" i="48"/>
  <c r="W26" i="48"/>
  <c r="W25" i="48"/>
  <c r="W24" i="48"/>
  <c r="W23" i="48"/>
  <c r="W22" i="48"/>
  <c r="W21" i="48"/>
  <c r="W20" i="48"/>
  <c r="W18" i="48"/>
  <c r="W17" i="48"/>
  <c r="W16" i="48"/>
  <c r="W15" i="48"/>
  <c r="W14" i="48"/>
  <c r="W13" i="48"/>
  <c r="W11" i="48"/>
  <c r="W10" i="48"/>
  <c r="W9" i="48"/>
  <c r="W8" i="48"/>
  <c r="W7" i="48"/>
  <c r="W6" i="48"/>
  <c r="W4" i="48"/>
  <c r="P129" i="48"/>
  <c r="P128" i="48"/>
  <c r="P127" i="48"/>
  <c r="P123" i="48"/>
  <c r="P121" i="48"/>
  <c r="P120" i="48"/>
  <c r="P119" i="48"/>
  <c r="P115" i="48"/>
  <c r="P114" i="48"/>
  <c r="P113" i="48"/>
  <c r="P112" i="48"/>
  <c r="P111" i="48"/>
  <c r="P110" i="48"/>
  <c r="P109" i="48"/>
  <c r="P108" i="48"/>
  <c r="P107" i="48"/>
  <c r="P118" i="48"/>
  <c r="P117" i="48"/>
  <c r="P116" i="48"/>
  <c r="P106" i="48"/>
  <c r="P105" i="48"/>
  <c r="P104" i="48"/>
  <c r="P103" i="48"/>
  <c r="P100" i="48"/>
  <c r="P98" i="48"/>
  <c r="P97" i="48"/>
  <c r="P96" i="48"/>
  <c r="P95" i="48"/>
  <c r="P94" i="48"/>
  <c r="P93" i="48"/>
  <c r="P92" i="48"/>
  <c r="P91" i="48"/>
  <c r="P90" i="48"/>
  <c r="P89" i="48"/>
  <c r="P88" i="48"/>
  <c r="P87" i="48"/>
  <c r="P86" i="48"/>
  <c r="P85" i="48"/>
  <c r="P83" i="48"/>
  <c r="P82" i="48"/>
  <c r="P81" i="48"/>
  <c r="P80" i="48"/>
  <c r="P79" i="48"/>
  <c r="P78" i="48"/>
  <c r="P77" i="48"/>
  <c r="P75" i="48"/>
  <c r="P74" i="48"/>
  <c r="P73" i="48"/>
  <c r="P72" i="48"/>
  <c r="P71" i="48"/>
  <c r="P70" i="48"/>
  <c r="P69" i="48"/>
  <c r="P68" i="48"/>
  <c r="P67" i="48"/>
  <c r="P66" i="48"/>
  <c r="P65" i="48"/>
  <c r="P64" i="48"/>
  <c r="P61" i="48"/>
  <c r="P60" i="48"/>
  <c r="P59" i="48"/>
  <c r="P58" i="48"/>
  <c r="P57" i="48"/>
  <c r="P56" i="48"/>
  <c r="P55" i="48"/>
  <c r="P54" i="48"/>
  <c r="P53" i="48"/>
  <c r="P52" i="48"/>
  <c r="P51" i="48"/>
  <c r="P50" i="48"/>
  <c r="P48" i="48"/>
  <c r="P47" i="48"/>
  <c r="P46" i="48"/>
  <c r="P45" i="48"/>
  <c r="P44" i="48"/>
  <c r="P43" i="48"/>
  <c r="P42" i="48"/>
  <c r="P40" i="48"/>
  <c r="P39" i="48"/>
  <c r="P38" i="48"/>
  <c r="P37" i="48"/>
  <c r="P35" i="48"/>
  <c r="P34" i="48"/>
  <c r="P32" i="48"/>
  <c r="P31" i="48"/>
  <c r="P29" i="48"/>
  <c r="P28" i="48"/>
  <c r="P27" i="48"/>
  <c r="P26" i="48"/>
  <c r="P25" i="48"/>
  <c r="P24" i="48"/>
  <c r="P23" i="48"/>
  <c r="P22" i="48"/>
  <c r="P21" i="48"/>
  <c r="P20" i="48"/>
  <c r="P16" i="48"/>
  <c r="P14" i="48"/>
  <c r="P11" i="48"/>
  <c r="P10" i="48"/>
  <c r="P9" i="48"/>
  <c r="P8" i="48"/>
  <c r="P7" i="48"/>
  <c r="P6" i="48"/>
  <c r="P5" i="48"/>
  <c r="P4" i="48"/>
  <c r="P3" i="48"/>
  <c r="A4" i="44"/>
  <c r="I3" i="48"/>
  <c r="I129" i="48"/>
  <c r="I128" i="48"/>
  <c r="I127" i="48"/>
  <c r="I125" i="48"/>
  <c r="I123" i="48"/>
  <c r="I121" i="48"/>
  <c r="I120" i="48"/>
  <c r="I119" i="48"/>
  <c r="I115" i="48"/>
  <c r="I114" i="48"/>
  <c r="I113" i="48"/>
  <c r="I112" i="48"/>
  <c r="I111" i="48"/>
  <c r="I110" i="48"/>
  <c r="I109" i="48"/>
  <c r="I108" i="48"/>
  <c r="I107" i="48"/>
  <c r="I118" i="48"/>
  <c r="I117" i="48"/>
  <c r="I116" i="48"/>
  <c r="I106" i="48"/>
  <c r="I105" i="48"/>
  <c r="I104" i="48"/>
  <c r="I103" i="48"/>
  <c r="I102" i="48"/>
  <c r="I100" i="48"/>
  <c r="I99" i="48"/>
  <c r="I98" i="48"/>
  <c r="I97" i="48"/>
  <c r="I96" i="48"/>
  <c r="I95" i="48"/>
  <c r="I94" i="48"/>
  <c r="I93" i="48"/>
  <c r="I91" i="48"/>
  <c r="I90" i="48"/>
  <c r="I89" i="48"/>
  <c r="I87" i="48"/>
  <c r="I86" i="48"/>
  <c r="I85" i="48"/>
  <c r="I83" i="48"/>
  <c r="I82" i="48"/>
  <c r="I81" i="48"/>
  <c r="I80" i="48"/>
  <c r="I79" i="48"/>
  <c r="I78" i="48"/>
  <c r="I77" i="48"/>
  <c r="I75" i="48"/>
  <c r="I74" i="48"/>
  <c r="I73" i="48"/>
  <c r="I72" i="48"/>
  <c r="I71" i="48"/>
  <c r="I70" i="48"/>
  <c r="I69" i="48"/>
  <c r="I68" i="48"/>
  <c r="I67" i="48"/>
  <c r="I66" i="48"/>
  <c r="I65" i="48"/>
  <c r="I64" i="48"/>
  <c r="I63" i="48"/>
  <c r="I61" i="48"/>
  <c r="I60" i="48"/>
  <c r="I59" i="48"/>
  <c r="I58" i="48"/>
  <c r="I57" i="48"/>
  <c r="I55" i="48"/>
  <c r="I54" i="48"/>
  <c r="I53" i="48"/>
  <c r="I52" i="48"/>
  <c r="I51" i="48"/>
  <c r="I50" i="48"/>
  <c r="I48" i="48"/>
  <c r="I47" i="48"/>
  <c r="I46" i="48"/>
  <c r="I45" i="48"/>
  <c r="I44" i="48"/>
  <c r="I43" i="48"/>
  <c r="I42" i="48"/>
  <c r="I40" i="48"/>
  <c r="I39" i="48"/>
  <c r="I38" i="48"/>
  <c r="I37" i="48"/>
  <c r="I36" i="48"/>
  <c r="I35" i="48"/>
  <c r="I34" i="48"/>
  <c r="I33" i="48"/>
  <c r="I32" i="48"/>
  <c r="I31" i="48"/>
  <c r="I29" i="48"/>
  <c r="I28" i="48"/>
  <c r="I27" i="48"/>
  <c r="I26" i="48"/>
  <c r="I25" i="48"/>
  <c r="I24" i="48"/>
  <c r="I23" i="48"/>
  <c r="I22" i="48"/>
  <c r="I21" i="48"/>
  <c r="I20" i="48"/>
  <c r="I18" i="48"/>
  <c r="I16" i="48"/>
  <c r="I15" i="48"/>
  <c r="I13" i="48"/>
  <c r="I11" i="48"/>
  <c r="I10" i="48"/>
  <c r="I9" i="48"/>
  <c r="I8" i="48"/>
  <c r="I7" i="48"/>
  <c r="I6" i="48"/>
  <c r="I5" i="48"/>
  <c r="I4" i="48"/>
  <c r="E2" i="48"/>
  <c r="E129" i="48" s="1"/>
  <c r="CF131" i="48" l="1"/>
  <c r="B74" i="44" s="1"/>
  <c r="AD131" i="48"/>
  <c r="B27" i="44" s="1"/>
  <c r="E4" i="48"/>
  <c r="E6" i="48"/>
  <c r="E8" i="48"/>
  <c r="E10" i="48"/>
  <c r="E13" i="48"/>
  <c r="E16" i="48"/>
  <c r="E20" i="48"/>
  <c r="E23" i="48"/>
  <c r="E25" i="48"/>
  <c r="E27" i="48"/>
  <c r="E29" i="48"/>
  <c r="E32" i="48"/>
  <c r="E34" i="48"/>
  <c r="E35" i="48"/>
  <c r="E37" i="48"/>
  <c r="E39" i="48"/>
  <c r="E42" i="48"/>
  <c r="E44" i="48"/>
  <c r="E46" i="48"/>
  <c r="E48" i="48"/>
  <c r="E51" i="48"/>
  <c r="E53" i="48"/>
  <c r="E55" i="48"/>
  <c r="E58" i="48"/>
  <c r="E60" i="48"/>
  <c r="E63" i="48"/>
  <c r="E65" i="48"/>
  <c r="E67" i="48"/>
  <c r="E69" i="48"/>
  <c r="E71" i="48"/>
  <c r="E73" i="48"/>
  <c r="E75" i="48"/>
  <c r="E78" i="48"/>
  <c r="E79" i="48"/>
  <c r="E81" i="48"/>
  <c r="E83" i="48"/>
  <c r="E86" i="48"/>
  <c r="E89" i="48"/>
  <c r="E91" i="48"/>
  <c r="E94" i="48"/>
  <c r="E96" i="48"/>
  <c r="E98" i="48"/>
  <c r="E100" i="48"/>
  <c r="E103" i="48"/>
  <c r="E117" i="48"/>
  <c r="E118" i="48"/>
  <c r="E107" i="48"/>
  <c r="E108" i="48"/>
  <c r="E110" i="48"/>
  <c r="E112" i="48"/>
  <c r="E114" i="48"/>
  <c r="E119" i="48"/>
  <c r="E121" i="48"/>
  <c r="E125" i="48"/>
  <c r="E128" i="48"/>
  <c r="E3" i="48"/>
  <c r="E5" i="48"/>
  <c r="E7" i="48"/>
  <c r="E9" i="48"/>
  <c r="E11" i="48"/>
  <c r="E15" i="48"/>
  <c r="E18" i="48"/>
  <c r="E21" i="48"/>
  <c r="E22" i="48"/>
  <c r="E24" i="48"/>
  <c r="E26" i="48"/>
  <c r="E28" i="48"/>
  <c r="E31" i="48"/>
  <c r="E33" i="48"/>
  <c r="E36" i="48"/>
  <c r="E38" i="48"/>
  <c r="E40" i="48"/>
  <c r="E43" i="48"/>
  <c r="E45" i="48"/>
  <c r="E47" i="48"/>
  <c r="E50" i="48"/>
  <c r="E52" i="48"/>
  <c r="E54" i="48"/>
  <c r="E57" i="48"/>
  <c r="E59" i="48"/>
  <c r="E61" i="48"/>
  <c r="E64" i="48"/>
  <c r="E66" i="48"/>
  <c r="E68" i="48"/>
  <c r="E70" i="48"/>
  <c r="E72" i="48"/>
  <c r="E74" i="48"/>
  <c r="E77" i="48"/>
  <c r="E80" i="48"/>
  <c r="E82" i="48"/>
  <c r="E85" i="48"/>
  <c r="E87" i="48"/>
  <c r="E90" i="48"/>
  <c r="E93" i="48"/>
  <c r="E95" i="48"/>
  <c r="E97" i="48"/>
  <c r="E99" i="48"/>
  <c r="E102" i="48"/>
  <c r="E104" i="48"/>
  <c r="E105" i="48"/>
  <c r="E106" i="48"/>
  <c r="E116" i="48"/>
  <c r="E109" i="48"/>
  <c r="E111" i="48"/>
  <c r="E113" i="48"/>
  <c r="E115" i="48"/>
  <c r="E120" i="48"/>
  <c r="E123" i="48"/>
  <c r="E127" i="48"/>
  <c r="AR131" i="48"/>
  <c r="B39" i="44" s="1"/>
  <c r="DV131" i="48"/>
  <c r="B110" i="44" s="1"/>
  <c r="CM131" i="48"/>
  <c r="B80" i="44" s="1"/>
  <c r="DI1" i="55"/>
  <c r="DH1" i="55"/>
  <c r="B4" i="42"/>
  <c r="DF1" i="55"/>
  <c r="DG1" i="55"/>
  <c r="CR129" i="55"/>
  <c r="CU125" i="55"/>
  <c r="CR125" i="55"/>
  <c r="CU123" i="55"/>
  <c r="CR123" i="55"/>
  <c r="CV69" i="55"/>
  <c r="CV51" i="55"/>
  <c r="CV35" i="55"/>
  <c r="CV108" i="55"/>
  <c r="CV19" i="55"/>
  <c r="CV9" i="55"/>
  <c r="CV79" i="55"/>
  <c r="CV78" i="55"/>
  <c r="CV17" i="55"/>
  <c r="CV44" i="55"/>
  <c r="CV32" i="55"/>
  <c r="CV62" i="55"/>
  <c r="CV13" i="55"/>
  <c r="CV122" i="55"/>
  <c r="CV123" i="55" s="1"/>
  <c r="CV41" i="55"/>
  <c r="CV43" i="55"/>
  <c r="CV30" i="55"/>
  <c r="CV87" i="55"/>
  <c r="CV63" i="55"/>
  <c r="CV22" i="55"/>
  <c r="CV46" i="55"/>
  <c r="CV111" i="55"/>
  <c r="CV55" i="55"/>
  <c r="CV28" i="55"/>
  <c r="CV60" i="55"/>
  <c r="CV49" i="55"/>
  <c r="CV47" i="55"/>
  <c r="CV103" i="55"/>
  <c r="CV34" i="55"/>
  <c r="CU1" i="55"/>
  <c r="AG56" i="55"/>
  <c r="AG51" i="55"/>
  <c r="AG50" i="55"/>
  <c r="AG49" i="55"/>
  <c r="AF53" i="55"/>
  <c r="AF52" i="55"/>
  <c r="AE51" i="55"/>
  <c r="AE50" i="55"/>
  <c r="DC1" i="55"/>
  <c r="CY1" i="55"/>
  <c r="CX1" i="55"/>
  <c r="CW1" i="55"/>
  <c r="CV1" i="55"/>
  <c r="CT1" i="55"/>
  <c r="CS1" i="55"/>
  <c r="CR1" i="55"/>
  <c r="CQ1" i="55"/>
  <c r="CP1" i="55"/>
  <c r="CO1" i="55"/>
  <c r="CM132" i="55"/>
  <c r="F160" i="44"/>
  <c r="CI132" i="55"/>
  <c r="CH132" i="55"/>
  <c r="CG132" i="55"/>
  <c r="CE132" i="55"/>
  <c r="CD132" i="55"/>
  <c r="CC132" i="55"/>
  <c r="CB132" i="55"/>
  <c r="CA132" i="55"/>
  <c r="BZ132" i="55"/>
  <c r="BY132" i="55"/>
  <c r="BW132" i="55"/>
  <c r="BV132" i="55"/>
  <c r="BU132" i="55"/>
  <c r="BT132" i="55"/>
  <c r="BS132" i="55"/>
  <c r="BR132" i="55"/>
  <c r="BQ132" i="55"/>
  <c r="BP132" i="55"/>
  <c r="CN1" i="55"/>
  <c r="CM1" i="55"/>
  <c r="CL1" i="55"/>
  <c r="CK1" i="55"/>
  <c r="CJ1" i="55"/>
  <c r="CI1" i="55"/>
  <c r="CH1" i="55"/>
  <c r="CG1" i="55"/>
  <c r="CF1" i="55"/>
  <c r="CE1" i="55"/>
  <c r="CD1" i="55"/>
  <c r="CC1" i="55"/>
  <c r="CB1" i="55"/>
  <c r="CA1" i="55"/>
  <c r="BZ1" i="55"/>
  <c r="BY1" i="55"/>
  <c r="BX1" i="55"/>
  <c r="BW1" i="55"/>
  <c r="BV1" i="55"/>
  <c r="BU1" i="55"/>
  <c r="BT1" i="55"/>
  <c r="BS1" i="55"/>
  <c r="BR1" i="55"/>
  <c r="BQ1" i="55"/>
  <c r="BP1" i="55"/>
  <c r="BN128" i="55"/>
  <c r="BM128" i="55"/>
  <c r="BL128" i="55"/>
  <c r="BK128" i="55"/>
  <c r="BJ128" i="55"/>
  <c r="BI128" i="55"/>
  <c r="BH128" i="55"/>
  <c r="BG128" i="55"/>
  <c r="BF128" i="55"/>
  <c r="BE128" i="55"/>
  <c r="BD128" i="55"/>
  <c r="BC128" i="55"/>
  <c r="BB128" i="55"/>
  <c r="BA128" i="55"/>
  <c r="AZ128" i="55"/>
  <c r="AX128" i="55"/>
  <c r="AW128" i="55"/>
  <c r="AV128" i="55"/>
  <c r="AU128" i="55"/>
  <c r="BN127" i="55"/>
  <c r="BM127" i="55"/>
  <c r="BL127" i="55"/>
  <c r="BK127" i="55"/>
  <c r="BJ127" i="55"/>
  <c r="BI127" i="55"/>
  <c r="BH127" i="55"/>
  <c r="BG127" i="55"/>
  <c r="BF127" i="55"/>
  <c r="BE127" i="55"/>
  <c r="BD127" i="55"/>
  <c r="BC127" i="55"/>
  <c r="BB127" i="55"/>
  <c r="BA127" i="55"/>
  <c r="AY127" i="55"/>
  <c r="AX127" i="55"/>
  <c r="AW127" i="55"/>
  <c r="AV127" i="55"/>
  <c r="AU127" i="55"/>
  <c r="BN126" i="55"/>
  <c r="BM126" i="55"/>
  <c r="BL126" i="55"/>
  <c r="BK126" i="55"/>
  <c r="BJ126" i="55"/>
  <c r="BI126" i="55"/>
  <c r="BH126" i="55"/>
  <c r="BG126" i="55"/>
  <c r="BF126" i="55"/>
  <c r="BE126" i="55"/>
  <c r="BD126" i="55"/>
  <c r="BC126" i="55"/>
  <c r="BB126" i="55"/>
  <c r="BA126" i="55"/>
  <c r="AY126" i="55"/>
  <c r="AX126" i="55"/>
  <c r="AW126" i="55"/>
  <c r="AV126" i="55"/>
  <c r="AU126" i="55"/>
  <c r="BN124" i="55"/>
  <c r="BN125" i="55" s="1"/>
  <c r="BL124" i="55"/>
  <c r="BL125" i="55" s="1"/>
  <c r="BK124" i="55"/>
  <c r="BK125" i="55" s="1"/>
  <c r="BJ124" i="55"/>
  <c r="BJ125" i="55" s="1"/>
  <c r="BI124" i="55"/>
  <c r="BI125" i="55" s="1"/>
  <c r="BH124" i="55"/>
  <c r="BH125" i="55" s="1"/>
  <c r="BG124" i="55"/>
  <c r="BG125" i="55" s="1"/>
  <c r="BE124" i="55"/>
  <c r="BE125" i="55" s="1"/>
  <c r="BD124" i="55"/>
  <c r="BD125" i="55" s="1"/>
  <c r="BC124" i="55"/>
  <c r="BC125" i="55" s="1"/>
  <c r="BB124" i="55"/>
  <c r="BB125" i="55" s="1"/>
  <c r="AZ124" i="55"/>
  <c r="AZ125" i="55" s="1"/>
  <c r="AY124" i="55"/>
  <c r="AY125" i="55" s="1"/>
  <c r="AX124" i="55"/>
  <c r="AX125" i="55" s="1"/>
  <c r="AU124" i="55"/>
  <c r="BN122" i="55"/>
  <c r="BN123" i="55" s="1"/>
  <c r="BM122" i="55"/>
  <c r="BM123" i="55" s="1"/>
  <c r="BL122" i="55"/>
  <c r="BL123" i="55" s="1"/>
  <c r="BK122" i="55"/>
  <c r="BK123" i="55" s="1"/>
  <c r="BJ122" i="55"/>
  <c r="BJ123" i="55" s="1"/>
  <c r="BH122" i="55"/>
  <c r="BH123" i="55" s="1"/>
  <c r="BG122" i="55"/>
  <c r="BG123" i="55" s="1"/>
  <c r="BF122" i="55"/>
  <c r="BF123" i="55" s="1"/>
  <c r="BE122" i="55"/>
  <c r="BE123" i="55" s="1"/>
  <c r="BD122" i="55"/>
  <c r="BD123" i="55" s="1"/>
  <c r="BC122" i="55"/>
  <c r="BC123" i="55" s="1"/>
  <c r="BB122" i="55"/>
  <c r="BB123" i="55" s="1"/>
  <c r="BA122" i="55"/>
  <c r="BA123" i="55" s="1"/>
  <c r="AZ122" i="55"/>
  <c r="AZ123" i="55" s="1"/>
  <c r="AY122" i="55"/>
  <c r="AY123" i="55" s="1"/>
  <c r="AV122" i="55"/>
  <c r="AV123" i="55" s="1"/>
  <c r="AU122" i="55"/>
  <c r="BN120" i="55"/>
  <c r="BM120" i="55"/>
  <c r="BL120" i="55"/>
  <c r="BK120" i="55"/>
  <c r="BJ120" i="55"/>
  <c r="BI120" i="55"/>
  <c r="BH120" i="55"/>
  <c r="BG120" i="55"/>
  <c r="BF120" i="55"/>
  <c r="BE120" i="55"/>
  <c r="BD120" i="55"/>
  <c r="BC120" i="55"/>
  <c r="BB120" i="55"/>
  <c r="BA120" i="55"/>
  <c r="AZ120" i="55"/>
  <c r="AX120" i="55"/>
  <c r="AW120" i="55"/>
  <c r="AV120" i="55"/>
  <c r="AU120" i="55"/>
  <c r="BN119" i="55"/>
  <c r="BM119" i="55"/>
  <c r="BL119" i="55"/>
  <c r="BK119" i="55"/>
  <c r="BJ119" i="55"/>
  <c r="BI119" i="55"/>
  <c r="BH119" i="55"/>
  <c r="BG119" i="55"/>
  <c r="BF119" i="55"/>
  <c r="BE119" i="55"/>
  <c r="BD119" i="55"/>
  <c r="BC119" i="55"/>
  <c r="BB119" i="55"/>
  <c r="BA119" i="55"/>
  <c r="AZ119" i="55"/>
  <c r="AX119" i="55"/>
  <c r="AW119" i="55"/>
  <c r="AV119" i="55"/>
  <c r="AU119" i="55"/>
  <c r="BN118" i="55"/>
  <c r="BM118" i="55"/>
  <c r="BL118" i="55"/>
  <c r="BK118" i="55"/>
  <c r="BJ118" i="55"/>
  <c r="BI118" i="55"/>
  <c r="BH118" i="55"/>
  <c r="BG118" i="55"/>
  <c r="BF118" i="55"/>
  <c r="BE118" i="55"/>
  <c r="BD118" i="55"/>
  <c r="BC118" i="55"/>
  <c r="BB118" i="55"/>
  <c r="BA118" i="55"/>
  <c r="AZ118" i="55"/>
  <c r="AX118" i="55"/>
  <c r="AW118" i="55"/>
  <c r="AV118" i="55"/>
  <c r="AU118" i="55"/>
  <c r="BN114" i="55"/>
  <c r="BM114" i="55"/>
  <c r="BL114" i="55"/>
  <c r="BK114" i="55"/>
  <c r="BJ114" i="55"/>
  <c r="BI114" i="55"/>
  <c r="BH114" i="55"/>
  <c r="BG114" i="55"/>
  <c r="BF114" i="55"/>
  <c r="BE114" i="55"/>
  <c r="BD114" i="55"/>
  <c r="BC114" i="55"/>
  <c r="BB114" i="55"/>
  <c r="AZ114" i="55"/>
  <c r="AY114" i="55"/>
  <c r="AX114" i="55"/>
  <c r="AV114" i="55"/>
  <c r="AU114" i="55"/>
  <c r="BN113" i="55"/>
  <c r="BM113" i="55"/>
  <c r="BL113" i="55"/>
  <c r="BK113" i="55"/>
  <c r="BJ113" i="55"/>
  <c r="BI113" i="55"/>
  <c r="BH113" i="55"/>
  <c r="BG113" i="55"/>
  <c r="BF113" i="55"/>
  <c r="BE113" i="55"/>
  <c r="BD113" i="55"/>
  <c r="BC113" i="55"/>
  <c r="BB113" i="55"/>
  <c r="BA113" i="55"/>
  <c r="AZ113" i="55"/>
  <c r="AX113" i="55"/>
  <c r="AW113" i="55"/>
  <c r="AV113" i="55"/>
  <c r="AU113" i="55"/>
  <c r="BN112" i="55"/>
  <c r="BM112" i="55"/>
  <c r="BL112" i="55"/>
  <c r="BK112" i="55"/>
  <c r="BJ112" i="55"/>
  <c r="BI112" i="55"/>
  <c r="BH112" i="55"/>
  <c r="BG112" i="55"/>
  <c r="BF112" i="55"/>
  <c r="BE112" i="55"/>
  <c r="BD112" i="55"/>
  <c r="BC112" i="55"/>
  <c r="BB112" i="55"/>
  <c r="BA112" i="55"/>
  <c r="AZ112" i="55"/>
  <c r="AX112" i="55"/>
  <c r="AW112" i="55"/>
  <c r="AV112" i="55"/>
  <c r="AU112" i="55"/>
  <c r="BN111" i="55"/>
  <c r="BM111" i="55"/>
  <c r="BL111" i="55"/>
  <c r="BK111" i="55"/>
  <c r="BJ111" i="55"/>
  <c r="BI111" i="55"/>
  <c r="BH111" i="55"/>
  <c r="BG111" i="55"/>
  <c r="BF111" i="55"/>
  <c r="BE111" i="55"/>
  <c r="BD111" i="55"/>
  <c r="BC111" i="55"/>
  <c r="BB111" i="55"/>
  <c r="BA111" i="55"/>
  <c r="AY111" i="55"/>
  <c r="AX111" i="55"/>
  <c r="AW111" i="55"/>
  <c r="AV111" i="55"/>
  <c r="AU111" i="55"/>
  <c r="BN110" i="55"/>
  <c r="BM110" i="55"/>
  <c r="BL110" i="55"/>
  <c r="BK110" i="55"/>
  <c r="BJ110" i="55"/>
  <c r="BI110" i="55"/>
  <c r="BH110" i="55"/>
  <c r="BG110" i="55"/>
  <c r="BF110" i="55"/>
  <c r="BE110" i="55"/>
  <c r="BD110" i="55"/>
  <c r="BC110" i="55"/>
  <c r="BB110" i="55"/>
  <c r="BA110" i="55"/>
  <c r="AZ110" i="55"/>
  <c r="AX110" i="55"/>
  <c r="AW110" i="55"/>
  <c r="AV110" i="55"/>
  <c r="AU110" i="55"/>
  <c r="BN109" i="55"/>
  <c r="BM109" i="55"/>
  <c r="BL109" i="55"/>
  <c r="BK109" i="55"/>
  <c r="BJ109" i="55"/>
  <c r="BI109" i="55"/>
  <c r="BH109" i="55"/>
  <c r="BG109" i="55"/>
  <c r="BF109" i="55"/>
  <c r="BE109" i="55"/>
  <c r="BD109" i="55"/>
  <c r="BC109" i="55"/>
  <c r="BB109" i="55"/>
  <c r="BA109" i="55"/>
  <c r="AZ109" i="55"/>
  <c r="AX109" i="55"/>
  <c r="AW109" i="55"/>
  <c r="AV109" i="55"/>
  <c r="AU109" i="55"/>
  <c r="BN108" i="55"/>
  <c r="BM108" i="55"/>
  <c r="BL108" i="55"/>
  <c r="BK108" i="55"/>
  <c r="BJ108" i="55"/>
  <c r="BI108" i="55"/>
  <c r="BH108" i="55"/>
  <c r="BG108" i="55"/>
  <c r="BF108" i="55"/>
  <c r="BE108" i="55"/>
  <c r="BD108" i="55"/>
  <c r="BC108" i="55"/>
  <c r="BB108" i="55"/>
  <c r="BA108" i="55"/>
  <c r="AZ108" i="55"/>
  <c r="AX108" i="55"/>
  <c r="AW108" i="55"/>
  <c r="AV108" i="55"/>
  <c r="AU108" i="55"/>
  <c r="BN107" i="55"/>
  <c r="BM107" i="55"/>
  <c r="BL107" i="55"/>
  <c r="BK107" i="55"/>
  <c r="BJ107" i="55"/>
  <c r="BI107" i="55"/>
  <c r="BH107" i="55"/>
  <c r="BG107" i="55"/>
  <c r="BF107" i="55"/>
  <c r="BE107" i="55"/>
  <c r="BD107" i="55"/>
  <c r="BC107" i="55"/>
  <c r="BB107" i="55"/>
  <c r="BA107" i="55"/>
  <c r="AZ107" i="55"/>
  <c r="AX107" i="55"/>
  <c r="AW107" i="55"/>
  <c r="AV107" i="55"/>
  <c r="AU107" i="55"/>
  <c r="BN106" i="55"/>
  <c r="BM106" i="55"/>
  <c r="BL106" i="55"/>
  <c r="BK106" i="55"/>
  <c r="BJ106" i="55"/>
  <c r="BI106" i="55"/>
  <c r="BH106" i="55"/>
  <c r="BG106" i="55"/>
  <c r="BF106" i="55"/>
  <c r="BE106" i="55"/>
  <c r="BD106" i="55"/>
  <c r="BC106" i="55"/>
  <c r="BB106" i="55"/>
  <c r="AZ106" i="55"/>
  <c r="AY106" i="55"/>
  <c r="AX106" i="55"/>
  <c r="AV106" i="55"/>
  <c r="AU106" i="55"/>
  <c r="BN117" i="55"/>
  <c r="BM117" i="55"/>
  <c r="BL117" i="55"/>
  <c r="BK117" i="55"/>
  <c r="BJ117" i="55"/>
  <c r="BI117" i="55"/>
  <c r="BH117" i="55"/>
  <c r="BG117" i="55"/>
  <c r="BF117" i="55"/>
  <c r="BE117" i="55"/>
  <c r="BD117" i="55"/>
  <c r="BC117" i="55"/>
  <c r="BB117" i="55"/>
  <c r="BA117" i="55"/>
  <c r="AY117" i="55"/>
  <c r="AX117" i="55"/>
  <c r="AW117" i="55"/>
  <c r="AV117" i="55"/>
  <c r="AU117" i="55"/>
  <c r="BN116" i="55"/>
  <c r="BM116" i="55"/>
  <c r="BL116" i="55"/>
  <c r="BK116" i="55"/>
  <c r="BJ116" i="55"/>
  <c r="BI116" i="55"/>
  <c r="BH116" i="55"/>
  <c r="BG116" i="55"/>
  <c r="BF116" i="55"/>
  <c r="BE116" i="55"/>
  <c r="BD116" i="55"/>
  <c r="BC116" i="55"/>
  <c r="BB116" i="55"/>
  <c r="BA116" i="55"/>
  <c r="AZ116" i="55"/>
  <c r="AX116" i="55"/>
  <c r="AW116" i="55"/>
  <c r="AV116" i="55"/>
  <c r="AU116" i="55"/>
  <c r="BN115" i="55"/>
  <c r="BM115" i="55"/>
  <c r="BL115" i="55"/>
  <c r="BK115" i="55"/>
  <c r="BJ115" i="55"/>
  <c r="BI115" i="55"/>
  <c r="BH115" i="55"/>
  <c r="BG115" i="55"/>
  <c r="BF115" i="55"/>
  <c r="BE115" i="55"/>
  <c r="BD115" i="55"/>
  <c r="BC115" i="55"/>
  <c r="BB115" i="55"/>
  <c r="AZ115" i="55"/>
  <c r="AY115" i="55"/>
  <c r="AX115" i="55"/>
  <c r="AW115" i="55"/>
  <c r="AV115" i="55"/>
  <c r="AU115" i="55"/>
  <c r="BN105" i="55"/>
  <c r="BM105" i="55"/>
  <c r="BL105" i="55"/>
  <c r="BK105" i="55"/>
  <c r="BJ105" i="55"/>
  <c r="BI105" i="55"/>
  <c r="BH105" i="55"/>
  <c r="BG105" i="55"/>
  <c r="BF105" i="55"/>
  <c r="BE105" i="55"/>
  <c r="BD105" i="55"/>
  <c r="BC105" i="55"/>
  <c r="BB105" i="55"/>
  <c r="BA105" i="55"/>
  <c r="AY105" i="55"/>
  <c r="AX105" i="55"/>
  <c r="AW105" i="55"/>
  <c r="AV105" i="55"/>
  <c r="AU105" i="55"/>
  <c r="BN104" i="55"/>
  <c r="BM104" i="55"/>
  <c r="BL104" i="55"/>
  <c r="BK104" i="55"/>
  <c r="BJ104" i="55"/>
  <c r="BI104" i="55"/>
  <c r="BH104" i="55"/>
  <c r="BG104" i="55"/>
  <c r="BF104" i="55"/>
  <c r="BE104" i="55"/>
  <c r="BD104" i="55"/>
  <c r="BC104" i="55"/>
  <c r="BB104" i="55"/>
  <c r="BA104" i="55"/>
  <c r="AY104" i="55"/>
  <c r="AX104" i="55"/>
  <c r="AW104" i="55"/>
  <c r="AV104" i="55"/>
  <c r="AU104" i="55"/>
  <c r="BN103" i="55"/>
  <c r="BM103" i="55"/>
  <c r="BL103" i="55"/>
  <c r="BK103" i="55"/>
  <c r="BJ103" i="55"/>
  <c r="BI103" i="55"/>
  <c r="BH103" i="55"/>
  <c r="BG103" i="55"/>
  <c r="BF103" i="55"/>
  <c r="BE103" i="55"/>
  <c r="BD103" i="55"/>
  <c r="BC103" i="55"/>
  <c r="BB103" i="55"/>
  <c r="AZ103" i="55"/>
  <c r="AX103" i="55"/>
  <c r="AW103" i="55"/>
  <c r="AV103" i="55"/>
  <c r="AU103" i="55"/>
  <c r="BN102" i="55"/>
  <c r="BM102" i="55"/>
  <c r="BL102" i="55"/>
  <c r="BK102" i="55"/>
  <c r="BJ102" i="55"/>
  <c r="BI102" i="55"/>
  <c r="BH102" i="55"/>
  <c r="BG102" i="55"/>
  <c r="BF102" i="55"/>
  <c r="BE102" i="55"/>
  <c r="BD102" i="55"/>
  <c r="BC102" i="55"/>
  <c r="BB102" i="55"/>
  <c r="BA102" i="55"/>
  <c r="AY102" i="55"/>
  <c r="AX102" i="55"/>
  <c r="AW102" i="55"/>
  <c r="AV102" i="55"/>
  <c r="AU102" i="55"/>
  <c r="BN101" i="55"/>
  <c r="BM101" i="55"/>
  <c r="BL101" i="55"/>
  <c r="BK101" i="55"/>
  <c r="BJ101" i="55"/>
  <c r="BI101" i="55"/>
  <c r="BH101" i="55"/>
  <c r="BG101" i="55"/>
  <c r="BF101" i="55"/>
  <c r="BE101" i="55"/>
  <c r="BD101" i="55"/>
  <c r="BC101" i="55"/>
  <c r="BB101" i="55"/>
  <c r="AZ101" i="55"/>
  <c r="AY101" i="55"/>
  <c r="AX101" i="55"/>
  <c r="AW101" i="55"/>
  <c r="AU101" i="55"/>
  <c r="BN99" i="55"/>
  <c r="BM99" i="55"/>
  <c r="BL99" i="55"/>
  <c r="BK99" i="55"/>
  <c r="BJ99" i="55"/>
  <c r="BI99" i="55"/>
  <c r="BH99" i="55"/>
  <c r="BG99" i="55"/>
  <c r="BF99" i="55"/>
  <c r="BE99" i="55"/>
  <c r="BD99" i="55"/>
  <c r="BC99" i="55"/>
  <c r="BB99" i="55"/>
  <c r="BA99" i="55"/>
  <c r="AZ99" i="55"/>
  <c r="AX99" i="55"/>
  <c r="AW99" i="55"/>
  <c r="AV99" i="55"/>
  <c r="AU99" i="55"/>
  <c r="BN98" i="55"/>
  <c r="BM98" i="55"/>
  <c r="BL98" i="55"/>
  <c r="BK98" i="55"/>
  <c r="BJ98" i="55"/>
  <c r="BI98" i="55"/>
  <c r="BH98" i="55"/>
  <c r="BG98" i="55"/>
  <c r="BF98" i="55"/>
  <c r="BE98" i="55"/>
  <c r="BD98" i="55"/>
  <c r="BC98" i="55"/>
  <c r="BB98" i="55"/>
  <c r="BA98" i="55"/>
  <c r="AZ98" i="55"/>
  <c r="AY98" i="55"/>
  <c r="AX98" i="55"/>
  <c r="AW98" i="55"/>
  <c r="AU98" i="55"/>
  <c r="BN97" i="55"/>
  <c r="BM97" i="55"/>
  <c r="BL97" i="55"/>
  <c r="BK97" i="55"/>
  <c r="BJ97" i="55"/>
  <c r="BI97" i="55"/>
  <c r="BH97" i="55"/>
  <c r="BG97" i="55"/>
  <c r="BF97" i="55"/>
  <c r="BE97" i="55"/>
  <c r="BD97" i="55"/>
  <c r="BC97" i="55"/>
  <c r="BB97" i="55"/>
  <c r="BA97" i="55"/>
  <c r="AZ97" i="55"/>
  <c r="AX97" i="55"/>
  <c r="AW97" i="55"/>
  <c r="AV97" i="55"/>
  <c r="AU97" i="55"/>
  <c r="BN96" i="55"/>
  <c r="BM96" i="55"/>
  <c r="BL96" i="55"/>
  <c r="BK96" i="55"/>
  <c r="BJ96" i="55"/>
  <c r="BI96" i="55"/>
  <c r="BH96" i="55"/>
  <c r="BG96" i="55"/>
  <c r="BF96" i="55"/>
  <c r="BE96" i="55"/>
  <c r="BD96" i="55"/>
  <c r="BC96" i="55"/>
  <c r="BB96" i="55"/>
  <c r="BA96" i="55"/>
  <c r="AZ96" i="55"/>
  <c r="AX96" i="55"/>
  <c r="AW96" i="55"/>
  <c r="AV96" i="55"/>
  <c r="AU96" i="55"/>
  <c r="BN95" i="55"/>
  <c r="BM95" i="55"/>
  <c r="BL95" i="55"/>
  <c r="BK95" i="55"/>
  <c r="BJ95" i="55"/>
  <c r="BI95" i="55"/>
  <c r="BH95" i="55"/>
  <c r="BG95" i="55"/>
  <c r="BF95" i="55"/>
  <c r="BE95" i="55"/>
  <c r="BD95" i="55"/>
  <c r="BC95" i="55"/>
  <c r="BB95" i="55"/>
  <c r="AZ95" i="55"/>
  <c r="AY95" i="55"/>
  <c r="AX95" i="55"/>
  <c r="AW95" i="55"/>
  <c r="AV95" i="55"/>
  <c r="AU95" i="55"/>
  <c r="BN94" i="55"/>
  <c r="BM94" i="55"/>
  <c r="BL94" i="55"/>
  <c r="BK94" i="55"/>
  <c r="BJ94" i="55"/>
  <c r="BI94" i="55"/>
  <c r="BH94" i="55"/>
  <c r="BG94" i="55"/>
  <c r="BF94" i="55"/>
  <c r="BE94" i="55"/>
  <c r="BD94" i="55"/>
  <c r="BC94" i="55"/>
  <c r="BB94" i="55"/>
  <c r="BA94" i="55"/>
  <c r="AZ94" i="55"/>
  <c r="AY94" i="55"/>
  <c r="AX94" i="55"/>
  <c r="AV94" i="55"/>
  <c r="AU94" i="55"/>
  <c r="BN93" i="55"/>
  <c r="BM93" i="55"/>
  <c r="BL93" i="55"/>
  <c r="BK93" i="55"/>
  <c r="BJ93" i="55"/>
  <c r="BI93" i="55"/>
  <c r="BH93" i="55"/>
  <c r="BG93" i="55"/>
  <c r="BF93" i="55"/>
  <c r="BE93" i="55"/>
  <c r="BD93" i="55"/>
  <c r="BC93" i="55"/>
  <c r="BB93" i="55"/>
  <c r="BA93" i="55"/>
  <c r="AZ93" i="55"/>
  <c r="AX93" i="55"/>
  <c r="AW93" i="55"/>
  <c r="AV93" i="55"/>
  <c r="AU93" i="55"/>
  <c r="BN92" i="55"/>
  <c r="BM92" i="55"/>
  <c r="BL92" i="55"/>
  <c r="BK92" i="55"/>
  <c r="BJ92" i="55"/>
  <c r="BI92" i="55"/>
  <c r="BH92" i="55"/>
  <c r="BG92" i="55"/>
  <c r="BF92" i="55"/>
  <c r="BE92" i="55"/>
  <c r="BD92" i="55"/>
  <c r="BC92" i="55"/>
  <c r="BB92" i="55"/>
  <c r="BA92" i="55"/>
  <c r="AZ92" i="55"/>
  <c r="AX92" i="55"/>
  <c r="AW92" i="55"/>
  <c r="AV92" i="55"/>
  <c r="AU92" i="55"/>
  <c r="BN91" i="55"/>
  <c r="BM91" i="55"/>
  <c r="BL91" i="55"/>
  <c r="BK91" i="55"/>
  <c r="BJ91" i="55"/>
  <c r="BI91" i="55"/>
  <c r="BH91" i="55"/>
  <c r="BG91" i="55"/>
  <c r="BF91" i="55"/>
  <c r="BE91" i="55"/>
  <c r="BD91" i="55"/>
  <c r="BC91" i="55"/>
  <c r="BB91" i="55"/>
  <c r="AZ91" i="55"/>
  <c r="AY91" i="55"/>
  <c r="AX91" i="55"/>
  <c r="AW91" i="55"/>
  <c r="AV91" i="55"/>
  <c r="BN90" i="55"/>
  <c r="BM90" i="55"/>
  <c r="BL90" i="55"/>
  <c r="BK90" i="55"/>
  <c r="BJ90" i="55"/>
  <c r="BI90" i="55"/>
  <c r="BH90" i="55"/>
  <c r="BG90" i="55"/>
  <c r="BF90" i="55"/>
  <c r="BE90" i="55"/>
  <c r="BD90" i="55"/>
  <c r="BC90" i="55"/>
  <c r="BB90" i="55"/>
  <c r="BA90" i="55"/>
  <c r="AY90" i="55"/>
  <c r="AX90" i="55"/>
  <c r="AW90" i="55"/>
  <c r="AV90" i="55"/>
  <c r="AU90" i="55"/>
  <c r="BN89" i="55"/>
  <c r="BM89" i="55"/>
  <c r="BL89" i="55"/>
  <c r="BK89" i="55"/>
  <c r="BJ89" i="55"/>
  <c r="BI89" i="55"/>
  <c r="BH89" i="55"/>
  <c r="BG89" i="55"/>
  <c r="BF89" i="55"/>
  <c r="BE89" i="55"/>
  <c r="BD89" i="55"/>
  <c r="BC89" i="55"/>
  <c r="BB89" i="55"/>
  <c r="BA89" i="55"/>
  <c r="AY89" i="55"/>
  <c r="AX89" i="55"/>
  <c r="AW89" i="55"/>
  <c r="AV89" i="55"/>
  <c r="AU89" i="55"/>
  <c r="BN88" i="55"/>
  <c r="BM88" i="55"/>
  <c r="BL88" i="55"/>
  <c r="BK88" i="55"/>
  <c r="BJ88" i="55"/>
  <c r="BI88" i="55"/>
  <c r="BH88" i="55"/>
  <c r="BG88" i="55"/>
  <c r="BF88" i="55"/>
  <c r="BE88" i="55"/>
  <c r="BD88" i="55"/>
  <c r="BC88" i="55"/>
  <c r="BB88" i="55"/>
  <c r="BA88" i="55"/>
  <c r="AZ88" i="55"/>
  <c r="AX88" i="55"/>
  <c r="AW88" i="55"/>
  <c r="AV88" i="55"/>
  <c r="AU88" i="55"/>
  <c r="BN87" i="55"/>
  <c r="BM87" i="55"/>
  <c r="BL87" i="55"/>
  <c r="BK87" i="55"/>
  <c r="BJ87" i="55"/>
  <c r="BI87" i="55"/>
  <c r="BH87" i="55"/>
  <c r="BG87" i="55"/>
  <c r="BF87" i="55"/>
  <c r="BE87" i="55"/>
  <c r="BD87" i="55"/>
  <c r="BC87" i="55"/>
  <c r="BB87" i="55"/>
  <c r="AZ87" i="55"/>
  <c r="AY87" i="55"/>
  <c r="AX87" i="55"/>
  <c r="AW87" i="55"/>
  <c r="AV87" i="55"/>
  <c r="BN86" i="55"/>
  <c r="BM86" i="55"/>
  <c r="BL86" i="55"/>
  <c r="BK86" i="55"/>
  <c r="BJ86" i="55"/>
  <c r="BI86" i="55"/>
  <c r="BH86" i="55"/>
  <c r="BG86" i="55"/>
  <c r="BF86" i="55"/>
  <c r="BE86" i="55"/>
  <c r="BD86" i="55"/>
  <c r="BC86" i="55"/>
  <c r="BB86" i="55"/>
  <c r="BA86" i="55"/>
  <c r="AY86" i="55"/>
  <c r="AX86" i="55"/>
  <c r="AW86" i="55"/>
  <c r="AV86" i="55"/>
  <c r="AU86" i="55"/>
  <c r="BN85" i="55"/>
  <c r="BM85" i="55"/>
  <c r="BL85" i="55"/>
  <c r="BK85" i="55"/>
  <c r="BJ85" i="55"/>
  <c r="BI85" i="55"/>
  <c r="BH85" i="55"/>
  <c r="BG85" i="55"/>
  <c r="BF85" i="55"/>
  <c r="BE85" i="55"/>
  <c r="BD85" i="55"/>
  <c r="BC85" i="55"/>
  <c r="BB85" i="55"/>
  <c r="BA85" i="55"/>
  <c r="AZ85" i="55"/>
  <c r="AX85" i="55"/>
  <c r="AW85" i="55"/>
  <c r="AV85" i="55"/>
  <c r="AU85" i="55"/>
  <c r="BN84" i="55"/>
  <c r="BM84" i="55"/>
  <c r="BL84" i="55"/>
  <c r="BK84" i="55"/>
  <c r="BJ84" i="55"/>
  <c r="BI84" i="55"/>
  <c r="BH84" i="55"/>
  <c r="BG84" i="55"/>
  <c r="BF84" i="55"/>
  <c r="BE84" i="55"/>
  <c r="BD84" i="55"/>
  <c r="BC84" i="55"/>
  <c r="BB84" i="55"/>
  <c r="BA84" i="55"/>
  <c r="AY84" i="55"/>
  <c r="AX84" i="55"/>
  <c r="AW84" i="55"/>
  <c r="AV84" i="55"/>
  <c r="AU84" i="55"/>
  <c r="BN82" i="55"/>
  <c r="BM82" i="55"/>
  <c r="BL82" i="55"/>
  <c r="BK82" i="55"/>
  <c r="BJ82" i="55"/>
  <c r="BI82" i="55"/>
  <c r="BH82" i="55"/>
  <c r="BG82" i="55"/>
  <c r="BF82" i="55"/>
  <c r="BE82" i="55"/>
  <c r="BD82" i="55"/>
  <c r="BC82" i="55"/>
  <c r="BB82" i="55"/>
  <c r="BA82" i="55"/>
  <c r="AZ82" i="55"/>
  <c r="AX82" i="55"/>
  <c r="AW82" i="55"/>
  <c r="AV82" i="55"/>
  <c r="AU82" i="55"/>
  <c r="BN81" i="55"/>
  <c r="BM81" i="55"/>
  <c r="BL81" i="55"/>
  <c r="BK81" i="55"/>
  <c r="BJ81" i="55"/>
  <c r="BI81" i="55"/>
  <c r="BH81" i="55"/>
  <c r="BG81" i="55"/>
  <c r="BF81" i="55"/>
  <c r="BE81" i="55"/>
  <c r="BD81" i="55"/>
  <c r="BC81" i="55"/>
  <c r="BB81" i="55"/>
  <c r="BA81" i="55"/>
  <c r="AZ81" i="55"/>
  <c r="AX81" i="55"/>
  <c r="AW81" i="55"/>
  <c r="AV81" i="55"/>
  <c r="AU81" i="55"/>
  <c r="BN80" i="55"/>
  <c r="BM80" i="55"/>
  <c r="BL80" i="55"/>
  <c r="BK80" i="55"/>
  <c r="BJ80" i="55"/>
  <c r="BI80" i="55"/>
  <c r="BH80" i="55"/>
  <c r="BG80" i="55"/>
  <c r="BF80" i="55"/>
  <c r="BE80" i="55"/>
  <c r="BD80" i="55"/>
  <c r="BC80" i="55"/>
  <c r="BB80" i="55"/>
  <c r="BA80" i="55"/>
  <c r="AZ80" i="55"/>
  <c r="AX80" i="55"/>
  <c r="AW80" i="55"/>
  <c r="AV80" i="55"/>
  <c r="AU80" i="55"/>
  <c r="BN79" i="55"/>
  <c r="BM79" i="55"/>
  <c r="BL79" i="55"/>
  <c r="BK79" i="55"/>
  <c r="BJ79" i="55"/>
  <c r="BI79" i="55"/>
  <c r="BH79" i="55"/>
  <c r="BG79" i="55"/>
  <c r="BF79" i="55"/>
  <c r="BE79" i="55"/>
  <c r="BD79" i="55"/>
  <c r="BC79" i="55"/>
  <c r="BB79" i="55"/>
  <c r="AZ79" i="55"/>
  <c r="AY79" i="55"/>
  <c r="AX79" i="55"/>
  <c r="AW79" i="55"/>
  <c r="AV79" i="55"/>
  <c r="AU79" i="55"/>
  <c r="BN78" i="55"/>
  <c r="BL78" i="55"/>
  <c r="BK78" i="55"/>
  <c r="BJ78" i="55"/>
  <c r="BI78" i="55"/>
  <c r="BH78" i="55"/>
  <c r="BG78" i="55"/>
  <c r="BF78" i="55"/>
  <c r="BE78" i="55"/>
  <c r="BD78" i="55"/>
  <c r="BC78" i="55"/>
  <c r="BB78" i="55"/>
  <c r="AZ78" i="55"/>
  <c r="AY78" i="55"/>
  <c r="AX78" i="55"/>
  <c r="AV78" i="55"/>
  <c r="AU78" i="55"/>
  <c r="BN77" i="55"/>
  <c r="BM77" i="55"/>
  <c r="BL77" i="55"/>
  <c r="BK77" i="55"/>
  <c r="BJ77" i="55"/>
  <c r="BI77" i="55"/>
  <c r="BH77" i="55"/>
  <c r="BG77" i="55"/>
  <c r="BF77" i="55"/>
  <c r="BE77" i="55"/>
  <c r="BD77" i="55"/>
  <c r="BC77" i="55"/>
  <c r="BB77" i="55"/>
  <c r="BA77" i="55"/>
  <c r="AY77" i="55"/>
  <c r="AX77" i="55"/>
  <c r="AW77" i="55"/>
  <c r="AV77" i="55"/>
  <c r="AU77" i="55"/>
  <c r="BN76" i="55"/>
  <c r="BM76" i="55"/>
  <c r="BL76" i="55"/>
  <c r="BK76" i="55"/>
  <c r="BJ76" i="55"/>
  <c r="BI76" i="55"/>
  <c r="BH76" i="55"/>
  <c r="BG76" i="55"/>
  <c r="BF76" i="55"/>
  <c r="BE76" i="55"/>
  <c r="BD76" i="55"/>
  <c r="BC76" i="55"/>
  <c r="BB76" i="55"/>
  <c r="BA76" i="55"/>
  <c r="AY76" i="55"/>
  <c r="AX76" i="55"/>
  <c r="AW76" i="55"/>
  <c r="AV76" i="55"/>
  <c r="AU76" i="55"/>
  <c r="BN74" i="55"/>
  <c r="BM74" i="55"/>
  <c r="BL74" i="55"/>
  <c r="BK74" i="55"/>
  <c r="BJ74" i="55"/>
  <c r="BI74" i="55"/>
  <c r="BH74" i="55"/>
  <c r="BG74" i="55"/>
  <c r="BF74" i="55"/>
  <c r="BE74" i="55"/>
  <c r="BD74" i="55"/>
  <c r="BC74" i="55"/>
  <c r="BB74" i="55"/>
  <c r="BA74" i="55"/>
  <c r="AZ74" i="55"/>
  <c r="AX74" i="55"/>
  <c r="AW74" i="55"/>
  <c r="AV74" i="55"/>
  <c r="AU74" i="55"/>
  <c r="BN73" i="55"/>
  <c r="BM73" i="55"/>
  <c r="BL73" i="55"/>
  <c r="BK73" i="55"/>
  <c r="BJ73" i="55"/>
  <c r="BI73" i="55"/>
  <c r="BH73" i="55"/>
  <c r="BG73" i="55"/>
  <c r="BF73" i="55"/>
  <c r="BE73" i="55"/>
  <c r="BD73" i="55"/>
  <c r="BC73" i="55"/>
  <c r="BB73" i="55"/>
  <c r="BA73" i="55"/>
  <c r="AZ73" i="55"/>
  <c r="AX73" i="55"/>
  <c r="AW73" i="55"/>
  <c r="AV73" i="55"/>
  <c r="AU73" i="55"/>
  <c r="BN72" i="55"/>
  <c r="BM72" i="55"/>
  <c r="BL72" i="55"/>
  <c r="BK72" i="55"/>
  <c r="BJ72" i="55"/>
  <c r="BI72" i="55"/>
  <c r="BH72" i="55"/>
  <c r="BG72" i="55"/>
  <c r="BF72" i="55"/>
  <c r="BE72" i="55"/>
  <c r="BD72" i="55"/>
  <c r="BC72" i="55"/>
  <c r="BB72" i="55"/>
  <c r="BA72" i="55"/>
  <c r="AZ72" i="55"/>
  <c r="AX72" i="55"/>
  <c r="AW72" i="55"/>
  <c r="AV72" i="55"/>
  <c r="AU72" i="55"/>
  <c r="BN71" i="55"/>
  <c r="BM71" i="55"/>
  <c r="BL71" i="55"/>
  <c r="BK71" i="55"/>
  <c r="BJ71" i="55"/>
  <c r="BI71" i="55"/>
  <c r="BH71" i="55"/>
  <c r="BG71" i="55"/>
  <c r="BF71" i="55"/>
  <c r="BE71" i="55"/>
  <c r="BD71" i="55"/>
  <c r="BC71" i="55"/>
  <c r="BB71" i="55"/>
  <c r="BA71" i="55"/>
  <c r="AY71" i="55"/>
  <c r="AX71" i="55"/>
  <c r="AW71" i="55"/>
  <c r="AV71" i="55"/>
  <c r="AU71" i="55"/>
  <c r="BN70" i="55"/>
  <c r="BM70" i="55"/>
  <c r="BL70" i="55"/>
  <c r="BK70" i="55"/>
  <c r="BJ70" i="55"/>
  <c r="BI70" i="55"/>
  <c r="BH70" i="55"/>
  <c r="BG70" i="55"/>
  <c r="BF70" i="55"/>
  <c r="BE70" i="55"/>
  <c r="BD70" i="55"/>
  <c r="BC70" i="55"/>
  <c r="BB70" i="55"/>
  <c r="BA70" i="55"/>
  <c r="AZ70" i="55"/>
  <c r="AX70" i="55"/>
  <c r="AW70" i="55"/>
  <c r="AV70" i="55"/>
  <c r="AU70" i="55"/>
  <c r="BN69" i="55"/>
  <c r="BM69" i="55"/>
  <c r="BL69" i="55"/>
  <c r="BK69" i="55"/>
  <c r="BJ69" i="55"/>
  <c r="BI69" i="55"/>
  <c r="BH69" i="55"/>
  <c r="BG69" i="55"/>
  <c r="BF69" i="55"/>
  <c r="BE69" i="55"/>
  <c r="BD69" i="55"/>
  <c r="BC69" i="55"/>
  <c r="BB69" i="55"/>
  <c r="BA69" i="55"/>
  <c r="AZ69" i="55"/>
  <c r="AX69" i="55"/>
  <c r="AW69" i="55"/>
  <c r="AV69" i="55"/>
  <c r="AU69" i="55"/>
  <c r="BN68" i="55"/>
  <c r="BM68" i="55"/>
  <c r="BL68" i="55"/>
  <c r="BK68" i="55"/>
  <c r="BJ68" i="55"/>
  <c r="BI68" i="55"/>
  <c r="BH68" i="55"/>
  <c r="BG68" i="55"/>
  <c r="BF68" i="55"/>
  <c r="BE68" i="55"/>
  <c r="BD68" i="55"/>
  <c r="BC68" i="55"/>
  <c r="BB68" i="55"/>
  <c r="BA68" i="55"/>
  <c r="AZ68" i="55"/>
  <c r="AX68" i="55"/>
  <c r="AW68" i="55"/>
  <c r="AV68" i="55"/>
  <c r="AU68" i="55"/>
  <c r="BN67" i="55"/>
  <c r="BM67" i="55"/>
  <c r="BL67" i="55"/>
  <c r="BK67" i="55"/>
  <c r="BJ67" i="55"/>
  <c r="BI67" i="55"/>
  <c r="BH67" i="55"/>
  <c r="BG67" i="55"/>
  <c r="BF67" i="55"/>
  <c r="BE67" i="55"/>
  <c r="BD67" i="55"/>
  <c r="BC67" i="55"/>
  <c r="BB67" i="55"/>
  <c r="BA67" i="55"/>
  <c r="AZ67" i="55"/>
  <c r="AX67" i="55"/>
  <c r="AW67" i="55"/>
  <c r="AV67" i="55"/>
  <c r="AU67" i="55"/>
  <c r="BN66" i="55"/>
  <c r="BM66" i="55"/>
  <c r="BL66" i="55"/>
  <c r="BK66" i="55"/>
  <c r="BJ66" i="55"/>
  <c r="BI66" i="55"/>
  <c r="BH66" i="55"/>
  <c r="BG66" i="55"/>
  <c r="BF66" i="55"/>
  <c r="BE66" i="55"/>
  <c r="BD66" i="55"/>
  <c r="BC66" i="55"/>
  <c r="BB66" i="55"/>
  <c r="BA66" i="55"/>
  <c r="AZ66" i="55"/>
  <c r="AX66" i="55"/>
  <c r="AW66" i="55"/>
  <c r="AV66" i="55"/>
  <c r="AU66" i="55"/>
  <c r="BN65" i="55"/>
  <c r="BM65" i="55"/>
  <c r="BL65" i="55"/>
  <c r="BK65" i="55"/>
  <c r="BJ65" i="55"/>
  <c r="BI65" i="55"/>
  <c r="BH65" i="55"/>
  <c r="BG65" i="55"/>
  <c r="BF65" i="55"/>
  <c r="BE65" i="55"/>
  <c r="BD65" i="55"/>
  <c r="BC65" i="55"/>
  <c r="BB65" i="55"/>
  <c r="BA65" i="55"/>
  <c r="AZ65" i="55"/>
  <c r="AX65" i="55"/>
  <c r="AW65" i="55"/>
  <c r="AV65" i="55"/>
  <c r="AU65" i="55"/>
  <c r="BN64" i="55"/>
  <c r="BM64" i="55"/>
  <c r="BL64" i="55"/>
  <c r="BK64" i="55"/>
  <c r="BJ64" i="55"/>
  <c r="BI64" i="55"/>
  <c r="BH64" i="55"/>
  <c r="BG64" i="55"/>
  <c r="BF64" i="55"/>
  <c r="BE64" i="55"/>
  <c r="BD64" i="55"/>
  <c r="BC64" i="55"/>
  <c r="BB64" i="55"/>
  <c r="BA64" i="55"/>
  <c r="AZ64" i="55"/>
  <c r="AX64" i="55"/>
  <c r="AW64" i="55"/>
  <c r="AV64" i="55"/>
  <c r="AU64" i="55"/>
  <c r="BN63" i="55"/>
  <c r="BM63" i="55"/>
  <c r="BL63" i="55"/>
  <c r="BK63" i="55"/>
  <c r="BJ63" i="55"/>
  <c r="BI63" i="55"/>
  <c r="BH63" i="55"/>
  <c r="BG63" i="55"/>
  <c r="BF63" i="55"/>
  <c r="BE63" i="55"/>
  <c r="BD63" i="55"/>
  <c r="BC63" i="55"/>
  <c r="BB63" i="55"/>
  <c r="BA63" i="55"/>
  <c r="AZ63" i="55"/>
  <c r="AX63" i="55"/>
  <c r="AW63" i="55"/>
  <c r="AV63" i="55"/>
  <c r="AU63" i="55"/>
  <c r="BN62" i="55"/>
  <c r="BM62" i="55"/>
  <c r="BK62" i="55"/>
  <c r="BJ62" i="55"/>
  <c r="BI62" i="55"/>
  <c r="BG62" i="55"/>
  <c r="BF62" i="55"/>
  <c r="BE62" i="55"/>
  <c r="BD62" i="55"/>
  <c r="BC62" i="55"/>
  <c r="BB62" i="55"/>
  <c r="BA62" i="55"/>
  <c r="AZ62" i="55"/>
  <c r="AY62" i="55"/>
  <c r="AX62" i="55"/>
  <c r="AW62" i="55"/>
  <c r="AU62" i="55"/>
  <c r="BN60" i="55"/>
  <c r="BM60" i="55"/>
  <c r="BL60" i="55"/>
  <c r="BK60" i="55"/>
  <c r="BJ60" i="55"/>
  <c r="BI60" i="55"/>
  <c r="BH60" i="55"/>
  <c r="BG60" i="55"/>
  <c r="BF60" i="55"/>
  <c r="BE60" i="55"/>
  <c r="BD60" i="55"/>
  <c r="BC60" i="55"/>
  <c r="BB60" i="55"/>
  <c r="BA60" i="55"/>
  <c r="AZ60" i="55"/>
  <c r="AX60" i="55"/>
  <c r="AW60" i="55"/>
  <c r="AV60" i="55"/>
  <c r="AU60" i="55"/>
  <c r="BN59" i="55"/>
  <c r="BM59" i="55"/>
  <c r="BL59" i="55"/>
  <c r="BK59" i="55"/>
  <c r="BJ59" i="55"/>
  <c r="BI59" i="55"/>
  <c r="BH59" i="55"/>
  <c r="BG59" i="55"/>
  <c r="BF59" i="55"/>
  <c r="BE59" i="55"/>
  <c r="BD59" i="55"/>
  <c r="BC59" i="55"/>
  <c r="BB59" i="55"/>
  <c r="BA59" i="55"/>
  <c r="AZ59" i="55"/>
  <c r="AX59" i="55"/>
  <c r="AW59" i="55"/>
  <c r="AV59" i="55"/>
  <c r="AU59" i="55"/>
  <c r="BN58" i="55"/>
  <c r="BM58" i="55"/>
  <c r="BL58" i="55"/>
  <c r="BK58" i="55"/>
  <c r="BJ58" i="55"/>
  <c r="BI58" i="55"/>
  <c r="BH58" i="55"/>
  <c r="BG58" i="55"/>
  <c r="BF58" i="55"/>
  <c r="BE58" i="55"/>
  <c r="BD58" i="55"/>
  <c r="BC58" i="55"/>
  <c r="BB58" i="55"/>
  <c r="BA58" i="55"/>
  <c r="AY58" i="55"/>
  <c r="AX58" i="55"/>
  <c r="AW58" i="55"/>
  <c r="AV58" i="55"/>
  <c r="AU58" i="55"/>
  <c r="BN57" i="55"/>
  <c r="BM57" i="55"/>
  <c r="BL57" i="55"/>
  <c r="BK57" i="55"/>
  <c r="BJ57" i="55"/>
  <c r="BI57" i="55"/>
  <c r="BH57" i="55"/>
  <c r="BG57" i="55"/>
  <c r="BF57" i="55"/>
  <c r="BE57" i="55"/>
  <c r="BD57" i="55"/>
  <c r="BC57" i="55"/>
  <c r="BB57" i="55"/>
  <c r="AZ57" i="55"/>
  <c r="AY57" i="55"/>
  <c r="AX57" i="55"/>
  <c r="AW57" i="55"/>
  <c r="AV57" i="55"/>
  <c r="AU57" i="55"/>
  <c r="BN56" i="55"/>
  <c r="BM56" i="55"/>
  <c r="BL56" i="55"/>
  <c r="BK56" i="55"/>
  <c r="BJ56" i="55"/>
  <c r="BI56" i="55"/>
  <c r="BH56" i="55"/>
  <c r="BG56" i="55"/>
  <c r="BF56" i="55"/>
  <c r="BE56" i="55"/>
  <c r="BD56" i="55"/>
  <c r="BC56" i="55"/>
  <c r="BB56" i="55"/>
  <c r="AZ56" i="55"/>
  <c r="AY56" i="55"/>
  <c r="AX56" i="55"/>
  <c r="AW56" i="55"/>
  <c r="AV56" i="55"/>
  <c r="AU56" i="55"/>
  <c r="BN55" i="55"/>
  <c r="BM55" i="55"/>
  <c r="BL55" i="55"/>
  <c r="BK55" i="55"/>
  <c r="BJ55" i="55"/>
  <c r="BI55" i="55"/>
  <c r="BH55" i="55"/>
  <c r="BG55" i="55"/>
  <c r="BF55" i="55"/>
  <c r="BE55" i="55"/>
  <c r="BD55" i="55"/>
  <c r="BC55" i="55"/>
  <c r="BB55" i="55"/>
  <c r="BA55" i="55"/>
  <c r="AZ55" i="55"/>
  <c r="AY55" i="55"/>
  <c r="AX55" i="55"/>
  <c r="AW55" i="55"/>
  <c r="AV55" i="55"/>
  <c r="BN54" i="55"/>
  <c r="BM54" i="55"/>
  <c r="BL54" i="55"/>
  <c r="BK54" i="55"/>
  <c r="BJ54" i="55"/>
  <c r="BI54" i="55"/>
  <c r="BH54" i="55"/>
  <c r="BG54" i="55"/>
  <c r="BF54" i="55"/>
  <c r="BE54" i="55"/>
  <c r="BD54" i="55"/>
  <c r="BC54" i="55"/>
  <c r="BB54" i="55"/>
  <c r="AZ54" i="55"/>
  <c r="AY54" i="55"/>
  <c r="AX54" i="55"/>
  <c r="AW54" i="55"/>
  <c r="AV54" i="55"/>
  <c r="AU54" i="55"/>
  <c r="BN53" i="55"/>
  <c r="BM53" i="55"/>
  <c r="BL53" i="55"/>
  <c r="BK53" i="55"/>
  <c r="BJ53" i="55"/>
  <c r="BI53" i="55"/>
  <c r="BH53" i="55"/>
  <c r="BG53" i="55"/>
  <c r="BF53" i="55"/>
  <c r="BE53" i="55"/>
  <c r="BD53" i="55"/>
  <c r="BC53" i="55"/>
  <c r="BB53" i="55"/>
  <c r="BA53" i="55"/>
  <c r="AY53" i="55"/>
  <c r="AX53" i="55"/>
  <c r="AW53" i="55"/>
  <c r="AV53" i="55"/>
  <c r="AU53" i="55"/>
  <c r="BN52" i="55"/>
  <c r="BM52" i="55"/>
  <c r="BL52" i="55"/>
  <c r="BK52" i="55"/>
  <c r="BJ52" i="55"/>
  <c r="BI52" i="55"/>
  <c r="BH52" i="55"/>
  <c r="BG52" i="55"/>
  <c r="BF52" i="55"/>
  <c r="BE52" i="55"/>
  <c r="BD52" i="55"/>
  <c r="BC52" i="55"/>
  <c r="BB52" i="55"/>
  <c r="BA52" i="55"/>
  <c r="AY52" i="55"/>
  <c r="AX52" i="55"/>
  <c r="AW52" i="55"/>
  <c r="AV52" i="55"/>
  <c r="AU52" i="55"/>
  <c r="BN51" i="55"/>
  <c r="BM51" i="55"/>
  <c r="BL51" i="55"/>
  <c r="BK51" i="55"/>
  <c r="BJ51" i="55"/>
  <c r="BI51" i="55"/>
  <c r="BH51" i="55"/>
  <c r="BG51" i="55"/>
  <c r="BF51" i="55"/>
  <c r="BE51" i="55"/>
  <c r="BD51" i="55"/>
  <c r="BC51" i="55"/>
  <c r="BB51" i="55"/>
  <c r="AZ51" i="55"/>
  <c r="AX51" i="55"/>
  <c r="AW51" i="55"/>
  <c r="AV51" i="55"/>
  <c r="AU51" i="55"/>
  <c r="BN50" i="55"/>
  <c r="BM50" i="55"/>
  <c r="BL50" i="55"/>
  <c r="BK50" i="55"/>
  <c r="BJ50" i="55"/>
  <c r="BI50" i="55"/>
  <c r="BH50" i="55"/>
  <c r="BG50" i="55"/>
  <c r="BF50" i="55"/>
  <c r="BE50" i="55"/>
  <c r="BD50" i="55"/>
  <c r="BC50" i="55"/>
  <c r="BB50" i="55"/>
  <c r="AZ50" i="55"/>
  <c r="AX50" i="55"/>
  <c r="AW50" i="55"/>
  <c r="AV50" i="55"/>
  <c r="AU50" i="55"/>
  <c r="BN49" i="55"/>
  <c r="BM49" i="55"/>
  <c r="BL49" i="55"/>
  <c r="BK49" i="55"/>
  <c r="BJ49" i="55"/>
  <c r="BI49" i="55"/>
  <c r="BH49" i="55"/>
  <c r="BG49" i="55"/>
  <c r="BF49" i="55"/>
  <c r="BE49" i="55"/>
  <c r="BD49" i="55"/>
  <c r="BC49" i="55"/>
  <c r="BB49" i="55"/>
  <c r="AZ49" i="55"/>
  <c r="AY49" i="55"/>
  <c r="AX49" i="55"/>
  <c r="AW49" i="55"/>
  <c r="AV49" i="55"/>
  <c r="AU49" i="55"/>
  <c r="BN47" i="55"/>
  <c r="BM47" i="55"/>
  <c r="BL47" i="55"/>
  <c r="BK47" i="55"/>
  <c r="BJ47" i="55"/>
  <c r="BI47" i="55"/>
  <c r="BH47" i="55"/>
  <c r="BG47" i="55"/>
  <c r="BF47" i="55"/>
  <c r="BE47" i="55"/>
  <c r="BD47" i="55"/>
  <c r="BC47" i="55"/>
  <c r="BB47" i="55"/>
  <c r="AZ47" i="55"/>
  <c r="AY47" i="55"/>
  <c r="AX47" i="55"/>
  <c r="AW47" i="55"/>
  <c r="AV47" i="55"/>
  <c r="AU47" i="55"/>
  <c r="BN46" i="55"/>
  <c r="BM46" i="55"/>
  <c r="BL46" i="55"/>
  <c r="BK46" i="55"/>
  <c r="BJ46" i="55"/>
  <c r="BI46" i="55"/>
  <c r="BH46" i="55"/>
  <c r="BG46" i="55"/>
  <c r="BF46" i="55"/>
  <c r="BE46" i="55"/>
  <c r="BD46" i="55"/>
  <c r="BC46" i="55"/>
  <c r="BB46" i="55"/>
  <c r="AZ46" i="55"/>
  <c r="AY46" i="55"/>
  <c r="AX46" i="55"/>
  <c r="AW46" i="55"/>
  <c r="AV46" i="55"/>
  <c r="AU46" i="55"/>
  <c r="BN45" i="55"/>
  <c r="BM45" i="55"/>
  <c r="BL45" i="55"/>
  <c r="BK45" i="55"/>
  <c r="BJ45" i="55"/>
  <c r="BI45" i="55"/>
  <c r="BH45" i="55"/>
  <c r="BG45" i="55"/>
  <c r="BF45" i="55"/>
  <c r="BE45" i="55"/>
  <c r="BD45" i="55"/>
  <c r="BC45" i="55"/>
  <c r="BB45" i="55"/>
  <c r="AZ45" i="55"/>
  <c r="AY45" i="55"/>
  <c r="AX45" i="55"/>
  <c r="AW45" i="55"/>
  <c r="AV45" i="55"/>
  <c r="AU45" i="55"/>
  <c r="BN44" i="55"/>
  <c r="BM44" i="55"/>
  <c r="BL44" i="55"/>
  <c r="BK44" i="55"/>
  <c r="BJ44" i="55"/>
  <c r="BI44" i="55"/>
  <c r="BH44" i="55"/>
  <c r="BG44" i="55"/>
  <c r="BF44" i="55"/>
  <c r="BE44" i="55"/>
  <c r="BD44" i="55"/>
  <c r="BC44" i="55"/>
  <c r="BB44" i="55"/>
  <c r="AZ44" i="55"/>
  <c r="AY44" i="55"/>
  <c r="AX44" i="55"/>
  <c r="AW44" i="55"/>
  <c r="AV44" i="55"/>
  <c r="AU44" i="55"/>
  <c r="BN43" i="55"/>
  <c r="BM43" i="55"/>
  <c r="BL43" i="55"/>
  <c r="BK43" i="55"/>
  <c r="BJ43" i="55"/>
  <c r="BI43" i="55"/>
  <c r="BH43" i="55"/>
  <c r="BG43" i="55"/>
  <c r="BF43" i="55"/>
  <c r="BE43" i="55"/>
  <c r="BD43" i="55"/>
  <c r="BC43" i="55"/>
  <c r="BB43" i="55"/>
  <c r="BA43" i="55"/>
  <c r="AY43" i="55"/>
  <c r="AX43" i="55"/>
  <c r="AW43" i="55"/>
  <c r="AV43" i="55"/>
  <c r="AU43" i="55"/>
  <c r="BN42" i="55"/>
  <c r="BM42" i="55"/>
  <c r="BL42" i="55"/>
  <c r="BK42" i="55"/>
  <c r="BJ42" i="55"/>
  <c r="BI42" i="55"/>
  <c r="BH42" i="55"/>
  <c r="BG42" i="55"/>
  <c r="BF42" i="55"/>
  <c r="BE42" i="55"/>
  <c r="BD42" i="55"/>
  <c r="BC42" i="55"/>
  <c r="BB42" i="55"/>
  <c r="BA42" i="55"/>
  <c r="AZ42" i="55"/>
  <c r="AX42" i="55"/>
  <c r="AW42" i="55"/>
  <c r="AV42" i="55"/>
  <c r="AU42" i="55"/>
  <c r="BN41" i="55"/>
  <c r="BM41" i="55"/>
  <c r="BL41" i="55"/>
  <c r="BK41" i="55"/>
  <c r="BJ41" i="55"/>
  <c r="BI41" i="55"/>
  <c r="BH41" i="55"/>
  <c r="BG41" i="55"/>
  <c r="BF41" i="55"/>
  <c r="BE41" i="55"/>
  <c r="BD41" i="55"/>
  <c r="BC41" i="55"/>
  <c r="BB41" i="55"/>
  <c r="BA41" i="55"/>
  <c r="AZ41" i="55"/>
  <c r="AY41" i="55"/>
  <c r="AX41" i="55"/>
  <c r="AV41" i="55"/>
  <c r="AU41" i="55"/>
  <c r="BN39" i="55"/>
  <c r="BM39" i="55"/>
  <c r="BL39" i="55"/>
  <c r="BK39" i="55"/>
  <c r="BJ39" i="55"/>
  <c r="BI39" i="55"/>
  <c r="BH39" i="55"/>
  <c r="BG39" i="55"/>
  <c r="BF39" i="55"/>
  <c r="BE39" i="55"/>
  <c r="BD39" i="55"/>
  <c r="BC39" i="55"/>
  <c r="BB39" i="55"/>
  <c r="BA39" i="55"/>
  <c r="AY39" i="55"/>
  <c r="AX39" i="55"/>
  <c r="AW39" i="55"/>
  <c r="AV39" i="55"/>
  <c r="AU39" i="55"/>
  <c r="BN38" i="55"/>
  <c r="BM38" i="55"/>
  <c r="BL38" i="55"/>
  <c r="BK38" i="55"/>
  <c r="BJ38" i="55"/>
  <c r="BI38" i="55"/>
  <c r="BH38" i="55"/>
  <c r="BG38" i="55"/>
  <c r="BF38" i="55"/>
  <c r="BE38" i="55"/>
  <c r="BD38" i="55"/>
  <c r="BC38" i="55"/>
  <c r="BB38" i="55"/>
  <c r="BA38" i="55"/>
  <c r="AZ38" i="55"/>
  <c r="AX38" i="55"/>
  <c r="AW38" i="55"/>
  <c r="AV38" i="55"/>
  <c r="AU38" i="55"/>
  <c r="BN37" i="55"/>
  <c r="BM37" i="55"/>
  <c r="BL37" i="55"/>
  <c r="BK37" i="55"/>
  <c r="BJ37" i="55"/>
  <c r="BI37" i="55"/>
  <c r="BH37" i="55"/>
  <c r="BG37" i="55"/>
  <c r="BF37" i="55"/>
  <c r="BE37" i="55"/>
  <c r="BD37" i="55"/>
  <c r="BC37" i="55"/>
  <c r="BB37" i="55"/>
  <c r="BA37" i="55"/>
  <c r="AZ37" i="55"/>
  <c r="AX37" i="55"/>
  <c r="AW37" i="55"/>
  <c r="AV37" i="55"/>
  <c r="AU37" i="55"/>
  <c r="BN36" i="55"/>
  <c r="BM36" i="55"/>
  <c r="BL36" i="55"/>
  <c r="BK36" i="55"/>
  <c r="BJ36" i="55"/>
  <c r="BI36" i="55"/>
  <c r="BH36" i="55"/>
  <c r="BG36" i="55"/>
  <c r="BF36" i="55"/>
  <c r="BE36" i="55"/>
  <c r="BD36" i="55"/>
  <c r="BC36" i="55"/>
  <c r="BB36" i="55"/>
  <c r="BA36" i="55"/>
  <c r="AZ36" i="55"/>
  <c r="AX36" i="55"/>
  <c r="AW36" i="55"/>
  <c r="AV36" i="55"/>
  <c r="AU36" i="55"/>
  <c r="BN35" i="55"/>
  <c r="BM35" i="55"/>
  <c r="BL35" i="55"/>
  <c r="BK35" i="55"/>
  <c r="BJ35" i="55"/>
  <c r="BI35" i="55"/>
  <c r="BH35" i="55"/>
  <c r="BG35" i="55"/>
  <c r="BF35" i="55"/>
  <c r="BE35" i="55"/>
  <c r="BD35" i="55"/>
  <c r="BC35" i="55"/>
  <c r="BB35" i="55"/>
  <c r="BA35" i="55"/>
  <c r="AY35" i="55"/>
  <c r="AX35" i="55"/>
  <c r="AW35" i="55"/>
  <c r="AU35" i="55"/>
  <c r="BN34" i="55"/>
  <c r="BM34" i="55"/>
  <c r="BL34" i="55"/>
  <c r="BK34" i="55"/>
  <c r="BJ34" i="55"/>
  <c r="BI34" i="55"/>
  <c r="BH34" i="55"/>
  <c r="BG34" i="55"/>
  <c r="BF34" i="55"/>
  <c r="BE34" i="55"/>
  <c r="BD34" i="55"/>
  <c r="BC34" i="55"/>
  <c r="BB34" i="55"/>
  <c r="BA34" i="55"/>
  <c r="AZ34" i="55"/>
  <c r="AX34" i="55"/>
  <c r="AW34" i="55"/>
  <c r="AV34" i="55"/>
  <c r="AU34" i="55"/>
  <c r="BN33" i="55"/>
  <c r="BM33" i="55"/>
  <c r="BL33" i="55"/>
  <c r="BK33" i="55"/>
  <c r="BJ33" i="55"/>
  <c r="BI33" i="55"/>
  <c r="BH33" i="55"/>
  <c r="BG33" i="55"/>
  <c r="BF33" i="55"/>
  <c r="BE33" i="55"/>
  <c r="BD33" i="55"/>
  <c r="BC33" i="55"/>
  <c r="BB33" i="55"/>
  <c r="BA33" i="55"/>
  <c r="AZ33" i="55"/>
  <c r="AX33" i="55"/>
  <c r="AW33" i="55"/>
  <c r="AV33" i="55"/>
  <c r="AU33" i="55"/>
  <c r="BN32" i="55"/>
  <c r="BM32" i="55"/>
  <c r="BL32" i="55"/>
  <c r="BK32" i="55"/>
  <c r="BJ32" i="55"/>
  <c r="BI32" i="55"/>
  <c r="BG32" i="55"/>
  <c r="BF32" i="55"/>
  <c r="BE32" i="55"/>
  <c r="BD32" i="55"/>
  <c r="BC32" i="55"/>
  <c r="BB32" i="55"/>
  <c r="BA32" i="55"/>
  <c r="AZ32" i="55"/>
  <c r="AY32" i="55"/>
  <c r="AX32" i="55"/>
  <c r="AW32" i="55"/>
  <c r="AU32" i="55"/>
  <c r="BN31" i="55"/>
  <c r="BM31" i="55"/>
  <c r="BL31" i="55"/>
  <c r="BK31" i="55"/>
  <c r="BJ31" i="55"/>
  <c r="BI31" i="55"/>
  <c r="BH31" i="55"/>
  <c r="BG31" i="55"/>
  <c r="BF31" i="55"/>
  <c r="BE31" i="55"/>
  <c r="BD31" i="55"/>
  <c r="BC31" i="55"/>
  <c r="BB31" i="55"/>
  <c r="BA31" i="55"/>
  <c r="AY31" i="55"/>
  <c r="AX31" i="55"/>
  <c r="AW31" i="55"/>
  <c r="AV31" i="55"/>
  <c r="AU31" i="55"/>
  <c r="BN30" i="55"/>
  <c r="BM30" i="55"/>
  <c r="BL30" i="55"/>
  <c r="BK30" i="55"/>
  <c r="BJ30" i="55"/>
  <c r="BI30" i="55"/>
  <c r="BH30" i="55"/>
  <c r="BG30" i="55"/>
  <c r="BF30" i="55"/>
  <c r="BE30" i="55"/>
  <c r="BD30" i="55"/>
  <c r="BC30" i="55"/>
  <c r="BB30" i="55"/>
  <c r="BA30" i="55"/>
  <c r="AZ30" i="55"/>
  <c r="AX30" i="55"/>
  <c r="AW30" i="55"/>
  <c r="AV30" i="55"/>
  <c r="AU30" i="55"/>
  <c r="BN28" i="55"/>
  <c r="BM28" i="55"/>
  <c r="BL28" i="55"/>
  <c r="BK28" i="55"/>
  <c r="BJ28" i="55"/>
  <c r="BI28" i="55"/>
  <c r="BH28" i="55"/>
  <c r="BG28" i="55"/>
  <c r="BF28" i="55"/>
  <c r="BE28" i="55"/>
  <c r="BD28" i="55"/>
  <c r="BC28" i="55"/>
  <c r="BB28" i="55"/>
  <c r="BA28" i="55"/>
  <c r="AZ28" i="55"/>
  <c r="AX28" i="55"/>
  <c r="AW28" i="55"/>
  <c r="AV28" i="55"/>
  <c r="AU28" i="55"/>
  <c r="BN27" i="55"/>
  <c r="BM27" i="55"/>
  <c r="BL27" i="55"/>
  <c r="BK27" i="55"/>
  <c r="BJ27" i="55"/>
  <c r="BI27" i="55"/>
  <c r="BH27" i="55"/>
  <c r="BG27" i="55"/>
  <c r="BF27" i="55"/>
  <c r="BE27" i="55"/>
  <c r="BD27" i="55"/>
  <c r="BC27" i="55"/>
  <c r="BB27" i="55"/>
  <c r="BA27" i="55"/>
  <c r="AZ27" i="55"/>
  <c r="AX27" i="55"/>
  <c r="AW27" i="55"/>
  <c r="AV27" i="55"/>
  <c r="AU27" i="55"/>
  <c r="BN26" i="55"/>
  <c r="BM26" i="55"/>
  <c r="BL26" i="55"/>
  <c r="BK26" i="55"/>
  <c r="BJ26" i="55"/>
  <c r="BI26" i="55"/>
  <c r="BH26" i="55"/>
  <c r="BG26" i="55"/>
  <c r="BF26" i="55"/>
  <c r="BE26" i="55"/>
  <c r="BD26" i="55"/>
  <c r="BC26" i="55"/>
  <c r="BB26" i="55"/>
  <c r="BA26" i="55"/>
  <c r="AZ26" i="55"/>
  <c r="AX26" i="55"/>
  <c r="AW26" i="55"/>
  <c r="AV26" i="55"/>
  <c r="AU26" i="55"/>
  <c r="BN25" i="55"/>
  <c r="BM25" i="55"/>
  <c r="BL25" i="55"/>
  <c r="BK25" i="55"/>
  <c r="BJ25" i="55"/>
  <c r="BI25" i="55"/>
  <c r="BH25" i="55"/>
  <c r="BG25" i="55"/>
  <c r="BF25" i="55"/>
  <c r="BE25" i="55"/>
  <c r="BD25" i="55"/>
  <c r="BC25" i="55"/>
  <c r="BB25" i="55"/>
  <c r="BA25" i="55"/>
  <c r="AZ25" i="55"/>
  <c r="AX25" i="55"/>
  <c r="AW25" i="55"/>
  <c r="AV25" i="55"/>
  <c r="AU25" i="55"/>
  <c r="BN24" i="55"/>
  <c r="BM24" i="55"/>
  <c r="BL24" i="55"/>
  <c r="BK24" i="55"/>
  <c r="BJ24" i="55"/>
  <c r="BI24" i="55"/>
  <c r="BH24" i="55"/>
  <c r="BG24" i="55"/>
  <c r="BF24" i="55"/>
  <c r="BE24" i="55"/>
  <c r="BD24" i="55"/>
  <c r="BC24" i="55"/>
  <c r="BB24" i="55"/>
  <c r="BA24" i="55"/>
  <c r="AZ24" i="55"/>
  <c r="AX24" i="55"/>
  <c r="AW24" i="55"/>
  <c r="AV24" i="55"/>
  <c r="AU24" i="55"/>
  <c r="BN23" i="55"/>
  <c r="BM23" i="55"/>
  <c r="BL23" i="55"/>
  <c r="BK23" i="55"/>
  <c r="BJ23" i="55"/>
  <c r="BI23" i="55"/>
  <c r="BH23" i="55"/>
  <c r="BG23" i="55"/>
  <c r="BF23" i="55"/>
  <c r="BE23" i="55"/>
  <c r="BD23" i="55"/>
  <c r="BC23" i="55"/>
  <c r="BB23" i="55"/>
  <c r="BA23" i="55"/>
  <c r="AX23" i="55"/>
  <c r="AW23" i="55"/>
  <c r="AV23" i="55"/>
  <c r="AU23" i="55"/>
  <c r="BN22" i="55"/>
  <c r="BM22" i="55"/>
  <c r="BL22" i="55"/>
  <c r="BK22" i="55"/>
  <c r="BJ22" i="55"/>
  <c r="BI22" i="55"/>
  <c r="BH22" i="55"/>
  <c r="BG22" i="55"/>
  <c r="BF22" i="55"/>
  <c r="BE22" i="55"/>
  <c r="BD22" i="55"/>
  <c r="BC22" i="55"/>
  <c r="BB22" i="55"/>
  <c r="BA22" i="55"/>
  <c r="AZ22" i="55"/>
  <c r="AX22" i="55"/>
  <c r="AW22" i="55"/>
  <c r="AV22" i="55"/>
  <c r="AU22" i="55"/>
  <c r="BN21" i="55"/>
  <c r="BM21" i="55"/>
  <c r="BL21" i="55"/>
  <c r="BK21" i="55"/>
  <c r="BJ21" i="55"/>
  <c r="BI21" i="55"/>
  <c r="BH21" i="55"/>
  <c r="BG21" i="55"/>
  <c r="BF21" i="55"/>
  <c r="BE21" i="55"/>
  <c r="BD21" i="55"/>
  <c r="BC21" i="55"/>
  <c r="BB21" i="55"/>
  <c r="BA21" i="55"/>
  <c r="AZ21" i="55"/>
  <c r="AX21" i="55"/>
  <c r="AW21" i="55"/>
  <c r="AV21" i="55"/>
  <c r="AU21" i="55"/>
  <c r="BN20" i="55"/>
  <c r="BM20" i="55"/>
  <c r="BL20" i="55"/>
  <c r="BK20" i="55"/>
  <c r="BJ20" i="55"/>
  <c r="BI20" i="55"/>
  <c r="BH20" i="55"/>
  <c r="BG20" i="55"/>
  <c r="BF20" i="55"/>
  <c r="BE20" i="55"/>
  <c r="BD20" i="55"/>
  <c r="BC20" i="55"/>
  <c r="BB20" i="55"/>
  <c r="BA20" i="55"/>
  <c r="AZ20" i="55"/>
  <c r="AX20" i="55"/>
  <c r="AW20" i="55"/>
  <c r="AV20" i="55"/>
  <c r="AU20" i="55"/>
  <c r="BN19" i="55"/>
  <c r="BM19" i="55"/>
  <c r="BL19" i="55"/>
  <c r="BK19" i="55"/>
  <c r="BJ19" i="55"/>
  <c r="BI19" i="55"/>
  <c r="BH19" i="55"/>
  <c r="BG19" i="55"/>
  <c r="BF19" i="55"/>
  <c r="BE19" i="55"/>
  <c r="BD19" i="55"/>
  <c r="BC19" i="55"/>
  <c r="BB19" i="55"/>
  <c r="BA19" i="55"/>
  <c r="AZ19" i="55"/>
  <c r="AX19" i="55"/>
  <c r="AW19" i="55"/>
  <c r="AV19" i="55"/>
  <c r="AU19" i="55"/>
  <c r="BN17" i="55"/>
  <c r="BM17" i="55"/>
  <c r="BL17" i="55"/>
  <c r="BK17" i="55"/>
  <c r="BJ17" i="55"/>
  <c r="BI17" i="55"/>
  <c r="BH17" i="55"/>
  <c r="BG17" i="55"/>
  <c r="BF17" i="55"/>
  <c r="BE17" i="55"/>
  <c r="BD17" i="55"/>
  <c r="BC17" i="55"/>
  <c r="BB17" i="55"/>
  <c r="BA17" i="55"/>
  <c r="AY17" i="55"/>
  <c r="AX17" i="55"/>
  <c r="AW17" i="55"/>
  <c r="AU17" i="55"/>
  <c r="BN16" i="55"/>
  <c r="BM16" i="55"/>
  <c r="BL16" i="55"/>
  <c r="BK16" i="55"/>
  <c r="BJ16" i="55"/>
  <c r="BI16" i="55"/>
  <c r="BH16" i="55"/>
  <c r="BG16" i="55"/>
  <c r="BF16" i="55"/>
  <c r="BE16" i="55"/>
  <c r="BD16" i="55"/>
  <c r="BC16" i="55"/>
  <c r="BB16" i="55"/>
  <c r="BA16" i="55"/>
  <c r="AY16" i="55"/>
  <c r="AX16" i="55"/>
  <c r="AW16" i="55"/>
  <c r="BN15" i="55"/>
  <c r="BM15" i="55"/>
  <c r="BL15" i="55"/>
  <c r="BK15" i="55"/>
  <c r="BJ15" i="55"/>
  <c r="BI15" i="55"/>
  <c r="BH15" i="55"/>
  <c r="BG15" i="55"/>
  <c r="BE15" i="55"/>
  <c r="BD15" i="55"/>
  <c r="BB15" i="55"/>
  <c r="BA15" i="55"/>
  <c r="AY15" i="55"/>
  <c r="AX15" i="55"/>
  <c r="AW15" i="55"/>
  <c r="AV15" i="55"/>
  <c r="AU15" i="55"/>
  <c r="BN14" i="55"/>
  <c r="BM14" i="55"/>
  <c r="BL14" i="55"/>
  <c r="BK14" i="55"/>
  <c r="BI14" i="55"/>
  <c r="BG14" i="55"/>
  <c r="BE14" i="55"/>
  <c r="BD14" i="55"/>
  <c r="BC14" i="55"/>
  <c r="BB14" i="55"/>
  <c r="BA14" i="55"/>
  <c r="AZ14" i="55"/>
  <c r="AY14" i="55"/>
  <c r="AX14" i="55"/>
  <c r="AW14" i="55"/>
  <c r="AU14" i="55"/>
  <c r="BN13" i="55"/>
  <c r="BM13" i="55"/>
  <c r="BL13" i="55"/>
  <c r="BK13" i="55"/>
  <c r="BJ13" i="55"/>
  <c r="BI13" i="55"/>
  <c r="BH13" i="55"/>
  <c r="BG13" i="55"/>
  <c r="BF13" i="55"/>
  <c r="BE13" i="55"/>
  <c r="BD13" i="55"/>
  <c r="BC13" i="55"/>
  <c r="BB13" i="55"/>
  <c r="BA13" i="55"/>
  <c r="AZ13" i="55"/>
  <c r="AY13" i="55"/>
  <c r="AX13" i="55"/>
  <c r="AW13" i="55"/>
  <c r="AV13" i="55"/>
  <c r="BN12" i="55"/>
  <c r="BM12" i="55"/>
  <c r="BL12" i="55"/>
  <c r="BK12" i="55"/>
  <c r="BJ12" i="55"/>
  <c r="BI12" i="55"/>
  <c r="BH12" i="55"/>
  <c r="BG12" i="55"/>
  <c r="BF12" i="55"/>
  <c r="BE12" i="55"/>
  <c r="BD12" i="55"/>
  <c r="BC12" i="55"/>
  <c r="BB12" i="55"/>
  <c r="BA12" i="55"/>
  <c r="AY12" i="55"/>
  <c r="AX12" i="55"/>
  <c r="AW12" i="55"/>
  <c r="AU12" i="55"/>
  <c r="BN10" i="55"/>
  <c r="BM10" i="55"/>
  <c r="BL10" i="55"/>
  <c r="BK10" i="55"/>
  <c r="BJ10" i="55"/>
  <c r="BI10" i="55"/>
  <c r="BH10" i="55"/>
  <c r="BG10" i="55"/>
  <c r="BF10" i="55"/>
  <c r="BE10" i="55"/>
  <c r="BD10" i="55"/>
  <c r="BC10" i="55"/>
  <c r="BB10" i="55"/>
  <c r="BA10" i="55"/>
  <c r="AZ10" i="55"/>
  <c r="AX10" i="55"/>
  <c r="AW10" i="55"/>
  <c r="AV10" i="55"/>
  <c r="AU10" i="55"/>
  <c r="BN9" i="55"/>
  <c r="BM9" i="55"/>
  <c r="BL9" i="55"/>
  <c r="BK9" i="55"/>
  <c r="BJ9" i="55"/>
  <c r="BI9" i="55"/>
  <c r="BH9" i="55"/>
  <c r="BG9" i="55"/>
  <c r="BF9" i="55"/>
  <c r="BE9" i="55"/>
  <c r="BD9" i="55"/>
  <c r="BC9" i="55"/>
  <c r="BB9" i="55"/>
  <c r="BA9" i="55"/>
  <c r="AZ9" i="55"/>
  <c r="AX9" i="55"/>
  <c r="AW9" i="55"/>
  <c r="AV9" i="55"/>
  <c r="AU9" i="55"/>
  <c r="BN8" i="55"/>
  <c r="BM8" i="55"/>
  <c r="BL8" i="55"/>
  <c r="BK8" i="55"/>
  <c r="BJ8" i="55"/>
  <c r="BI8" i="55"/>
  <c r="BH8" i="55"/>
  <c r="BG8" i="55"/>
  <c r="BF8" i="55"/>
  <c r="BE8" i="55"/>
  <c r="BD8" i="55"/>
  <c r="BC8" i="55"/>
  <c r="BB8" i="55"/>
  <c r="BA8" i="55"/>
  <c r="AZ8" i="55"/>
  <c r="AX8" i="55"/>
  <c r="AW8" i="55"/>
  <c r="AV8" i="55"/>
  <c r="AU8" i="55"/>
  <c r="BN7" i="55"/>
  <c r="BM7" i="55"/>
  <c r="BL7" i="55"/>
  <c r="BK7" i="55"/>
  <c r="BJ7" i="55"/>
  <c r="BI7" i="55"/>
  <c r="BH7" i="55"/>
  <c r="BG7" i="55"/>
  <c r="BF7" i="55"/>
  <c r="BE7" i="55"/>
  <c r="BD7" i="55"/>
  <c r="BC7" i="55"/>
  <c r="BB7" i="55"/>
  <c r="BA7" i="55"/>
  <c r="AZ7" i="55"/>
  <c r="AX7" i="55"/>
  <c r="AW7" i="55"/>
  <c r="AV7" i="55"/>
  <c r="AU7" i="55"/>
  <c r="BN6" i="55"/>
  <c r="BM6" i="55"/>
  <c r="BL6" i="55"/>
  <c r="BK6" i="55"/>
  <c r="BJ6" i="55"/>
  <c r="BI6" i="55"/>
  <c r="BH6" i="55"/>
  <c r="BG6" i="55"/>
  <c r="BF6" i="55"/>
  <c r="BE6" i="55"/>
  <c r="BD6" i="55"/>
  <c r="BC6" i="55"/>
  <c r="BB6" i="55"/>
  <c r="BA6" i="55"/>
  <c r="AZ6" i="55"/>
  <c r="AX6" i="55"/>
  <c r="AW6" i="55"/>
  <c r="AV6" i="55"/>
  <c r="AU6" i="55"/>
  <c r="BN5" i="55"/>
  <c r="BM5" i="55"/>
  <c r="BL5" i="55"/>
  <c r="BK5" i="55"/>
  <c r="BJ5" i="55"/>
  <c r="BI5" i="55"/>
  <c r="BH5" i="55"/>
  <c r="BG5" i="55"/>
  <c r="BF5" i="55"/>
  <c r="BE5" i="55"/>
  <c r="BD5" i="55"/>
  <c r="BC5" i="55"/>
  <c r="BB5" i="55"/>
  <c r="BA5" i="55"/>
  <c r="AZ5" i="55"/>
  <c r="AX5" i="55"/>
  <c r="AW5" i="55"/>
  <c r="AV5" i="55"/>
  <c r="AU5" i="55"/>
  <c r="BL4" i="55"/>
  <c r="BK4" i="55"/>
  <c r="BJ4" i="55"/>
  <c r="BH4" i="55"/>
  <c r="BG4" i="55"/>
  <c r="BE4" i="55"/>
  <c r="BD4" i="55"/>
  <c r="BC4" i="55"/>
  <c r="BB4" i="55"/>
  <c r="BA4" i="55"/>
  <c r="AZ4" i="55"/>
  <c r="AY4" i="55"/>
  <c r="AX4" i="55"/>
  <c r="AV4" i="55"/>
  <c r="AU4" i="55"/>
  <c r="BN3" i="55"/>
  <c r="BM3" i="55"/>
  <c r="BL3" i="55"/>
  <c r="BK3" i="55"/>
  <c r="BJ3" i="55"/>
  <c r="BI3" i="55"/>
  <c r="BH3" i="55"/>
  <c r="BG3" i="55"/>
  <c r="BE3" i="55"/>
  <c r="BD3" i="55"/>
  <c r="BC3" i="55"/>
  <c r="BB3" i="55"/>
  <c r="AZ3" i="55"/>
  <c r="AY3" i="55"/>
  <c r="AX3" i="55"/>
  <c r="AW3" i="55"/>
  <c r="AV3" i="55"/>
  <c r="AU3" i="55"/>
  <c r="BL2" i="55"/>
  <c r="BK2" i="55"/>
  <c r="BJ2" i="55"/>
  <c r="BH2" i="55"/>
  <c r="BG2" i="55"/>
  <c r="BE2" i="55"/>
  <c r="BD2" i="55"/>
  <c r="BC2" i="55"/>
  <c r="BB2" i="55"/>
  <c r="AZ2" i="55"/>
  <c r="AY2" i="55"/>
  <c r="AX2" i="55"/>
  <c r="AV2" i="55"/>
  <c r="AU2" i="55"/>
  <c r="AS78" i="55"/>
  <c r="AR62" i="55"/>
  <c r="AP14" i="55"/>
  <c r="AO122" i="55"/>
  <c r="AN62" i="55"/>
  <c r="AN32" i="55"/>
  <c r="AN14" i="55"/>
  <c r="AL15" i="55"/>
  <c r="AL14" i="55"/>
  <c r="AI15" i="55"/>
  <c r="CV8" i="55" l="1"/>
  <c r="CV14" i="55"/>
  <c r="CV70" i="55"/>
  <c r="CV4" i="55"/>
  <c r="CV5" i="55"/>
  <c r="CV10" i="55"/>
  <c r="CV15" i="55"/>
  <c r="CV7" i="55"/>
  <c r="CV16" i="55"/>
  <c r="CV21" i="55"/>
  <c r="CV101" i="55"/>
  <c r="CV112" i="55"/>
  <c r="CV105" i="55"/>
  <c r="CV84" i="55"/>
  <c r="CV71" i="55"/>
  <c r="CV64" i="55"/>
  <c r="CV66" i="55"/>
  <c r="CV42" i="55"/>
  <c r="CV45" i="55"/>
  <c r="CV50" i="55"/>
  <c r="CV124" i="55"/>
  <c r="CV125" i="55" s="1"/>
  <c r="CV6" i="55"/>
  <c r="CV23" i="55"/>
  <c r="CV109" i="55"/>
  <c r="CV116" i="55"/>
  <c r="CV86" i="55"/>
  <c r="CV85" i="55"/>
  <c r="CV74" i="55"/>
  <c r="CV65" i="55"/>
  <c r="CV67" i="55"/>
  <c r="CV37" i="55"/>
  <c r="CV53" i="55"/>
  <c r="CV106" i="55"/>
  <c r="CV113" i="55"/>
  <c r="CV52" i="55"/>
  <c r="CV36" i="55"/>
  <c r="CV2" i="55"/>
  <c r="CV24" i="55"/>
  <c r="CV118" i="55"/>
  <c r="CV81" i="55"/>
  <c r="CV59" i="55"/>
  <c r="CV54" i="55"/>
  <c r="CV39" i="55"/>
  <c r="CV31" i="55"/>
  <c r="CV12" i="55"/>
  <c r="CV25" i="55"/>
  <c r="CV104" i="55"/>
  <c r="CV119" i="55"/>
  <c r="CV82" i="55"/>
  <c r="CV72" i="55"/>
  <c r="CV68" i="55"/>
  <c r="CV57" i="55"/>
  <c r="CV102" i="55"/>
  <c r="CV114" i="55"/>
  <c r="CV38" i="55"/>
  <c r="CV3" i="55"/>
  <c r="CV26" i="55"/>
  <c r="CV107" i="55"/>
  <c r="CV120" i="55"/>
  <c r="CV73" i="55"/>
  <c r="CV33" i="55"/>
  <c r="CV58" i="55"/>
  <c r="CV115" i="55"/>
  <c r="CV110" i="55"/>
  <c r="CV90" i="55"/>
  <c r="CV76" i="55"/>
  <c r="CV56" i="55"/>
  <c r="CV20" i="55"/>
  <c r="CV27" i="55"/>
  <c r="CV117" i="55"/>
  <c r="BC129" i="55"/>
  <c r="BG129" i="55"/>
  <c r="BH129" i="55"/>
  <c r="DO15" i="48"/>
  <c r="DO131" i="48" s="1"/>
  <c r="B104" i="44" s="1"/>
  <c r="BI53" i="48"/>
  <c r="BF15" i="55"/>
  <c r="DH16" i="48"/>
  <c r="BR51" i="48"/>
  <c r="BH62" i="55"/>
  <c r="CT63" i="48"/>
  <c r="AY51" i="48"/>
  <c r="BB51" i="48"/>
  <c r="BA51" i="48"/>
  <c r="BR50" i="48"/>
  <c r="BR57" i="48"/>
  <c r="BH14" i="55"/>
  <c r="CT15" i="48"/>
  <c r="BR52" i="48"/>
  <c r="BI122" i="55"/>
  <c r="BI123" i="55" s="1"/>
  <c r="DA123" i="48"/>
  <c r="BB52" i="48"/>
  <c r="AY52" i="48"/>
  <c r="BA52" i="48"/>
  <c r="BF14" i="55"/>
  <c r="DH15" i="48"/>
  <c r="BM78" i="55"/>
  <c r="EJ79" i="48"/>
  <c r="BC15" i="55"/>
  <c r="AK16" i="48"/>
  <c r="AK131" i="48" s="1"/>
  <c r="B33" i="44" s="1"/>
  <c r="BH32" i="55"/>
  <c r="CT33" i="48"/>
  <c r="BL62" i="55"/>
  <c r="EC63" i="48"/>
  <c r="EC131" i="48" s="1"/>
  <c r="B116" i="44" s="1"/>
  <c r="I56" i="48"/>
  <c r="E56" i="48"/>
  <c r="BI54" i="48"/>
  <c r="BR55" i="48"/>
  <c r="BJ14" i="55"/>
  <c r="AX129" i="55"/>
  <c r="BK129" i="55"/>
  <c r="BB129" i="55"/>
  <c r="BF129" i="55"/>
  <c r="BJ129" i="55"/>
  <c r="BN129" i="55"/>
  <c r="AV129" i="55"/>
  <c r="BA129" i="55"/>
  <c r="BE129" i="55"/>
  <c r="BI129" i="55"/>
  <c r="BM129" i="55"/>
  <c r="BD129" i="55"/>
  <c r="BL129" i="55"/>
  <c r="AW129" i="55"/>
  <c r="CJ132" i="55"/>
  <c r="BX132" i="55"/>
  <c r="CF132" i="55"/>
  <c r="CL132" i="55"/>
  <c r="CT131" i="48" l="1"/>
  <c r="B86" i="44" s="1"/>
  <c r="CK132" i="55"/>
  <c r="AG114" i="55" l="1"/>
  <c r="AG106" i="55"/>
  <c r="AG115" i="55"/>
  <c r="AG101" i="55"/>
  <c r="AG103" i="55"/>
  <c r="AG95" i="55"/>
  <c r="AG91" i="55"/>
  <c r="AG87" i="55"/>
  <c r="AG79" i="55"/>
  <c r="AG78" i="55"/>
  <c r="AG57" i="55"/>
  <c r="BA56" i="55"/>
  <c r="BA54" i="55"/>
  <c r="BO54" i="55" s="1"/>
  <c r="BA51" i="55"/>
  <c r="BA50" i="55"/>
  <c r="BA49" i="55"/>
  <c r="AG47" i="55"/>
  <c r="AG46" i="55"/>
  <c r="AG45" i="55"/>
  <c r="AG44" i="55"/>
  <c r="AF111" i="55"/>
  <c r="AF117" i="55"/>
  <c r="AF105" i="55"/>
  <c r="AF104" i="55"/>
  <c r="AF102" i="55"/>
  <c r="AF90" i="55"/>
  <c r="AF89" i="55"/>
  <c r="AF86" i="55"/>
  <c r="AF84" i="55"/>
  <c r="AZ52" i="55"/>
  <c r="AF77" i="55"/>
  <c r="AF76" i="55"/>
  <c r="AF71" i="55"/>
  <c r="AF58" i="55"/>
  <c r="AZ53" i="55"/>
  <c r="BO53" i="55" s="1"/>
  <c r="AF23" i="55"/>
  <c r="AF43" i="55"/>
  <c r="AF35" i="55"/>
  <c r="AF39" i="55"/>
  <c r="AF31" i="55"/>
  <c r="AF17" i="55"/>
  <c r="AF16" i="55"/>
  <c r="AF15" i="55"/>
  <c r="AF12" i="55"/>
  <c r="AE108" i="55"/>
  <c r="AE103" i="55"/>
  <c r="AE99" i="55"/>
  <c r="AE97" i="55"/>
  <c r="AE96" i="55"/>
  <c r="AE93" i="55"/>
  <c r="AE92" i="55"/>
  <c r="AE88" i="55"/>
  <c r="AE80" i="55"/>
  <c r="AE82" i="55"/>
  <c r="AE81" i="55"/>
  <c r="AE70" i="55"/>
  <c r="AE22" i="55"/>
  <c r="AE74" i="55"/>
  <c r="AE73" i="55"/>
  <c r="AE72" i="55"/>
  <c r="AE69" i="55"/>
  <c r="AE68" i="55"/>
  <c r="AE67" i="55"/>
  <c r="AE66" i="55"/>
  <c r="AE65" i="55"/>
  <c r="AE64" i="55"/>
  <c r="AE63" i="55"/>
  <c r="AE60" i="55"/>
  <c r="AE59" i="55"/>
  <c r="AY50" i="55"/>
  <c r="AE38" i="55"/>
  <c r="AE36" i="55"/>
  <c r="AE30" i="55"/>
  <c r="AE119" i="55"/>
  <c r="AE118" i="55"/>
  <c r="AE113" i="55"/>
  <c r="AE112" i="55"/>
  <c r="AE110" i="55"/>
  <c r="AE107" i="55"/>
  <c r="AE27" i="55"/>
  <c r="AE28" i="55"/>
  <c r="AE26" i="55"/>
  <c r="AE25" i="55"/>
  <c r="AE24" i="55"/>
  <c r="AE21" i="55"/>
  <c r="AE120" i="55"/>
  <c r="AE109" i="55"/>
  <c r="AE116" i="55"/>
  <c r="AE85" i="55"/>
  <c r="AY51" i="55"/>
  <c r="AE42" i="55"/>
  <c r="AE37" i="55"/>
  <c r="AE34" i="55"/>
  <c r="AE33" i="55"/>
  <c r="AE23" i="55"/>
  <c r="AE20" i="55"/>
  <c r="AE19" i="55"/>
  <c r="BK2" i="48"/>
  <c r="BJ2" i="48"/>
  <c r="AC114" i="55"/>
  <c r="AC106" i="55"/>
  <c r="AC94" i="55"/>
  <c r="AC78" i="55"/>
  <c r="AC41" i="55"/>
  <c r="AB101" i="55"/>
  <c r="AB98" i="55"/>
  <c r="AB62" i="55"/>
  <c r="AB35" i="55"/>
  <c r="AB32" i="55"/>
  <c r="AB17" i="55"/>
  <c r="AB16" i="55"/>
  <c r="AB14" i="55"/>
  <c r="AB12" i="55"/>
  <c r="AA91" i="55"/>
  <c r="AA87" i="55"/>
  <c r="AU55" i="55"/>
  <c r="AA16" i="55"/>
  <c r="AA13" i="55"/>
  <c r="AE9" i="55"/>
  <c r="AE10" i="55"/>
  <c r="AE8" i="55"/>
  <c r="AE5" i="55"/>
  <c r="AE7" i="55"/>
  <c r="AE6" i="55"/>
  <c r="AF127" i="55"/>
  <c r="AF126" i="55"/>
  <c r="AE128" i="55"/>
  <c r="AZ2" i="48"/>
  <c r="AS124" i="55"/>
  <c r="AL124" i="55"/>
  <c r="AG124" i="55"/>
  <c r="AB124" i="55"/>
  <c r="AD122" i="55"/>
  <c r="AC124" i="55"/>
  <c r="AC122" i="55"/>
  <c r="AC4" i="55"/>
  <c r="AT4" i="55"/>
  <c r="AT2" i="55"/>
  <c r="AS4" i="55"/>
  <c r="AS2" i="55"/>
  <c r="AO4" i="55"/>
  <c r="AO2" i="55"/>
  <c r="AL4" i="55"/>
  <c r="AL3" i="55"/>
  <c r="AL2" i="55"/>
  <c r="AG3" i="55"/>
  <c r="AG2" i="55"/>
  <c r="AC2" i="55"/>
  <c r="L11" i="55"/>
  <c r="E128" i="55"/>
  <c r="E127" i="55"/>
  <c r="E126" i="55"/>
  <c r="E124" i="55"/>
  <c r="E122" i="55"/>
  <c r="E120" i="55"/>
  <c r="E119" i="55"/>
  <c r="E118" i="55"/>
  <c r="E114" i="55"/>
  <c r="E113" i="55"/>
  <c r="E112" i="55"/>
  <c r="E111" i="55"/>
  <c r="E110" i="55"/>
  <c r="E109" i="55"/>
  <c r="E108" i="55"/>
  <c r="E107" i="55"/>
  <c r="E106" i="55"/>
  <c r="E117" i="55"/>
  <c r="E116" i="55"/>
  <c r="E115" i="55"/>
  <c r="E105" i="55"/>
  <c r="E104" i="55"/>
  <c r="E103" i="55"/>
  <c r="E102" i="55"/>
  <c r="E101" i="55"/>
  <c r="E99" i="55"/>
  <c r="E98" i="55"/>
  <c r="E97" i="55"/>
  <c r="E96" i="55"/>
  <c r="E95" i="55"/>
  <c r="E94" i="55"/>
  <c r="E93" i="55"/>
  <c r="E92" i="55"/>
  <c r="E91" i="55"/>
  <c r="E90" i="55"/>
  <c r="E89" i="55"/>
  <c r="E88" i="55"/>
  <c r="E87" i="55"/>
  <c r="E86" i="55"/>
  <c r="E85" i="55"/>
  <c r="E84" i="55"/>
  <c r="E82" i="55"/>
  <c r="E81" i="55"/>
  <c r="E80" i="55"/>
  <c r="E79" i="55"/>
  <c r="E78" i="55"/>
  <c r="E77" i="55"/>
  <c r="E76" i="55"/>
  <c r="E74" i="55"/>
  <c r="E73" i="55"/>
  <c r="E72" i="55"/>
  <c r="E71" i="55"/>
  <c r="E70" i="55"/>
  <c r="E69" i="55"/>
  <c r="E68" i="55"/>
  <c r="E67" i="55"/>
  <c r="E66" i="55"/>
  <c r="E65" i="55"/>
  <c r="E64" i="55"/>
  <c r="E63" i="55"/>
  <c r="E62" i="55"/>
  <c r="E60" i="55"/>
  <c r="E59" i="55"/>
  <c r="E58" i="55"/>
  <c r="E57" i="55"/>
  <c r="E47" i="55"/>
  <c r="E46" i="55"/>
  <c r="E45" i="55"/>
  <c r="E44" i="55"/>
  <c r="E43" i="55"/>
  <c r="E42" i="55"/>
  <c r="E41" i="55"/>
  <c r="E39" i="55"/>
  <c r="E38" i="55"/>
  <c r="E37" i="55"/>
  <c r="E36" i="55"/>
  <c r="E35" i="55"/>
  <c r="E34" i="55"/>
  <c r="E33" i="55"/>
  <c r="E32" i="55"/>
  <c r="E31" i="55"/>
  <c r="E30" i="55"/>
  <c r="E28" i="55"/>
  <c r="E27" i="55"/>
  <c r="E26" i="55"/>
  <c r="E25" i="55"/>
  <c r="E24" i="55"/>
  <c r="E23" i="55"/>
  <c r="E22" i="55"/>
  <c r="E21" i="55"/>
  <c r="E20" i="55"/>
  <c r="E19" i="55"/>
  <c r="E17" i="55"/>
  <c r="E16" i="55"/>
  <c r="E14" i="55"/>
  <c r="E13" i="55"/>
  <c r="E12" i="55"/>
  <c r="E10" i="55"/>
  <c r="E9" i="55"/>
  <c r="E8" i="55"/>
  <c r="E7" i="55"/>
  <c r="E6" i="55"/>
  <c r="E5" i="55"/>
  <c r="E4" i="55"/>
  <c r="E3" i="55"/>
  <c r="E2" i="55"/>
  <c r="DG54" i="55" l="1"/>
  <c r="DF54" i="55"/>
  <c r="DG53" i="55"/>
  <c r="DF53" i="55"/>
  <c r="BJ129" i="48"/>
  <c r="BJ125" i="48"/>
  <c r="BJ123" i="48"/>
  <c r="BJ121" i="48"/>
  <c r="BJ120" i="48"/>
  <c r="BJ119" i="48"/>
  <c r="BJ115" i="48"/>
  <c r="BJ114" i="48"/>
  <c r="BJ113" i="48"/>
  <c r="BJ111" i="48"/>
  <c r="BJ110" i="48"/>
  <c r="BJ109" i="48"/>
  <c r="BJ108" i="48"/>
  <c r="BJ107" i="48"/>
  <c r="BJ117" i="48"/>
  <c r="BJ116" i="48"/>
  <c r="BJ104" i="48"/>
  <c r="BJ102" i="48"/>
  <c r="BJ100" i="48"/>
  <c r="BJ99" i="48"/>
  <c r="BJ98" i="48"/>
  <c r="BJ97" i="48"/>
  <c r="BJ96" i="48"/>
  <c r="BJ95" i="48"/>
  <c r="BJ94" i="48"/>
  <c r="BJ93" i="48"/>
  <c r="BJ92" i="48"/>
  <c r="BJ89" i="48"/>
  <c r="BJ88" i="48"/>
  <c r="BJ86" i="48"/>
  <c r="BJ83" i="48"/>
  <c r="BJ82" i="48"/>
  <c r="BJ81" i="48"/>
  <c r="BJ80" i="48"/>
  <c r="BJ79" i="48"/>
  <c r="BJ75" i="48"/>
  <c r="BJ74" i="48"/>
  <c r="BJ73" i="48"/>
  <c r="BJ71" i="48"/>
  <c r="BJ70" i="48"/>
  <c r="BJ69" i="48"/>
  <c r="BJ68" i="48"/>
  <c r="BJ67" i="48"/>
  <c r="BJ66" i="48"/>
  <c r="BJ65" i="48"/>
  <c r="BJ64" i="48"/>
  <c r="BJ63" i="48"/>
  <c r="BJ61" i="48"/>
  <c r="BJ60" i="48"/>
  <c r="BJ58" i="48"/>
  <c r="BJ57" i="48"/>
  <c r="BJ56" i="48"/>
  <c r="BJ55" i="48"/>
  <c r="BJ52" i="48"/>
  <c r="BJ51" i="48"/>
  <c r="BJ50" i="48"/>
  <c r="BJ48" i="48"/>
  <c r="BJ47" i="48"/>
  <c r="BJ46" i="48"/>
  <c r="BJ45" i="48"/>
  <c r="BJ43" i="48"/>
  <c r="BJ42" i="48"/>
  <c r="BJ39" i="48"/>
  <c r="BJ38" i="48"/>
  <c r="BJ37" i="48"/>
  <c r="BJ35" i="48"/>
  <c r="BJ34" i="48"/>
  <c r="BJ33" i="48"/>
  <c r="BJ31" i="48"/>
  <c r="BJ29" i="48"/>
  <c r="BJ28" i="48"/>
  <c r="BJ27" i="48"/>
  <c r="BJ26" i="48"/>
  <c r="BJ25" i="48"/>
  <c r="BJ23" i="48"/>
  <c r="BJ22" i="48"/>
  <c r="BJ21" i="48"/>
  <c r="BJ20" i="48"/>
  <c r="BJ15" i="48"/>
  <c r="BJ14" i="48"/>
  <c r="BJ11" i="48"/>
  <c r="BJ10" i="48"/>
  <c r="BJ9" i="48"/>
  <c r="BJ8" i="48"/>
  <c r="BJ7" i="48"/>
  <c r="BJ6" i="48"/>
  <c r="BJ5" i="48"/>
  <c r="BJ4" i="48"/>
  <c r="BJ3" i="48"/>
  <c r="C55" i="44"/>
  <c r="BJ54" i="48"/>
  <c r="BJ53" i="48"/>
  <c r="C56" i="44"/>
  <c r="BK129" i="48"/>
  <c r="BK125" i="48"/>
  <c r="BK123" i="48"/>
  <c r="BK121" i="48"/>
  <c r="BK120" i="48"/>
  <c r="BK119" i="48"/>
  <c r="BK115" i="48"/>
  <c r="BK114" i="48"/>
  <c r="BK113" i="48"/>
  <c r="BK111" i="48"/>
  <c r="BK110" i="48"/>
  <c r="BK109" i="48"/>
  <c r="BK108" i="48"/>
  <c r="BK107" i="48"/>
  <c r="BK117" i="48"/>
  <c r="BK116" i="48"/>
  <c r="BK104" i="48"/>
  <c r="BK102" i="48"/>
  <c r="BK100" i="48"/>
  <c r="BK99" i="48"/>
  <c r="BK98" i="48"/>
  <c r="BK97" i="48"/>
  <c r="BK96" i="48"/>
  <c r="BK95" i="48"/>
  <c r="BK94" i="48"/>
  <c r="BK93" i="48"/>
  <c r="BK92" i="48"/>
  <c r="BK89" i="48"/>
  <c r="BK88" i="48"/>
  <c r="BK86" i="48"/>
  <c r="BK83" i="48"/>
  <c r="BK82" i="48"/>
  <c r="BK81" i="48"/>
  <c r="BK80" i="48"/>
  <c r="BK79" i="48"/>
  <c r="BK75" i="48"/>
  <c r="BK74" i="48"/>
  <c r="BK73" i="48"/>
  <c r="BK71" i="48"/>
  <c r="BK70" i="48"/>
  <c r="BK69" i="48"/>
  <c r="BK68" i="48"/>
  <c r="BK67" i="48"/>
  <c r="BK66" i="48"/>
  <c r="BK65" i="48"/>
  <c r="BK64" i="48"/>
  <c r="BK63" i="48"/>
  <c r="BK61" i="48"/>
  <c r="BK60" i="48"/>
  <c r="BK58" i="48"/>
  <c r="BK57" i="48"/>
  <c r="BK56" i="48"/>
  <c r="BK55" i="48"/>
  <c r="BK52" i="48"/>
  <c r="BK51" i="48"/>
  <c r="BK50" i="48"/>
  <c r="BK48" i="48"/>
  <c r="BK47" i="48"/>
  <c r="BK46" i="48"/>
  <c r="BK45" i="48"/>
  <c r="BK43" i="48"/>
  <c r="BK42" i="48"/>
  <c r="BK39" i="48"/>
  <c r="BK38" i="48"/>
  <c r="BK37" i="48"/>
  <c r="BK35" i="48"/>
  <c r="BK34" i="48"/>
  <c r="BK33" i="48"/>
  <c r="BK31" i="48"/>
  <c r="BK29" i="48"/>
  <c r="BK28" i="48"/>
  <c r="BK27" i="48"/>
  <c r="BK26" i="48"/>
  <c r="BK25" i="48"/>
  <c r="BK23" i="48"/>
  <c r="BK22" i="48"/>
  <c r="BK21" i="48"/>
  <c r="BK20" i="48"/>
  <c r="BK15" i="48"/>
  <c r="BK14" i="48"/>
  <c r="BK11" i="48"/>
  <c r="BK10" i="48"/>
  <c r="BK9" i="48"/>
  <c r="BK8" i="48"/>
  <c r="BK7" i="48"/>
  <c r="BK6" i="48"/>
  <c r="BK5" i="48"/>
  <c r="BK4" i="48"/>
  <c r="BK3" i="48"/>
  <c r="BK53" i="48"/>
  <c r="BK54" i="48"/>
  <c r="AZ125" i="48"/>
  <c r="AZ107" i="48"/>
  <c r="AZ105" i="48"/>
  <c r="AZ96" i="48"/>
  <c r="AZ90" i="48"/>
  <c r="AZ80" i="48"/>
  <c r="AZ77" i="48"/>
  <c r="AZ58" i="48"/>
  <c r="AZ54" i="48"/>
  <c r="AZ47" i="48"/>
  <c r="AZ42" i="48"/>
  <c r="AZ32" i="48"/>
  <c r="AZ15" i="48"/>
  <c r="AZ4" i="48"/>
  <c r="C46" i="44"/>
  <c r="AZ127" i="48"/>
  <c r="AZ112" i="48"/>
  <c r="AZ106" i="48"/>
  <c r="AZ99" i="48"/>
  <c r="AZ91" i="48"/>
  <c r="AZ85" i="48"/>
  <c r="AZ78" i="48"/>
  <c r="AZ59" i="48"/>
  <c r="AZ55" i="48"/>
  <c r="AZ48" i="48"/>
  <c r="AZ44" i="48"/>
  <c r="AZ33" i="48"/>
  <c r="AZ16" i="48"/>
  <c r="AZ5" i="48"/>
  <c r="AZ128" i="48"/>
  <c r="AZ115" i="48"/>
  <c r="AZ116" i="48"/>
  <c r="AZ102" i="48"/>
  <c r="AZ92" i="48"/>
  <c r="AZ87" i="48"/>
  <c r="AZ63" i="48"/>
  <c r="AZ56" i="48"/>
  <c r="AZ50" i="48"/>
  <c r="AZ45" i="48"/>
  <c r="AZ36" i="48"/>
  <c r="AZ17" i="48"/>
  <c r="AZ13" i="48"/>
  <c r="AZ118" i="48"/>
  <c r="AZ95" i="48"/>
  <c r="AZ79" i="48"/>
  <c r="AZ57" i="48"/>
  <c r="AZ46" i="48"/>
  <c r="AZ18" i="48"/>
  <c r="AZ3" i="48"/>
  <c r="AZ72" i="48"/>
  <c r="AZ40" i="48"/>
  <c r="AZ14" i="48"/>
  <c r="AZ123" i="48"/>
  <c r="AZ103" i="48"/>
  <c r="AZ88" i="48"/>
  <c r="AZ53" i="48"/>
  <c r="AZ52" i="48"/>
  <c r="AZ51" i="48"/>
  <c r="BI2" i="55"/>
  <c r="DA3" i="48"/>
  <c r="AW124" i="55"/>
  <c r="AW125" i="55" s="1"/>
  <c r="W125" i="48"/>
  <c r="AY9" i="55"/>
  <c r="BO9" i="55" s="1"/>
  <c r="BA10" i="48"/>
  <c r="BB10" i="48"/>
  <c r="AZ10" i="48"/>
  <c r="AY10" i="48"/>
  <c r="AV16" i="55"/>
  <c r="P17" i="48"/>
  <c r="AW78" i="55"/>
  <c r="W79" i="48"/>
  <c r="AY37" i="55"/>
  <c r="BO37" i="55" s="1"/>
  <c r="BB38" i="48"/>
  <c r="AY38" i="48"/>
  <c r="BA38" i="48"/>
  <c r="AZ38" i="48"/>
  <c r="AY109" i="55"/>
  <c r="BO109" i="55" s="1"/>
  <c r="BB110" i="48"/>
  <c r="AY110" i="48"/>
  <c r="AZ110" i="48"/>
  <c r="BA110" i="48"/>
  <c r="AY118" i="55"/>
  <c r="BO118" i="55" s="1"/>
  <c r="AZ119" i="48"/>
  <c r="BA119" i="48"/>
  <c r="AY119" i="48"/>
  <c r="BB119" i="48"/>
  <c r="AY63" i="55"/>
  <c r="BO63" i="55" s="1"/>
  <c r="AY64" i="48"/>
  <c r="AZ64" i="48"/>
  <c r="BA64" i="48"/>
  <c r="BB64" i="48"/>
  <c r="AY73" i="55"/>
  <c r="BO73" i="55" s="1"/>
  <c r="BA74" i="48"/>
  <c r="BB74" i="48"/>
  <c r="AY74" i="48"/>
  <c r="AZ74" i="48"/>
  <c r="AY92" i="55"/>
  <c r="BO92" i="55" s="1"/>
  <c r="AY93" i="48"/>
  <c r="AZ93" i="48"/>
  <c r="BB93" i="48"/>
  <c r="BA93" i="48"/>
  <c r="AZ15" i="55"/>
  <c r="BO15" i="55" s="1"/>
  <c r="BI16" i="48"/>
  <c r="BJ16" i="48"/>
  <c r="BK16" i="48"/>
  <c r="AZ89" i="55"/>
  <c r="BI90" i="48"/>
  <c r="BJ90" i="48"/>
  <c r="BK90" i="48"/>
  <c r="AZ105" i="55"/>
  <c r="BO105" i="55" s="1"/>
  <c r="BI106" i="48"/>
  <c r="BJ106" i="48"/>
  <c r="BK106" i="48"/>
  <c r="BA45" i="55"/>
  <c r="BO45" i="55" s="1"/>
  <c r="BR46" i="48"/>
  <c r="BA57" i="55"/>
  <c r="BR58" i="48"/>
  <c r="BA87" i="55"/>
  <c r="BR88" i="48"/>
  <c r="BF4" i="55"/>
  <c r="DH5" i="48"/>
  <c r="AW122" i="55"/>
  <c r="W123" i="48"/>
  <c r="AY6" i="55"/>
  <c r="BO6" i="55" s="1"/>
  <c r="AZ7" i="48"/>
  <c r="BA7" i="48"/>
  <c r="AY7" i="48"/>
  <c r="BB7" i="48"/>
  <c r="AV35" i="55"/>
  <c r="P36" i="48"/>
  <c r="AW114" i="55"/>
  <c r="W115" i="48"/>
  <c r="AY34" i="55"/>
  <c r="BO34" i="55" s="1"/>
  <c r="BA35" i="48"/>
  <c r="BB35" i="48"/>
  <c r="AY35" i="48"/>
  <c r="AZ35" i="48"/>
  <c r="AY113" i="55"/>
  <c r="BO113" i="55" s="1"/>
  <c r="BB114" i="48"/>
  <c r="AY114" i="48"/>
  <c r="AZ114" i="48"/>
  <c r="BA114" i="48"/>
  <c r="AY60" i="55"/>
  <c r="BO60" i="55" s="1"/>
  <c r="BA61" i="48"/>
  <c r="BB61" i="48"/>
  <c r="AY61" i="48"/>
  <c r="AZ61" i="48"/>
  <c r="AY72" i="55"/>
  <c r="BO72" i="55" s="1"/>
  <c r="BB73" i="48"/>
  <c r="AY73" i="48"/>
  <c r="AZ73" i="48"/>
  <c r="BA73" i="48"/>
  <c r="AY88" i="55"/>
  <c r="AY89" i="48"/>
  <c r="AZ89" i="48"/>
  <c r="BB89" i="48"/>
  <c r="BA89" i="48"/>
  <c r="AY97" i="55"/>
  <c r="BO97" i="55" s="1"/>
  <c r="BB98" i="48"/>
  <c r="AY98" i="48"/>
  <c r="AZ98" i="48"/>
  <c r="BA98" i="48"/>
  <c r="AZ31" i="55"/>
  <c r="BI32" i="48"/>
  <c r="BJ32" i="48"/>
  <c r="BK32" i="48"/>
  <c r="AZ76" i="55"/>
  <c r="BO76" i="55" s="1"/>
  <c r="BI77" i="48"/>
  <c r="BJ77" i="48"/>
  <c r="BK77" i="48"/>
  <c r="AZ104" i="55"/>
  <c r="BO104" i="55" s="1"/>
  <c r="BI105" i="48"/>
  <c r="BJ105" i="48"/>
  <c r="BK105" i="48"/>
  <c r="BA103" i="55"/>
  <c r="BR104" i="48"/>
  <c r="BF2" i="55"/>
  <c r="DH3" i="48"/>
  <c r="BI4" i="55"/>
  <c r="DA5" i="48"/>
  <c r="BN4" i="55"/>
  <c r="EQ5" i="48"/>
  <c r="AX122" i="55"/>
  <c r="AX123" i="55" s="1"/>
  <c r="BY123" i="48"/>
  <c r="BY131" i="48" s="1"/>
  <c r="B68" i="44" s="1"/>
  <c r="BM124" i="55"/>
  <c r="BM125" i="55" s="1"/>
  <c r="EJ125" i="48"/>
  <c r="AZ126" i="55"/>
  <c r="BI127" i="48"/>
  <c r="BJ127" i="48"/>
  <c r="BK127" i="48"/>
  <c r="AY5" i="55"/>
  <c r="BO5" i="55" s="1"/>
  <c r="BA6" i="48"/>
  <c r="BB6" i="48"/>
  <c r="AY6" i="48"/>
  <c r="AZ6" i="48"/>
  <c r="AU13" i="55"/>
  <c r="BO13" i="55" s="1"/>
  <c r="I14" i="48"/>
  <c r="E14" i="48"/>
  <c r="AU91" i="55"/>
  <c r="I92" i="48"/>
  <c r="E92" i="48"/>
  <c r="AV17" i="55"/>
  <c r="P18" i="48"/>
  <c r="AV98" i="55"/>
  <c r="P99" i="48"/>
  <c r="AW94" i="55"/>
  <c r="W95" i="48"/>
  <c r="AY33" i="55"/>
  <c r="BO33" i="55" s="1"/>
  <c r="AY34" i="48"/>
  <c r="AZ34" i="48"/>
  <c r="BB34" i="48"/>
  <c r="BA34" i="48"/>
  <c r="AY42" i="55"/>
  <c r="BB43" i="48"/>
  <c r="AY43" i="48"/>
  <c r="AZ43" i="48"/>
  <c r="BA43" i="48"/>
  <c r="AY120" i="55"/>
  <c r="BO120" i="55" s="1"/>
  <c r="BB121" i="48"/>
  <c r="AY121" i="48"/>
  <c r="BA121" i="48"/>
  <c r="AZ121" i="48"/>
  <c r="AY25" i="55"/>
  <c r="BO25" i="55" s="1"/>
  <c r="BB26" i="48"/>
  <c r="AY26" i="48"/>
  <c r="AZ26" i="48"/>
  <c r="BA26" i="48"/>
  <c r="AY110" i="55"/>
  <c r="BO110" i="55" s="1"/>
  <c r="BA111" i="48"/>
  <c r="BB111" i="48"/>
  <c r="AY111" i="48"/>
  <c r="AZ111" i="48"/>
  <c r="AY119" i="55"/>
  <c r="BO119" i="55" s="1"/>
  <c r="AY120" i="48"/>
  <c r="AZ120" i="48"/>
  <c r="BB120" i="48"/>
  <c r="BA120" i="48"/>
  <c r="AY64" i="55"/>
  <c r="BO64" i="55" s="1"/>
  <c r="BB65" i="48"/>
  <c r="AY65" i="48"/>
  <c r="AZ65" i="48"/>
  <c r="BA65" i="48"/>
  <c r="AY68" i="55"/>
  <c r="BO68" i="55" s="1"/>
  <c r="BB69" i="48"/>
  <c r="AY69" i="48"/>
  <c r="AZ69" i="48"/>
  <c r="BA69" i="48"/>
  <c r="AY74" i="55"/>
  <c r="BO74" i="55" s="1"/>
  <c r="AZ75" i="48"/>
  <c r="BA75" i="48"/>
  <c r="AY75" i="48"/>
  <c r="BB75" i="48"/>
  <c r="AY82" i="55"/>
  <c r="BO82" i="55" s="1"/>
  <c r="AZ83" i="48"/>
  <c r="BA83" i="48"/>
  <c r="BB83" i="48"/>
  <c r="AY83" i="48"/>
  <c r="AY93" i="55"/>
  <c r="BO93" i="55" s="1"/>
  <c r="BB94" i="48"/>
  <c r="AY94" i="48"/>
  <c r="BA94" i="48"/>
  <c r="AZ94" i="48"/>
  <c r="AY103" i="55"/>
  <c r="AY104" i="48"/>
  <c r="AZ104" i="48"/>
  <c r="BB104" i="48"/>
  <c r="BA104" i="48"/>
  <c r="AZ16" i="55"/>
  <c r="BI17" i="48"/>
  <c r="BJ17" i="48"/>
  <c r="BK17" i="48"/>
  <c r="AZ35" i="55"/>
  <c r="BI36" i="48"/>
  <c r="BJ36" i="48"/>
  <c r="BK36" i="48"/>
  <c r="AZ58" i="55"/>
  <c r="BI59" i="48"/>
  <c r="BJ59" i="48"/>
  <c r="BK59" i="48"/>
  <c r="AZ90" i="55"/>
  <c r="BO90" i="55" s="1"/>
  <c r="BI91" i="48"/>
  <c r="BJ91" i="48"/>
  <c r="BK91" i="48"/>
  <c r="AZ117" i="55"/>
  <c r="BI118" i="48"/>
  <c r="BJ118" i="48"/>
  <c r="BK118" i="48"/>
  <c r="BA46" i="55"/>
  <c r="BO46" i="55" s="1"/>
  <c r="BR47" i="48"/>
  <c r="BA91" i="55"/>
  <c r="BR92" i="48"/>
  <c r="BA115" i="55"/>
  <c r="BO115" i="55" s="1"/>
  <c r="BR116" i="48"/>
  <c r="BA3" i="55"/>
  <c r="BR4" i="48"/>
  <c r="BN2" i="55"/>
  <c r="EQ3" i="48"/>
  <c r="BF124" i="55"/>
  <c r="BF125" i="55" s="1"/>
  <c r="DH125" i="48"/>
  <c r="AY7" i="55"/>
  <c r="BO7" i="55" s="1"/>
  <c r="AY8" i="48"/>
  <c r="AZ8" i="48"/>
  <c r="BB8" i="48"/>
  <c r="BA8" i="48"/>
  <c r="AU87" i="55"/>
  <c r="I88" i="48"/>
  <c r="E88" i="48"/>
  <c r="AV62" i="55"/>
  <c r="P63" i="48"/>
  <c r="AY23" i="55"/>
  <c r="AZ24" i="48"/>
  <c r="BA24" i="48"/>
  <c r="AY24" i="48"/>
  <c r="BB24" i="48"/>
  <c r="AY24" i="55"/>
  <c r="BO24" i="55" s="1"/>
  <c r="AY25" i="48"/>
  <c r="AZ25" i="48"/>
  <c r="BA25" i="48"/>
  <c r="BB25" i="48"/>
  <c r="AY27" i="55"/>
  <c r="BO27" i="55" s="1"/>
  <c r="AZ28" i="48"/>
  <c r="BA28" i="48"/>
  <c r="BB28" i="48"/>
  <c r="AY28" i="48"/>
  <c r="AY107" i="55"/>
  <c r="BO107" i="55" s="1"/>
  <c r="AZ108" i="48"/>
  <c r="BA108" i="48"/>
  <c r="AY108" i="48"/>
  <c r="BB108" i="48"/>
  <c r="AY38" i="55"/>
  <c r="BO38" i="55" s="1"/>
  <c r="BA39" i="48"/>
  <c r="BB39" i="48"/>
  <c r="AY39" i="48"/>
  <c r="AZ39" i="48"/>
  <c r="AY67" i="55"/>
  <c r="BO67" i="55" s="1"/>
  <c r="AY68" i="48"/>
  <c r="AZ68" i="48"/>
  <c r="BB68" i="48"/>
  <c r="BA68" i="48"/>
  <c r="AY81" i="55"/>
  <c r="BO81" i="55" s="1"/>
  <c r="BA82" i="48"/>
  <c r="BB82" i="48"/>
  <c r="AY82" i="48"/>
  <c r="AZ82" i="48"/>
  <c r="AY99" i="55"/>
  <c r="BO99" i="55" s="1"/>
  <c r="AZ100" i="48"/>
  <c r="BA100" i="48"/>
  <c r="AY100" i="48"/>
  <c r="BB100" i="48"/>
  <c r="AZ39" i="55"/>
  <c r="BO39" i="55" s="1"/>
  <c r="BI40" i="48"/>
  <c r="BJ40" i="48"/>
  <c r="BK40" i="48"/>
  <c r="AZ77" i="55"/>
  <c r="BO77" i="55" s="1"/>
  <c r="BI78" i="48"/>
  <c r="BJ78" i="48"/>
  <c r="BK78" i="48"/>
  <c r="BA101" i="55"/>
  <c r="BR102" i="48"/>
  <c r="BA2" i="55"/>
  <c r="BR3" i="48"/>
  <c r="BM4" i="55"/>
  <c r="EJ5" i="48"/>
  <c r="BA124" i="55"/>
  <c r="BA125" i="55" s="1"/>
  <c r="BR125" i="48"/>
  <c r="AY10" i="55"/>
  <c r="BO10" i="55" s="1"/>
  <c r="AZ11" i="48"/>
  <c r="BA11" i="48"/>
  <c r="AY11" i="48"/>
  <c r="BB11" i="48"/>
  <c r="AV14" i="55"/>
  <c r="BO14" i="55" s="1"/>
  <c r="P15" i="48"/>
  <c r="AW41" i="55"/>
  <c r="W42" i="48"/>
  <c r="AY20" i="55"/>
  <c r="BO20" i="55" s="1"/>
  <c r="AZ21" i="48"/>
  <c r="BA21" i="48"/>
  <c r="BB21" i="48"/>
  <c r="AY21" i="48"/>
  <c r="AY85" i="55"/>
  <c r="BB86" i="48"/>
  <c r="AY86" i="48"/>
  <c r="AZ86" i="48"/>
  <c r="BA86" i="48"/>
  <c r="AY28" i="55"/>
  <c r="BO28" i="55" s="1"/>
  <c r="AY29" i="48"/>
  <c r="AZ29" i="48"/>
  <c r="BA29" i="48"/>
  <c r="BB29" i="48"/>
  <c r="AY36" i="55"/>
  <c r="BO36" i="55" s="1"/>
  <c r="AY37" i="48"/>
  <c r="AZ37" i="48"/>
  <c r="BA37" i="48"/>
  <c r="BB37" i="48"/>
  <c r="AY66" i="55"/>
  <c r="BO66" i="55" s="1"/>
  <c r="AZ67" i="48"/>
  <c r="BA67" i="48"/>
  <c r="AY67" i="48"/>
  <c r="BB67" i="48"/>
  <c r="AY70" i="55"/>
  <c r="BO70" i="55" s="1"/>
  <c r="AZ71" i="48"/>
  <c r="BA71" i="48"/>
  <c r="BB71" i="48"/>
  <c r="AY71" i="48"/>
  <c r="AZ12" i="55"/>
  <c r="BI13" i="48"/>
  <c r="BJ13" i="48"/>
  <c r="BK13" i="48"/>
  <c r="AZ23" i="55"/>
  <c r="BI24" i="48"/>
  <c r="BJ24" i="48"/>
  <c r="BK24" i="48"/>
  <c r="AZ86" i="55"/>
  <c r="BO86" i="55" s="1"/>
  <c r="BI87" i="48"/>
  <c r="BJ87" i="48"/>
  <c r="BK87" i="48"/>
  <c r="BA44" i="55"/>
  <c r="BO44" i="55" s="1"/>
  <c r="BR45" i="48"/>
  <c r="BA79" i="55"/>
  <c r="BO79" i="55" s="1"/>
  <c r="BR80" i="48"/>
  <c r="BA114" i="55"/>
  <c r="BR115" i="48"/>
  <c r="AW2" i="55"/>
  <c r="W3" i="48"/>
  <c r="BF3" i="55"/>
  <c r="DH4" i="48"/>
  <c r="BM2" i="55"/>
  <c r="EJ3" i="48"/>
  <c r="AW4" i="55"/>
  <c r="W5" i="48"/>
  <c r="AV124" i="55"/>
  <c r="P125" i="48"/>
  <c r="AZ127" i="55"/>
  <c r="BO127" i="55" s="1"/>
  <c r="BI128" i="48"/>
  <c r="BJ128" i="48"/>
  <c r="BK128" i="48"/>
  <c r="AY8" i="55"/>
  <c r="BO8" i="55" s="1"/>
  <c r="BB9" i="48"/>
  <c r="AY9" i="48"/>
  <c r="BA9" i="48"/>
  <c r="AZ9" i="48"/>
  <c r="AU16" i="55"/>
  <c r="E17" i="48"/>
  <c r="I17" i="48"/>
  <c r="AV12" i="55"/>
  <c r="P13" i="48"/>
  <c r="AV32" i="55"/>
  <c r="P33" i="48"/>
  <c r="AV101" i="55"/>
  <c r="P102" i="48"/>
  <c r="AW106" i="55"/>
  <c r="W107" i="48"/>
  <c r="AY19" i="55"/>
  <c r="BA20" i="48"/>
  <c r="BB20" i="48"/>
  <c r="AY20" i="48"/>
  <c r="AZ20" i="48"/>
  <c r="AY116" i="55"/>
  <c r="BO116" i="55" s="1"/>
  <c r="AZ117" i="48"/>
  <c r="BA117" i="48"/>
  <c r="AY117" i="48"/>
  <c r="BB117" i="48"/>
  <c r="AY21" i="55"/>
  <c r="BO21" i="55" s="1"/>
  <c r="BB22" i="48"/>
  <c r="AY22" i="48"/>
  <c r="AZ22" i="48"/>
  <c r="BA22" i="48"/>
  <c r="AY26" i="55"/>
  <c r="BO26" i="55" s="1"/>
  <c r="BA27" i="48"/>
  <c r="BB27" i="48"/>
  <c r="AY27" i="48"/>
  <c r="AZ27" i="48"/>
  <c r="AY112" i="55"/>
  <c r="BO112" i="55" s="1"/>
  <c r="AY113" i="48"/>
  <c r="AZ113" i="48"/>
  <c r="BA113" i="48"/>
  <c r="BB113" i="48"/>
  <c r="AY30" i="55"/>
  <c r="BO30" i="55" s="1"/>
  <c r="BB31" i="48"/>
  <c r="AY31" i="48"/>
  <c r="AZ31" i="48"/>
  <c r="BA31" i="48"/>
  <c r="AY59" i="55"/>
  <c r="BB60" i="48"/>
  <c r="AY60" i="48"/>
  <c r="AZ60" i="48"/>
  <c r="BA60" i="48"/>
  <c r="AY65" i="55"/>
  <c r="BO65" i="55" s="1"/>
  <c r="BA66" i="48"/>
  <c r="BB66" i="48"/>
  <c r="AY66" i="48"/>
  <c r="AZ66" i="48"/>
  <c r="AY69" i="55"/>
  <c r="BO69" i="55" s="1"/>
  <c r="BA70" i="48"/>
  <c r="BB70" i="48"/>
  <c r="AZ70" i="48"/>
  <c r="AY70" i="48"/>
  <c r="AY22" i="55"/>
  <c r="BO22" i="55" s="1"/>
  <c r="BA23" i="48"/>
  <c r="BB23" i="48"/>
  <c r="AY23" i="48"/>
  <c r="AZ23" i="48"/>
  <c r="AY80" i="55"/>
  <c r="BO80" i="55" s="1"/>
  <c r="BB81" i="48"/>
  <c r="AY81" i="48"/>
  <c r="AZ81" i="48"/>
  <c r="BA81" i="48"/>
  <c r="AY96" i="55"/>
  <c r="BO96" i="55" s="1"/>
  <c r="AY97" i="48"/>
  <c r="AZ97" i="48"/>
  <c r="BB97" i="48"/>
  <c r="BA97" i="48"/>
  <c r="AY108" i="55"/>
  <c r="BO108" i="55" s="1"/>
  <c r="AY109" i="48"/>
  <c r="AZ109" i="48"/>
  <c r="BA109" i="48"/>
  <c r="BB109" i="48"/>
  <c r="AZ17" i="55"/>
  <c r="BI18" i="48"/>
  <c r="BJ18" i="48"/>
  <c r="BK18" i="48"/>
  <c r="AZ43" i="55"/>
  <c r="BI44" i="48"/>
  <c r="BJ44" i="48"/>
  <c r="BK44" i="48"/>
  <c r="AZ71" i="55"/>
  <c r="BI72" i="48"/>
  <c r="BJ72" i="48"/>
  <c r="BK72" i="48"/>
  <c r="AZ84" i="55"/>
  <c r="BI85" i="48"/>
  <c r="BJ85" i="48"/>
  <c r="BK85" i="48"/>
  <c r="AZ102" i="55"/>
  <c r="BO102" i="55" s="1"/>
  <c r="BI103" i="48"/>
  <c r="BJ103" i="48"/>
  <c r="BK103" i="48"/>
  <c r="AZ111" i="55"/>
  <c r="BO111" i="55" s="1"/>
  <c r="BI112" i="48"/>
  <c r="BJ112" i="48"/>
  <c r="BK112" i="48"/>
  <c r="BA47" i="55"/>
  <c r="BO47" i="55" s="1"/>
  <c r="BR48" i="48"/>
  <c r="BA78" i="55"/>
  <c r="BR79" i="48"/>
  <c r="BA95" i="55"/>
  <c r="BO95" i="55" s="1"/>
  <c r="BR96" i="48"/>
  <c r="BA106" i="55"/>
  <c r="BR107" i="48"/>
  <c r="AY128" i="55"/>
  <c r="BO128" i="55" s="1"/>
  <c r="BA129" i="48"/>
  <c r="AY129" i="48"/>
  <c r="AZ129" i="48"/>
  <c r="BB129" i="48"/>
  <c r="BO51" i="55"/>
  <c r="CM53" i="55"/>
  <c r="CH53" i="55"/>
  <c r="CC53" i="55"/>
  <c r="BY53" i="55"/>
  <c r="BT53" i="55"/>
  <c r="BP53" i="55"/>
  <c r="CI53" i="55"/>
  <c r="CD53" i="55"/>
  <c r="BZ53" i="55"/>
  <c r="BU53" i="55"/>
  <c r="BQ53" i="55"/>
  <c r="CE53" i="55"/>
  <c r="BV53" i="55"/>
  <c r="BR53" i="55"/>
  <c r="CB53" i="55"/>
  <c r="CG53" i="55"/>
  <c r="BW53" i="55"/>
  <c r="CA53" i="55"/>
  <c r="CL53" i="55"/>
  <c r="BS53" i="55"/>
  <c r="BO55" i="55"/>
  <c r="BO49" i="55"/>
  <c r="BO56" i="55"/>
  <c r="CL54" i="55"/>
  <c r="CG54" i="55"/>
  <c r="CB54" i="55"/>
  <c r="BW54" i="55"/>
  <c r="BS54" i="55"/>
  <c r="CM54" i="55"/>
  <c r="CH54" i="55"/>
  <c r="CC54" i="55"/>
  <c r="BY54" i="55"/>
  <c r="BT54" i="55"/>
  <c r="BP54" i="55"/>
  <c r="CI54" i="55"/>
  <c r="BZ54" i="55"/>
  <c r="BQ54" i="55"/>
  <c r="CD54" i="55"/>
  <c r="CE54" i="55"/>
  <c r="CA54" i="55"/>
  <c r="BR54" i="55"/>
  <c r="BU54" i="55"/>
  <c r="BV54" i="55"/>
  <c r="BO50" i="55"/>
  <c r="BO52" i="55"/>
  <c r="BO59" i="55" l="1"/>
  <c r="CL73" i="55"/>
  <c r="DF73" i="55"/>
  <c r="DG73" i="55"/>
  <c r="CA51" i="55"/>
  <c r="DF51" i="55"/>
  <c r="DG51" i="55"/>
  <c r="DF59" i="55"/>
  <c r="DG59" i="55"/>
  <c r="DF79" i="55"/>
  <c r="DG79" i="55"/>
  <c r="BP66" i="55"/>
  <c r="DG66" i="55"/>
  <c r="DF66" i="55"/>
  <c r="BV14" i="55"/>
  <c r="DG14" i="55"/>
  <c r="DF14" i="55"/>
  <c r="BU24" i="55"/>
  <c r="DF24" i="55"/>
  <c r="DG24" i="55"/>
  <c r="DF68" i="55"/>
  <c r="DG68" i="55"/>
  <c r="CM104" i="55"/>
  <c r="DG104" i="55"/>
  <c r="DF104" i="55"/>
  <c r="BV81" i="55"/>
  <c r="DF81" i="55"/>
  <c r="DG81" i="55"/>
  <c r="DF55" i="55"/>
  <c r="DG55" i="55"/>
  <c r="DF95" i="55"/>
  <c r="DG95" i="55"/>
  <c r="BP111" i="55"/>
  <c r="DF111" i="55"/>
  <c r="DG111" i="55"/>
  <c r="DF22" i="55"/>
  <c r="DG22" i="55"/>
  <c r="DF116" i="55"/>
  <c r="DG116" i="55"/>
  <c r="DF77" i="55"/>
  <c r="DG77" i="55"/>
  <c r="CE38" i="55"/>
  <c r="DF38" i="55"/>
  <c r="DG38" i="55"/>
  <c r="BZ93" i="55"/>
  <c r="DG93" i="55"/>
  <c r="DF93" i="55"/>
  <c r="CI120" i="55"/>
  <c r="DF120" i="55"/>
  <c r="DG120" i="55"/>
  <c r="DG113" i="55"/>
  <c r="DF113" i="55"/>
  <c r="CB45" i="55"/>
  <c r="DG45" i="55"/>
  <c r="DF45" i="55"/>
  <c r="DG118" i="55"/>
  <c r="DF118" i="55"/>
  <c r="DG49" i="55"/>
  <c r="DF49" i="55"/>
  <c r="BT110" i="55"/>
  <c r="DG110" i="55"/>
  <c r="DF110" i="55"/>
  <c r="DF108" i="55"/>
  <c r="DG108" i="55"/>
  <c r="DF112" i="55"/>
  <c r="DG112" i="55"/>
  <c r="BU127" i="55"/>
  <c r="DF127" i="55"/>
  <c r="DG127" i="55"/>
  <c r="DG44" i="55"/>
  <c r="DF44" i="55"/>
  <c r="CG28" i="55"/>
  <c r="DF28" i="55"/>
  <c r="DG28" i="55"/>
  <c r="CB99" i="55"/>
  <c r="DF99" i="55"/>
  <c r="DG99" i="55"/>
  <c r="BP119" i="55"/>
  <c r="DF119" i="55"/>
  <c r="DG119" i="55"/>
  <c r="DG92" i="55"/>
  <c r="DF92" i="55"/>
  <c r="BP7" i="55"/>
  <c r="DG7" i="55"/>
  <c r="DF7" i="55"/>
  <c r="CB6" i="55"/>
  <c r="DG6" i="55"/>
  <c r="DF6" i="55"/>
  <c r="BY70" i="55"/>
  <c r="DG70" i="55"/>
  <c r="DF70" i="55"/>
  <c r="DG27" i="55"/>
  <c r="DF27" i="55"/>
  <c r="DF46" i="55"/>
  <c r="DG46" i="55"/>
  <c r="CC90" i="55"/>
  <c r="DF90" i="55"/>
  <c r="DG90" i="55"/>
  <c r="BP74" i="55"/>
  <c r="DF74" i="55"/>
  <c r="DG74" i="55"/>
  <c r="BV33" i="55"/>
  <c r="DF33" i="55"/>
  <c r="DG33" i="55"/>
  <c r="BP37" i="55"/>
  <c r="DF37" i="55"/>
  <c r="DG37" i="55"/>
  <c r="DG50" i="55"/>
  <c r="DF50" i="55"/>
  <c r="BQ26" i="55"/>
  <c r="DG26" i="55"/>
  <c r="DF26" i="55"/>
  <c r="DG13" i="55"/>
  <c r="DF13" i="55"/>
  <c r="DG80" i="55"/>
  <c r="DF80" i="55"/>
  <c r="CE21" i="55"/>
  <c r="DG21" i="55"/>
  <c r="DF21" i="55"/>
  <c r="CD20" i="55"/>
  <c r="DF20" i="55"/>
  <c r="DG20" i="55"/>
  <c r="CL67" i="55"/>
  <c r="DG67" i="55"/>
  <c r="DF67" i="55"/>
  <c r="BR25" i="55"/>
  <c r="DG25" i="55"/>
  <c r="DF25" i="55"/>
  <c r="DG5" i="55"/>
  <c r="DF5" i="55"/>
  <c r="DG76" i="55"/>
  <c r="DF76" i="55"/>
  <c r="BZ60" i="55"/>
  <c r="DG60" i="55"/>
  <c r="DF60" i="55"/>
  <c r="DG63" i="55"/>
  <c r="DF63" i="55"/>
  <c r="CD9" i="55"/>
  <c r="DG9" i="55"/>
  <c r="DF9" i="55"/>
  <c r="CE96" i="55"/>
  <c r="DF96" i="55"/>
  <c r="DG96" i="55"/>
  <c r="CE115" i="55"/>
  <c r="DF115" i="55"/>
  <c r="DG115" i="55"/>
  <c r="DF56" i="55"/>
  <c r="DG56" i="55"/>
  <c r="DF128" i="55"/>
  <c r="DG128" i="55"/>
  <c r="CD47" i="55"/>
  <c r="DF47" i="55"/>
  <c r="DG47" i="55"/>
  <c r="DG102" i="55"/>
  <c r="DF102" i="55"/>
  <c r="DF30" i="55"/>
  <c r="DG30" i="55"/>
  <c r="DG36" i="55"/>
  <c r="DF36" i="55"/>
  <c r="CM10" i="55"/>
  <c r="DF10" i="55"/>
  <c r="DG10" i="55"/>
  <c r="BP39" i="55"/>
  <c r="DF39" i="55"/>
  <c r="DG39" i="55"/>
  <c r="CA64" i="55"/>
  <c r="DF64" i="55"/>
  <c r="DG64" i="55"/>
  <c r="CI97" i="55"/>
  <c r="DG97" i="55"/>
  <c r="DF97" i="55"/>
  <c r="CA105" i="55"/>
  <c r="DG105" i="55"/>
  <c r="DF105" i="55"/>
  <c r="DG15" i="55"/>
  <c r="DF15" i="55"/>
  <c r="BV72" i="55"/>
  <c r="DF72" i="55"/>
  <c r="DG72" i="55"/>
  <c r="DF65" i="55"/>
  <c r="DG65" i="55"/>
  <c r="DF52" i="55"/>
  <c r="DG52" i="55"/>
  <c r="DG69" i="55"/>
  <c r="DF69" i="55"/>
  <c r="CB8" i="55"/>
  <c r="DG8" i="55"/>
  <c r="DF8" i="55"/>
  <c r="DF86" i="55"/>
  <c r="DG86" i="55"/>
  <c r="CL107" i="55"/>
  <c r="DF107" i="55"/>
  <c r="DG107" i="55"/>
  <c r="CC82" i="55"/>
  <c r="DF82" i="55"/>
  <c r="DG82" i="55"/>
  <c r="DF34" i="55"/>
  <c r="DG34" i="55"/>
  <c r="CM109" i="55"/>
  <c r="DF109" i="55"/>
  <c r="DG109" i="55"/>
  <c r="BO106" i="55"/>
  <c r="BV25" i="55"/>
  <c r="BW73" i="55"/>
  <c r="BQ67" i="55"/>
  <c r="BS72" i="55"/>
  <c r="CL72" i="55"/>
  <c r="CB127" i="55"/>
  <c r="CC25" i="55"/>
  <c r="BZ6" i="55"/>
  <c r="BT115" i="55"/>
  <c r="CC115" i="55"/>
  <c r="CM6" i="55"/>
  <c r="CD115" i="55"/>
  <c r="CB119" i="55"/>
  <c r="BQ115" i="55"/>
  <c r="CB73" i="55"/>
  <c r="CI109" i="55"/>
  <c r="BU115" i="55"/>
  <c r="CM115" i="55"/>
  <c r="CA73" i="55"/>
  <c r="CB115" i="55"/>
  <c r="BT25" i="55"/>
  <c r="BZ73" i="55"/>
  <c r="BZ64" i="55"/>
  <c r="CI115" i="55"/>
  <c r="BV115" i="55"/>
  <c r="CC33" i="55"/>
  <c r="CG39" i="55"/>
  <c r="CB38" i="55"/>
  <c r="CG33" i="55"/>
  <c r="BZ38" i="55"/>
  <c r="BQ47" i="55"/>
  <c r="CD93" i="55"/>
  <c r="BR93" i="55"/>
  <c r="BY24" i="55"/>
  <c r="BS93" i="55"/>
  <c r="CH109" i="55"/>
  <c r="CA82" i="55"/>
  <c r="BY119" i="55"/>
  <c r="BY25" i="55"/>
  <c r="BR33" i="55"/>
  <c r="BO98" i="55"/>
  <c r="BO43" i="55"/>
  <c r="BP8" i="55"/>
  <c r="BR86" i="55"/>
  <c r="CG10" i="55"/>
  <c r="CM37" i="55"/>
  <c r="BP82" i="55"/>
  <c r="CL25" i="55"/>
  <c r="BT33" i="55"/>
  <c r="BR47" i="55"/>
  <c r="BQ22" i="55"/>
  <c r="CA127" i="55"/>
  <c r="BQ86" i="55"/>
  <c r="BT10" i="55"/>
  <c r="BR70" i="55"/>
  <c r="CL108" i="55"/>
  <c r="CM95" i="55"/>
  <c r="CB95" i="55"/>
  <c r="CB77" i="55"/>
  <c r="BY82" i="55"/>
  <c r="BW82" i="55"/>
  <c r="CL82" i="55"/>
  <c r="BS24" i="55"/>
  <c r="CL24" i="55"/>
  <c r="CE24" i="55"/>
  <c r="BU111" i="55"/>
  <c r="CA119" i="55"/>
  <c r="BS119" i="55"/>
  <c r="BT97" i="55"/>
  <c r="BQ109" i="55"/>
  <c r="BW109" i="55"/>
  <c r="CC20" i="55"/>
  <c r="BP20" i="55"/>
  <c r="BR20" i="55"/>
  <c r="BZ14" i="55"/>
  <c r="CA14" i="55"/>
  <c r="CH14" i="55"/>
  <c r="CM67" i="55"/>
  <c r="CB67" i="55"/>
  <c r="BP67" i="55"/>
  <c r="CI67" i="55"/>
  <c r="CG24" i="55"/>
  <c r="BW24" i="55"/>
  <c r="CM24" i="55"/>
  <c r="CC24" i="55"/>
  <c r="BT24" i="55"/>
  <c r="CD24" i="55"/>
  <c r="CI24" i="55"/>
  <c r="CA24" i="55"/>
  <c r="BV24" i="55"/>
  <c r="BR24" i="55"/>
  <c r="BO62" i="55"/>
  <c r="CC7" i="55"/>
  <c r="BS7" i="55"/>
  <c r="BU7" i="55"/>
  <c r="CG64" i="55"/>
  <c r="BV64" i="55"/>
  <c r="CC64" i="55"/>
  <c r="CH64" i="55"/>
  <c r="CH6" i="55"/>
  <c r="BP6" i="55"/>
  <c r="BU6" i="55"/>
  <c r="BV6" i="55"/>
  <c r="BS6" i="55"/>
  <c r="BO57" i="55"/>
  <c r="CD73" i="55"/>
  <c r="BU73" i="55"/>
  <c r="CE73" i="55"/>
  <c r="BV73" i="55"/>
  <c r="CG73" i="55"/>
  <c r="CH73" i="55"/>
  <c r="BP73" i="55"/>
  <c r="BS73" i="55"/>
  <c r="CC73" i="55"/>
  <c r="BT73" i="55"/>
  <c r="CD109" i="55"/>
  <c r="BU109" i="55"/>
  <c r="CL109" i="55"/>
  <c r="CB109" i="55"/>
  <c r="BS109" i="55"/>
  <c r="BR109" i="55"/>
  <c r="CC109" i="55"/>
  <c r="CE109" i="55"/>
  <c r="BP109" i="55"/>
  <c r="BV109" i="55"/>
  <c r="CG115" i="55"/>
  <c r="BW115" i="55"/>
  <c r="BS115" i="55"/>
  <c r="CL115" i="55"/>
  <c r="BZ115" i="55"/>
  <c r="BR115" i="55"/>
  <c r="CA115" i="55"/>
  <c r="BP115" i="55"/>
  <c r="BY115" i="55"/>
  <c r="CH115" i="55"/>
  <c r="CM93" i="55"/>
  <c r="CE93" i="55"/>
  <c r="CM64" i="55"/>
  <c r="BO88" i="55"/>
  <c r="CG20" i="55"/>
  <c r="BY14" i="55"/>
  <c r="BR6" i="55"/>
  <c r="BT6" i="55"/>
  <c r="CC45" i="55"/>
  <c r="CM73" i="55"/>
  <c r="BY73" i="55"/>
  <c r="BR73" i="55"/>
  <c r="BQ73" i="55"/>
  <c r="CI73" i="55"/>
  <c r="BY67" i="55"/>
  <c r="BZ24" i="55"/>
  <c r="BQ24" i="55"/>
  <c r="BP24" i="55"/>
  <c r="CH24" i="55"/>
  <c r="CB24" i="55"/>
  <c r="BY109" i="55"/>
  <c r="BT109" i="55"/>
  <c r="CA109" i="55"/>
  <c r="CG109" i="55"/>
  <c r="BZ109" i="55"/>
  <c r="BQ7" i="55"/>
  <c r="CB7" i="55"/>
  <c r="CI21" i="55"/>
  <c r="CA20" i="55"/>
  <c r="BU20" i="55"/>
  <c r="CH20" i="55"/>
  <c r="BU67" i="55"/>
  <c r="BS67" i="55"/>
  <c r="CA7" i="55"/>
  <c r="CH7" i="55"/>
  <c r="BW20" i="55"/>
  <c r="BZ20" i="55"/>
  <c r="CM20" i="55"/>
  <c r="BR67" i="55"/>
  <c r="CD67" i="55"/>
  <c r="BW67" i="55"/>
  <c r="BZ7" i="55"/>
  <c r="CM7" i="55"/>
  <c r="CB20" i="55"/>
  <c r="CI20" i="55"/>
  <c r="CA67" i="55"/>
  <c r="BT67" i="55"/>
  <c r="CG67" i="55"/>
  <c r="BR7" i="55"/>
  <c r="CD7" i="55"/>
  <c r="BW7" i="55"/>
  <c r="BV20" i="55"/>
  <c r="BT20" i="55"/>
  <c r="BZ67" i="55"/>
  <c r="CC67" i="55"/>
  <c r="CI7" i="55"/>
  <c r="BT7" i="55"/>
  <c r="CG7" i="55"/>
  <c r="BS20" i="55"/>
  <c r="CE20" i="55"/>
  <c r="BY20" i="55"/>
  <c r="BV67" i="55"/>
  <c r="CH67" i="55"/>
  <c r="BV7" i="55"/>
  <c r="BY7" i="55"/>
  <c r="CL7" i="55"/>
  <c r="CL20" i="55"/>
  <c r="BQ20" i="55"/>
  <c r="CE67" i="55"/>
  <c r="CE7" i="55"/>
  <c r="CL70" i="55"/>
  <c r="BV82" i="55"/>
  <c r="BU82" i="55"/>
  <c r="CH82" i="55"/>
  <c r="BZ119" i="55"/>
  <c r="CH119" i="55"/>
  <c r="BQ25" i="55"/>
  <c r="BS25" i="55"/>
  <c r="CE25" i="55"/>
  <c r="CI33" i="55"/>
  <c r="CM33" i="55"/>
  <c r="BP47" i="55"/>
  <c r="CI47" i="55"/>
  <c r="BS111" i="55"/>
  <c r="CD112" i="55"/>
  <c r="CC21" i="55"/>
  <c r="BR127" i="55"/>
  <c r="CA86" i="55"/>
  <c r="BZ72" i="55"/>
  <c r="CE72" i="55"/>
  <c r="BV10" i="55"/>
  <c r="CL45" i="55"/>
  <c r="CB15" i="55"/>
  <c r="BP107" i="55"/>
  <c r="CG37" i="55"/>
  <c r="BO124" i="55"/>
  <c r="BO87" i="55"/>
  <c r="BO103" i="55"/>
  <c r="BO31" i="55"/>
  <c r="BS82" i="55"/>
  <c r="CD82" i="55"/>
  <c r="CL119" i="55"/>
  <c r="BW119" i="55"/>
  <c r="BR119" i="55"/>
  <c r="CI25" i="55"/>
  <c r="CB25" i="55"/>
  <c r="CA33" i="55"/>
  <c r="CD33" i="55"/>
  <c r="BW33" i="55"/>
  <c r="BY95" i="55"/>
  <c r="BS47" i="55"/>
  <c r="BT111" i="55"/>
  <c r="CL111" i="55"/>
  <c r="CC22" i="55"/>
  <c r="BW26" i="55"/>
  <c r="BO101" i="55"/>
  <c r="BV127" i="55"/>
  <c r="BT86" i="55"/>
  <c r="CM86" i="55"/>
  <c r="CD72" i="55"/>
  <c r="BZ10" i="55"/>
  <c r="BQ77" i="55"/>
  <c r="CC99" i="55"/>
  <c r="CH37" i="55"/>
  <c r="CA37" i="55"/>
  <c r="BO117" i="55"/>
  <c r="BU110" i="55"/>
  <c r="CI69" i="55"/>
  <c r="BU60" i="55"/>
  <c r="BP120" i="55"/>
  <c r="CC108" i="55"/>
  <c r="BW69" i="55"/>
  <c r="BV112" i="55"/>
  <c r="BS99" i="55"/>
  <c r="BV95" i="55"/>
  <c r="CD95" i="55"/>
  <c r="CM47" i="55"/>
  <c r="CH47" i="55"/>
  <c r="BW47" i="55"/>
  <c r="CA47" i="55"/>
  <c r="BZ47" i="55"/>
  <c r="CC111" i="55"/>
  <c r="BR111" i="55"/>
  <c r="CH111" i="55"/>
  <c r="CD111" i="55"/>
  <c r="CB111" i="55"/>
  <c r="BO71" i="55"/>
  <c r="CL22" i="55"/>
  <c r="BR22" i="55"/>
  <c r="CI22" i="55"/>
  <c r="CC26" i="55"/>
  <c r="BR26" i="55"/>
  <c r="CI26" i="55"/>
  <c r="BY51" i="55"/>
  <c r="CD8" i="55"/>
  <c r="BR8" i="55"/>
  <c r="BT127" i="55"/>
  <c r="BY127" i="55"/>
  <c r="BS127" i="55"/>
  <c r="CL127" i="55"/>
  <c r="CD127" i="55"/>
  <c r="BW86" i="55"/>
  <c r="BS86" i="55"/>
  <c r="CB86" i="55"/>
  <c r="BZ86" i="55"/>
  <c r="CC86" i="55"/>
  <c r="BR10" i="55"/>
  <c r="CL10" i="55"/>
  <c r="BQ10" i="55"/>
  <c r="CI10" i="55"/>
  <c r="CC10" i="55"/>
  <c r="CM77" i="55"/>
  <c r="BY77" i="55"/>
  <c r="BV77" i="55"/>
  <c r="CI39" i="55"/>
  <c r="BW38" i="55"/>
  <c r="BO17" i="55"/>
  <c r="CE82" i="55"/>
  <c r="BR82" i="55"/>
  <c r="BZ82" i="55"/>
  <c r="BT82" i="55"/>
  <c r="CM82" i="55"/>
  <c r="CD119" i="55"/>
  <c r="CI119" i="55"/>
  <c r="BT119" i="55"/>
  <c r="CM119" i="55"/>
  <c r="CE119" i="55"/>
  <c r="CM25" i="55"/>
  <c r="BU25" i="55"/>
  <c r="CH25" i="55"/>
  <c r="CG25" i="55"/>
  <c r="CA25" i="55"/>
  <c r="BZ33" i="55"/>
  <c r="BQ33" i="55"/>
  <c r="BP33" i="55"/>
  <c r="CH33" i="55"/>
  <c r="CB33" i="55"/>
  <c r="CH95" i="55"/>
  <c r="BZ95" i="55"/>
  <c r="BT47" i="55"/>
  <c r="BY47" i="55"/>
  <c r="CL47" i="55"/>
  <c r="BV47" i="55"/>
  <c r="BU47" i="55"/>
  <c r="CE111" i="55"/>
  <c r="CM111" i="55"/>
  <c r="BY111" i="55"/>
  <c r="BZ111" i="55"/>
  <c r="BW111" i="55"/>
  <c r="CB22" i="55"/>
  <c r="CG22" i="55"/>
  <c r="CD22" i="55"/>
  <c r="BT26" i="55"/>
  <c r="CL26" i="55"/>
  <c r="CD26" i="55"/>
  <c r="BU51" i="55"/>
  <c r="BY8" i="55"/>
  <c r="CC127" i="55"/>
  <c r="BP127" i="55"/>
  <c r="CE127" i="55"/>
  <c r="CG127" i="55"/>
  <c r="BZ127" i="55"/>
  <c r="BY86" i="55"/>
  <c r="CG86" i="55"/>
  <c r="BV86" i="55"/>
  <c r="BU86" i="55"/>
  <c r="CE86" i="55"/>
  <c r="BU72" i="55"/>
  <c r="CG72" i="55"/>
  <c r="CB10" i="55"/>
  <c r="BS10" i="55"/>
  <c r="CE10" i="55"/>
  <c r="CD10" i="55"/>
  <c r="BY10" i="55"/>
  <c r="BZ77" i="55"/>
  <c r="CG77" i="55"/>
  <c r="CE39" i="55"/>
  <c r="BP38" i="55"/>
  <c r="CD38" i="55"/>
  <c r="BZ37" i="55"/>
  <c r="CB37" i="55"/>
  <c r="BO3" i="55"/>
  <c r="CG82" i="55"/>
  <c r="CB82" i="55"/>
  <c r="BQ82" i="55"/>
  <c r="CI82" i="55"/>
  <c r="BU119" i="55"/>
  <c r="BQ119" i="55"/>
  <c r="CG119" i="55"/>
  <c r="CC119" i="55"/>
  <c r="BV119" i="55"/>
  <c r="CD25" i="55"/>
  <c r="BZ25" i="55"/>
  <c r="BP25" i="55"/>
  <c r="BW25" i="55"/>
  <c r="CE33" i="55"/>
  <c r="BU33" i="55"/>
  <c r="BY33" i="55"/>
  <c r="BS33" i="55"/>
  <c r="CL33" i="55"/>
  <c r="CA95" i="55"/>
  <c r="CC95" i="55"/>
  <c r="BW95" i="55"/>
  <c r="CB47" i="55"/>
  <c r="CC47" i="55"/>
  <c r="CG47" i="55"/>
  <c r="CE47" i="55"/>
  <c r="BV111" i="55"/>
  <c r="CA111" i="55"/>
  <c r="BQ111" i="55"/>
  <c r="CI111" i="55"/>
  <c r="CG111" i="55"/>
  <c r="CH22" i="55"/>
  <c r="CE22" i="55"/>
  <c r="BY26" i="55"/>
  <c r="CE26" i="55"/>
  <c r="CB51" i="55"/>
  <c r="CC8" i="55"/>
  <c r="BV8" i="55"/>
  <c r="CM127" i="55"/>
  <c r="CH127" i="55"/>
  <c r="BW127" i="55"/>
  <c r="BQ127" i="55"/>
  <c r="CI127" i="55"/>
  <c r="BP86" i="55"/>
  <c r="CD86" i="55"/>
  <c r="CL86" i="55"/>
  <c r="CI86" i="55"/>
  <c r="CH86" i="55"/>
  <c r="CI72" i="55"/>
  <c r="CM72" i="55"/>
  <c r="CA72" i="55"/>
  <c r="BW10" i="55"/>
  <c r="CA10" i="55"/>
  <c r="BU10" i="55"/>
  <c r="BP10" i="55"/>
  <c r="CH10" i="55"/>
  <c r="CD77" i="55"/>
  <c r="CH77" i="55"/>
  <c r="CA77" i="55"/>
  <c r="CG38" i="55"/>
  <c r="CI37" i="55"/>
  <c r="CC37" i="55"/>
  <c r="BV37" i="55"/>
  <c r="BW112" i="55"/>
  <c r="CM70" i="55"/>
  <c r="CM60" i="55"/>
  <c r="CA45" i="55"/>
  <c r="CM15" i="55"/>
  <c r="CG107" i="55"/>
  <c r="BT90" i="55"/>
  <c r="BU69" i="55"/>
  <c r="CH28" i="55"/>
  <c r="CA90" i="55"/>
  <c r="BY69" i="55"/>
  <c r="CC51" i="55"/>
  <c r="BV51" i="55"/>
  <c r="CH70" i="55"/>
  <c r="BP60" i="55"/>
  <c r="CI28" i="55"/>
  <c r="BR105" i="55"/>
  <c r="CA15" i="55"/>
  <c r="BV107" i="55"/>
  <c r="CM46" i="55"/>
  <c r="CG90" i="55"/>
  <c r="BQ110" i="55"/>
  <c r="BY108" i="55"/>
  <c r="BR69" i="55"/>
  <c r="CH112" i="55"/>
  <c r="BP21" i="55"/>
  <c r="BV21" i="55"/>
  <c r="CE104" i="55"/>
  <c r="BZ70" i="55"/>
  <c r="BQ60" i="55"/>
  <c r="CD28" i="55"/>
  <c r="BO41" i="55"/>
  <c r="BY45" i="55"/>
  <c r="CM105" i="55"/>
  <c r="CG15" i="55"/>
  <c r="BY15" i="55"/>
  <c r="BZ99" i="55"/>
  <c r="CD107" i="55"/>
  <c r="BQ9" i="55"/>
  <c r="BQ46" i="55"/>
  <c r="CB90" i="55"/>
  <c r="CL74" i="55"/>
  <c r="BW120" i="55"/>
  <c r="BQ108" i="55"/>
  <c r="BS69" i="55"/>
  <c r="CL112" i="55"/>
  <c r="CG21" i="55"/>
  <c r="BU104" i="55"/>
  <c r="BU70" i="55"/>
  <c r="BS60" i="55"/>
  <c r="BV28" i="55"/>
  <c r="BW28" i="55"/>
  <c r="BV45" i="55"/>
  <c r="BZ105" i="55"/>
  <c r="BZ15" i="55"/>
  <c r="BP99" i="55"/>
  <c r="BQ107" i="55"/>
  <c r="BS9" i="55"/>
  <c r="CI51" i="55"/>
  <c r="BR51" i="55"/>
  <c r="BP113" i="55"/>
  <c r="CH46" i="55"/>
  <c r="CA46" i="55"/>
  <c r="BQ90" i="55"/>
  <c r="BV90" i="55"/>
  <c r="CM90" i="55"/>
  <c r="CH68" i="55"/>
  <c r="CB108" i="55"/>
  <c r="CG108" i="55"/>
  <c r="BV108" i="55"/>
  <c r="CM69" i="55"/>
  <c r="BQ69" i="55"/>
  <c r="BU112" i="55"/>
  <c r="CC112" i="55"/>
  <c r="BQ21" i="55"/>
  <c r="CB21" i="55"/>
  <c r="CE116" i="55"/>
  <c r="BZ51" i="55"/>
  <c r="CM51" i="55"/>
  <c r="BS51" i="55"/>
  <c r="CL51" i="55"/>
  <c r="CE51" i="55"/>
  <c r="BZ104" i="55"/>
  <c r="BV70" i="55"/>
  <c r="BT70" i="55"/>
  <c r="BW60" i="55"/>
  <c r="BV60" i="55"/>
  <c r="CE28" i="55"/>
  <c r="CC28" i="55"/>
  <c r="BW34" i="55"/>
  <c r="CE45" i="55"/>
  <c r="CI45" i="55"/>
  <c r="BW45" i="55"/>
  <c r="CB105" i="55"/>
  <c r="BR15" i="55"/>
  <c r="BT15" i="55"/>
  <c r="CE99" i="55"/>
  <c r="BU99" i="55"/>
  <c r="CL99" i="55"/>
  <c r="BR107" i="55"/>
  <c r="CM107" i="55"/>
  <c r="CB107" i="55"/>
  <c r="CG9" i="55"/>
  <c r="CG96" i="55"/>
  <c r="CD51" i="55"/>
  <c r="BP51" i="55"/>
  <c r="BW51" i="55"/>
  <c r="CA79" i="55"/>
  <c r="BR66" i="55"/>
  <c r="CB46" i="55"/>
  <c r="BS90" i="55"/>
  <c r="BU90" i="55"/>
  <c r="BY90" i="55"/>
  <c r="BO58" i="55"/>
  <c r="CI74" i="55"/>
  <c r="CM110" i="55"/>
  <c r="BU120" i="55"/>
  <c r="CD108" i="55"/>
  <c r="BW108" i="55"/>
  <c r="BR108" i="55"/>
  <c r="CG69" i="55"/>
  <c r="BV69" i="55"/>
  <c r="CG65" i="55"/>
  <c r="BQ112" i="55"/>
  <c r="BP112" i="55"/>
  <c r="CA112" i="55"/>
  <c r="CH21" i="55"/>
  <c r="CM21" i="55"/>
  <c r="CA21" i="55"/>
  <c r="BQ51" i="55"/>
  <c r="BT51" i="55"/>
  <c r="CH51" i="55"/>
  <c r="CG51" i="55"/>
  <c r="BQ104" i="55"/>
  <c r="BY104" i="55"/>
  <c r="CG70" i="55"/>
  <c r="BP70" i="55"/>
  <c r="CH60" i="55"/>
  <c r="BR60" i="55"/>
  <c r="CI60" i="55"/>
  <c r="BU28" i="55"/>
  <c r="BP28" i="55"/>
  <c r="CB28" i="55"/>
  <c r="BZ45" i="55"/>
  <c r="BS45" i="55"/>
  <c r="BS105" i="55"/>
  <c r="CL15" i="55"/>
  <c r="CD15" i="55"/>
  <c r="CM99" i="55"/>
  <c r="BY99" i="55"/>
  <c r="BW99" i="55"/>
  <c r="CE107" i="55"/>
  <c r="CI107" i="55"/>
  <c r="BY9" i="55"/>
  <c r="BU9" i="55"/>
  <c r="BZ68" i="55"/>
  <c r="BU96" i="55"/>
  <c r="CM65" i="55"/>
  <c r="CE79" i="55"/>
  <c r="CB79" i="55"/>
  <c r="BQ81" i="55"/>
  <c r="BS27" i="55"/>
  <c r="BO78" i="55"/>
  <c r="DH54" i="55"/>
  <c r="DH111" i="55"/>
  <c r="BO23" i="55"/>
  <c r="BO16" i="55"/>
  <c r="BO91" i="55"/>
  <c r="AZ129" i="55"/>
  <c r="BO122" i="55"/>
  <c r="CC68" i="55"/>
  <c r="CA68" i="55"/>
  <c r="CH79" i="55"/>
  <c r="CG68" i="55"/>
  <c r="BV96" i="55"/>
  <c r="CD65" i="55"/>
  <c r="CI116" i="55"/>
  <c r="BP79" i="55"/>
  <c r="CG97" i="55"/>
  <c r="CG113" i="55"/>
  <c r="BQ34" i="55"/>
  <c r="BQ68" i="55"/>
  <c r="CB68" i="55"/>
  <c r="BW96" i="55"/>
  <c r="BY65" i="55"/>
  <c r="BU116" i="55"/>
  <c r="BV79" i="55"/>
  <c r="CI79" i="55"/>
  <c r="BW79" i="55"/>
  <c r="BV97" i="55"/>
  <c r="CB97" i="55"/>
  <c r="CH66" i="55"/>
  <c r="CA113" i="55"/>
  <c r="CH34" i="55"/>
  <c r="CE34" i="55"/>
  <c r="CH81" i="55"/>
  <c r="BT27" i="55"/>
  <c r="BP46" i="55"/>
  <c r="CC46" i="55"/>
  <c r="BV46" i="55"/>
  <c r="CI90" i="55"/>
  <c r="BW90" i="55"/>
  <c r="BR90" i="55"/>
  <c r="BP90" i="55"/>
  <c r="CH90" i="55"/>
  <c r="CB74" i="55"/>
  <c r="CD68" i="55"/>
  <c r="CM68" i="55"/>
  <c r="BP68" i="55"/>
  <c r="BW68" i="55"/>
  <c r="BR68" i="55"/>
  <c r="CI110" i="55"/>
  <c r="BY110" i="55"/>
  <c r="BR120" i="55"/>
  <c r="BO94" i="55"/>
  <c r="BO2" i="55"/>
  <c r="BS108" i="55"/>
  <c r="CI108" i="55"/>
  <c r="BT108" i="55"/>
  <c r="CM108" i="55"/>
  <c r="CE108" i="55"/>
  <c r="BQ96" i="55"/>
  <c r="CC96" i="55"/>
  <c r="CH69" i="55"/>
  <c r="CC69" i="55"/>
  <c r="CL69" i="55"/>
  <c r="CE69" i="55"/>
  <c r="CD69" i="55"/>
  <c r="BP65" i="55"/>
  <c r="CE65" i="55"/>
  <c r="BZ112" i="55"/>
  <c r="CG112" i="55"/>
  <c r="CB112" i="55"/>
  <c r="BY112" i="55"/>
  <c r="BR112" i="55"/>
  <c r="BZ21" i="55"/>
  <c r="CD21" i="55"/>
  <c r="BT21" i="55"/>
  <c r="BW21" i="55"/>
  <c r="BR21" i="55"/>
  <c r="BR116" i="55"/>
  <c r="BQ116" i="55"/>
  <c r="CG116" i="55"/>
  <c r="AW123" i="55"/>
  <c r="CD79" i="55"/>
  <c r="BZ79" i="55"/>
  <c r="BY79" i="55"/>
  <c r="BS79" i="55"/>
  <c r="CL79" i="55"/>
  <c r="CB104" i="55"/>
  <c r="CA104" i="55"/>
  <c r="BP97" i="55"/>
  <c r="CA97" i="55"/>
  <c r="BZ97" i="55"/>
  <c r="CB70" i="55"/>
  <c r="BW70" i="55"/>
  <c r="BQ70" i="55"/>
  <c r="CI70" i="55"/>
  <c r="CC70" i="55"/>
  <c r="BT66" i="55"/>
  <c r="BY60" i="55"/>
  <c r="CC60" i="55"/>
  <c r="CL60" i="55"/>
  <c r="CE60" i="55"/>
  <c r="CD60" i="55"/>
  <c r="CM113" i="55"/>
  <c r="CE113" i="55"/>
  <c r="BZ113" i="55"/>
  <c r="CA28" i="55"/>
  <c r="BZ28" i="55"/>
  <c r="BY28" i="55"/>
  <c r="BS28" i="55"/>
  <c r="CL28" i="55"/>
  <c r="BT34" i="55"/>
  <c r="BR34" i="55"/>
  <c r="CI34" i="55"/>
  <c r="BR45" i="55"/>
  <c r="BQ45" i="55"/>
  <c r="BT45" i="55"/>
  <c r="CM45" i="55"/>
  <c r="CG45" i="55"/>
  <c r="CG105" i="55"/>
  <c r="BY105" i="55"/>
  <c r="BS15" i="55"/>
  <c r="CE15" i="55"/>
  <c r="BU15" i="55"/>
  <c r="BP15" i="55"/>
  <c r="CH15" i="55"/>
  <c r="BT99" i="55"/>
  <c r="CA99" i="55"/>
  <c r="BQ99" i="55"/>
  <c r="CI99" i="55"/>
  <c r="CG99" i="55"/>
  <c r="BY81" i="55"/>
  <c r="CH107" i="55"/>
  <c r="BY107" i="55"/>
  <c r="CC107" i="55"/>
  <c r="BZ107" i="55"/>
  <c r="BW107" i="55"/>
  <c r="CD27" i="55"/>
  <c r="CM9" i="55"/>
  <c r="BV9" i="55"/>
  <c r="BU68" i="55"/>
  <c r="BY68" i="55"/>
  <c r="BV68" i="55"/>
  <c r="CL96" i="55"/>
  <c r="BR96" i="55"/>
  <c r="BQ65" i="55"/>
  <c r="BP116" i="55"/>
  <c r="CL116" i="55"/>
  <c r="BR79" i="55"/>
  <c r="CC79" i="55"/>
  <c r="BW66" i="55"/>
  <c r="CB113" i="55"/>
  <c r="BO35" i="55"/>
  <c r="CI46" i="55"/>
  <c r="CG46" i="55"/>
  <c r="CL90" i="55"/>
  <c r="BZ90" i="55"/>
  <c r="CD90" i="55"/>
  <c r="CE90" i="55"/>
  <c r="BT68" i="55"/>
  <c r="CI68" i="55"/>
  <c r="BS68" i="55"/>
  <c r="CL68" i="55"/>
  <c r="CE68" i="55"/>
  <c r="BV110" i="55"/>
  <c r="BY120" i="55"/>
  <c r="AV125" i="55"/>
  <c r="BU108" i="55"/>
  <c r="BZ108" i="55"/>
  <c r="BP108" i="55"/>
  <c r="CH108" i="55"/>
  <c r="CA108" i="55"/>
  <c r="CB96" i="55"/>
  <c r="BY96" i="55"/>
  <c r="BP69" i="55"/>
  <c r="BT69" i="55"/>
  <c r="CB69" i="55"/>
  <c r="CA69" i="55"/>
  <c r="BZ69" i="55"/>
  <c r="CB65" i="55"/>
  <c r="BR65" i="55"/>
  <c r="CI65" i="55"/>
  <c r="CI112" i="55"/>
  <c r="BS112" i="55"/>
  <c r="BT112" i="55"/>
  <c r="CM112" i="55"/>
  <c r="CE112" i="55"/>
  <c r="BU21" i="55"/>
  <c r="BY21" i="55"/>
  <c r="BS21" i="55"/>
  <c r="CL21" i="55"/>
  <c r="BT116" i="55"/>
  <c r="BS116" i="55"/>
  <c r="BU79" i="55"/>
  <c r="BQ79" i="55"/>
  <c r="BT79" i="55"/>
  <c r="CM79" i="55"/>
  <c r="CG79" i="55"/>
  <c r="CL104" i="55"/>
  <c r="CD104" i="55"/>
  <c r="CC104" i="55"/>
  <c r="CH97" i="55"/>
  <c r="BR97" i="55"/>
  <c r="BU97" i="55"/>
  <c r="BS70" i="55"/>
  <c r="CA70" i="55"/>
  <c r="CE70" i="55"/>
  <c r="CD70" i="55"/>
  <c r="BU66" i="55"/>
  <c r="CG60" i="55"/>
  <c r="BT60" i="55"/>
  <c r="CB60" i="55"/>
  <c r="CA60" i="55"/>
  <c r="BT113" i="55"/>
  <c r="BV113" i="55"/>
  <c r="BU113" i="55"/>
  <c r="BR28" i="55"/>
  <c r="BQ28" i="55"/>
  <c r="BT28" i="55"/>
  <c r="CM28" i="55"/>
  <c r="CG34" i="55"/>
  <c r="CL34" i="55"/>
  <c r="CD34" i="55"/>
  <c r="BU45" i="55"/>
  <c r="CD45" i="55"/>
  <c r="BP45" i="55"/>
  <c r="CH45" i="55"/>
  <c r="CI105" i="55"/>
  <c r="BT105" i="55"/>
  <c r="CE105" i="55"/>
  <c r="BV15" i="55"/>
  <c r="BW15" i="55"/>
  <c r="BQ15" i="55"/>
  <c r="CI15" i="55"/>
  <c r="CC15" i="55"/>
  <c r="BV99" i="55"/>
  <c r="BR99" i="55"/>
  <c r="CH99" i="55"/>
  <c r="CD99" i="55"/>
  <c r="CB81" i="55"/>
  <c r="BU81" i="55"/>
  <c r="CA107" i="55"/>
  <c r="BT107" i="55"/>
  <c r="BU107" i="55"/>
  <c r="BS107" i="55"/>
  <c r="BV27" i="55"/>
  <c r="CC9" i="55"/>
  <c r="BR9" i="55"/>
  <c r="CI9" i="55"/>
  <c r="BB131" i="48"/>
  <c r="B48" i="44" s="1"/>
  <c r="BA131" i="48"/>
  <c r="B47" i="44" s="1"/>
  <c r="AY131" i="48"/>
  <c r="B45" i="44" s="1"/>
  <c r="BY39" i="55"/>
  <c r="CD39" i="55"/>
  <c r="CA39" i="55"/>
  <c r="CL39" i="55"/>
  <c r="BW39" i="55"/>
  <c r="CM39" i="55"/>
  <c r="BT39" i="55"/>
  <c r="BZ39" i="55"/>
  <c r="BR39" i="55"/>
  <c r="CB39" i="55"/>
  <c r="CH27" i="55"/>
  <c r="BP27" i="55"/>
  <c r="BU27" i="55"/>
  <c r="BR27" i="55"/>
  <c r="BW27" i="55"/>
  <c r="CC27" i="55"/>
  <c r="CI27" i="55"/>
  <c r="BQ27" i="55"/>
  <c r="CL27" i="55"/>
  <c r="CA27" i="55"/>
  <c r="CB93" i="55"/>
  <c r="BT93" i="55"/>
  <c r="CI93" i="55"/>
  <c r="BQ93" i="55"/>
  <c r="BW93" i="55"/>
  <c r="CH93" i="55"/>
  <c r="CC93" i="55"/>
  <c r="BU93" i="55"/>
  <c r="BV93" i="55"/>
  <c r="CA93" i="55"/>
  <c r="BY74" i="55"/>
  <c r="CA74" i="55"/>
  <c r="CG74" i="55"/>
  <c r="CM74" i="55"/>
  <c r="BT74" i="55"/>
  <c r="BZ74" i="55"/>
  <c r="BR74" i="55"/>
  <c r="BV74" i="55"/>
  <c r="CD74" i="55"/>
  <c r="BS74" i="55"/>
  <c r="CD120" i="55"/>
  <c r="CL120" i="55"/>
  <c r="BS120" i="55"/>
  <c r="CC120" i="55"/>
  <c r="CE120" i="55"/>
  <c r="BZ120" i="55"/>
  <c r="CG120" i="55"/>
  <c r="CA120" i="55"/>
  <c r="BT120" i="55"/>
  <c r="CH120" i="55"/>
  <c r="BR131" i="48"/>
  <c r="B62" i="44" s="1"/>
  <c r="I131" i="48"/>
  <c r="B9" i="44" s="1"/>
  <c r="BY93" i="55"/>
  <c r="CL93" i="55"/>
  <c r="CE74" i="55"/>
  <c r="BU74" i="55"/>
  <c r="CH74" i="55"/>
  <c r="BU64" i="55"/>
  <c r="CG110" i="55"/>
  <c r="CM120" i="55"/>
  <c r="BQ120" i="55"/>
  <c r="BO126" i="55"/>
  <c r="BO32" i="55"/>
  <c r="BU8" i="55"/>
  <c r="CL66" i="55"/>
  <c r="BO85" i="55"/>
  <c r="CB14" i="55"/>
  <c r="BW14" i="55"/>
  <c r="BO89" i="55"/>
  <c r="BS39" i="55"/>
  <c r="BU39" i="55"/>
  <c r="CH39" i="55"/>
  <c r="BS81" i="55"/>
  <c r="CM38" i="55"/>
  <c r="CG27" i="55"/>
  <c r="BZ27" i="55"/>
  <c r="CM27" i="55"/>
  <c r="BO4" i="55"/>
  <c r="BO84" i="55"/>
  <c r="CE8" i="55"/>
  <c r="CL8" i="55"/>
  <c r="BS8" i="55"/>
  <c r="CM8" i="55"/>
  <c r="BZ8" i="55"/>
  <c r="CA8" i="55"/>
  <c r="CG8" i="55"/>
  <c r="CH8" i="55"/>
  <c r="BT8" i="55"/>
  <c r="BQ8" i="55"/>
  <c r="CC66" i="55"/>
  <c r="CI66" i="55"/>
  <c r="BQ66" i="55"/>
  <c r="CB66" i="55"/>
  <c r="CG66" i="55"/>
  <c r="BY66" i="55"/>
  <c r="CD66" i="55"/>
  <c r="CA66" i="55"/>
  <c r="BS66" i="55"/>
  <c r="BV66" i="55"/>
  <c r="CI14" i="55"/>
  <c r="BQ14" i="55"/>
  <c r="BR14" i="55"/>
  <c r="CM14" i="55"/>
  <c r="BP14" i="55"/>
  <c r="CD14" i="55"/>
  <c r="CE14" i="55"/>
  <c r="CG14" i="55"/>
  <c r="BT14" i="55"/>
  <c r="CL14" i="55"/>
  <c r="CD81" i="55"/>
  <c r="CE81" i="55"/>
  <c r="CG81" i="55"/>
  <c r="BP81" i="55"/>
  <c r="CM81" i="55"/>
  <c r="BZ81" i="55"/>
  <c r="CA81" i="55"/>
  <c r="BW81" i="55"/>
  <c r="CL81" i="55"/>
  <c r="BT81" i="55"/>
  <c r="BU38" i="55"/>
  <c r="BV38" i="55"/>
  <c r="CL38" i="55"/>
  <c r="CH38" i="55"/>
  <c r="CC38" i="55"/>
  <c r="CI38" i="55"/>
  <c r="BQ38" i="55"/>
  <c r="BR38" i="55"/>
  <c r="BS38" i="55"/>
  <c r="BY38" i="55"/>
  <c r="BW64" i="55"/>
  <c r="BQ64" i="55"/>
  <c r="CE64" i="55"/>
  <c r="CL64" i="55"/>
  <c r="BS64" i="55"/>
  <c r="CD64" i="55"/>
  <c r="CI64" i="55"/>
  <c r="BR64" i="55"/>
  <c r="BT64" i="55"/>
  <c r="BP64" i="55"/>
  <c r="CH110" i="55"/>
  <c r="BP110" i="55"/>
  <c r="BR110" i="55"/>
  <c r="BW110" i="55"/>
  <c r="CL110" i="55"/>
  <c r="CC110" i="55"/>
  <c r="CE110" i="55"/>
  <c r="CD110" i="55"/>
  <c r="BZ110" i="55"/>
  <c r="BS110" i="55"/>
  <c r="BP93" i="55"/>
  <c r="CG93" i="55"/>
  <c r="BW74" i="55"/>
  <c r="BQ74" i="55"/>
  <c r="CC74" i="55"/>
  <c r="BY64" i="55"/>
  <c r="CB64" i="55"/>
  <c r="CB110" i="55"/>
  <c r="CA110" i="55"/>
  <c r="BV120" i="55"/>
  <c r="CB120" i="55"/>
  <c r="BO42" i="55"/>
  <c r="CI8" i="55"/>
  <c r="BW8" i="55"/>
  <c r="CE66" i="55"/>
  <c r="BZ66" i="55"/>
  <c r="CM66" i="55"/>
  <c r="CC14" i="55"/>
  <c r="BS14" i="55"/>
  <c r="BU14" i="55"/>
  <c r="BV39" i="55"/>
  <c r="BQ39" i="55"/>
  <c r="CC39" i="55"/>
  <c r="CC81" i="55"/>
  <c r="BR81" i="55"/>
  <c r="CI81" i="55"/>
  <c r="BT38" i="55"/>
  <c r="CA38" i="55"/>
  <c r="CB27" i="55"/>
  <c r="CE27" i="55"/>
  <c r="BY27" i="55"/>
  <c r="W131" i="48"/>
  <c r="B21" i="44" s="1"/>
  <c r="BI131" i="48"/>
  <c r="B54" i="44" s="1"/>
  <c r="E131" i="48"/>
  <c r="B5" i="44" s="1"/>
  <c r="CD46" i="55"/>
  <c r="BT46" i="55"/>
  <c r="BR46" i="55"/>
  <c r="BU46" i="55"/>
  <c r="BY46" i="55"/>
  <c r="BS46" i="55"/>
  <c r="CL46" i="55"/>
  <c r="CE46" i="55"/>
  <c r="BR95" i="55"/>
  <c r="CE95" i="55"/>
  <c r="BQ95" i="55"/>
  <c r="CI95" i="55"/>
  <c r="CG95" i="55"/>
  <c r="BS96" i="55"/>
  <c r="BZ96" i="55"/>
  <c r="BP96" i="55"/>
  <c r="CH96" i="55"/>
  <c r="CA96" i="55"/>
  <c r="BT22" i="55"/>
  <c r="BP22" i="55"/>
  <c r="BS22" i="55"/>
  <c r="BV22" i="55"/>
  <c r="BU22" i="55"/>
  <c r="CC65" i="55"/>
  <c r="BS65" i="55"/>
  <c r="CH65" i="55"/>
  <c r="BV65" i="55"/>
  <c r="BU65" i="55"/>
  <c r="CH26" i="55"/>
  <c r="CM26" i="55"/>
  <c r="BS26" i="55"/>
  <c r="BV26" i="55"/>
  <c r="BU26" i="55"/>
  <c r="CA116" i="55"/>
  <c r="CH116" i="55"/>
  <c r="CC116" i="55"/>
  <c r="BZ116" i="55"/>
  <c r="BW116" i="55"/>
  <c r="BO19" i="55"/>
  <c r="BO12" i="55"/>
  <c r="BS104" i="55"/>
  <c r="BW104" i="55"/>
  <c r="BR104" i="55"/>
  <c r="BP104" i="55"/>
  <c r="CH104" i="55"/>
  <c r="CE97" i="55"/>
  <c r="CC97" i="55"/>
  <c r="BS97" i="55"/>
  <c r="CL97" i="55"/>
  <c r="CD97" i="55"/>
  <c r="BY72" i="55"/>
  <c r="BP72" i="55"/>
  <c r="BT72" i="55"/>
  <c r="BW72" i="55"/>
  <c r="BR72" i="55"/>
  <c r="BR113" i="55"/>
  <c r="BY113" i="55"/>
  <c r="BS113" i="55"/>
  <c r="CL113" i="55"/>
  <c r="CD113" i="55"/>
  <c r="BP34" i="55"/>
  <c r="CC34" i="55"/>
  <c r="BS34" i="55"/>
  <c r="BV34" i="55"/>
  <c r="BU34" i="55"/>
  <c r="BO114" i="55"/>
  <c r="BW6" i="55"/>
  <c r="CL6" i="55"/>
  <c r="CA6" i="55"/>
  <c r="CD6" i="55"/>
  <c r="BY6" i="55"/>
  <c r="BW105" i="55"/>
  <c r="BU105" i="55"/>
  <c r="CL105" i="55"/>
  <c r="CC105" i="55"/>
  <c r="BV105" i="55"/>
  <c r="BT77" i="55"/>
  <c r="CI77" i="55"/>
  <c r="BS77" i="55"/>
  <c r="CL77" i="55"/>
  <c r="CE77" i="55"/>
  <c r="BU37" i="55"/>
  <c r="BY37" i="55"/>
  <c r="BS37" i="55"/>
  <c r="CL37" i="55"/>
  <c r="CE37" i="55"/>
  <c r="BW9" i="55"/>
  <c r="BP9" i="55"/>
  <c r="CB9" i="55"/>
  <c r="CA9" i="55"/>
  <c r="BZ9" i="55"/>
  <c r="EJ131" i="48"/>
  <c r="B122" i="44" s="1"/>
  <c r="BK131" i="48"/>
  <c r="B56" i="44" s="1"/>
  <c r="G56" i="44" s="1"/>
  <c r="H56" i="44" s="1"/>
  <c r="BJ131" i="48"/>
  <c r="B55" i="44" s="1"/>
  <c r="G55" i="44" s="1"/>
  <c r="H55" i="44" s="1"/>
  <c r="EQ131" i="48"/>
  <c r="B128" i="44" s="1"/>
  <c r="BZ46" i="55"/>
  <c r="BW46" i="55"/>
  <c r="BP95" i="55"/>
  <c r="BT95" i="55"/>
  <c r="BU95" i="55"/>
  <c r="BS95" i="55"/>
  <c r="CL95" i="55"/>
  <c r="CD96" i="55"/>
  <c r="CI96" i="55"/>
  <c r="BT96" i="55"/>
  <c r="CM96" i="55"/>
  <c r="CM22" i="55"/>
  <c r="BY22" i="55"/>
  <c r="BW22" i="55"/>
  <c r="CA22" i="55"/>
  <c r="BZ22" i="55"/>
  <c r="BT65" i="55"/>
  <c r="CL65" i="55"/>
  <c r="BW65" i="55"/>
  <c r="CA65" i="55"/>
  <c r="BZ65" i="55"/>
  <c r="CG26" i="55"/>
  <c r="BP26" i="55"/>
  <c r="CB26" i="55"/>
  <c r="CA26" i="55"/>
  <c r="BZ26" i="55"/>
  <c r="BY116" i="55"/>
  <c r="BV116" i="55"/>
  <c r="CM116" i="55"/>
  <c r="CD116" i="55"/>
  <c r="CB116" i="55"/>
  <c r="CI104" i="55"/>
  <c r="CG104" i="55"/>
  <c r="BV104" i="55"/>
  <c r="BT104" i="55"/>
  <c r="BY97" i="55"/>
  <c r="CM97" i="55"/>
  <c r="BW97" i="55"/>
  <c r="BQ97" i="55"/>
  <c r="BQ72" i="55"/>
  <c r="CH72" i="55"/>
  <c r="CC72" i="55"/>
  <c r="CB72" i="55"/>
  <c r="CC113" i="55"/>
  <c r="CH113" i="55"/>
  <c r="BW113" i="55"/>
  <c r="BQ113" i="55"/>
  <c r="CI113" i="55"/>
  <c r="BY34" i="55"/>
  <c r="CM34" i="55"/>
  <c r="CB34" i="55"/>
  <c r="CA34" i="55"/>
  <c r="BZ34" i="55"/>
  <c r="CE6" i="55"/>
  <c r="CG6" i="55"/>
  <c r="BQ6" i="55"/>
  <c r="CI6" i="55"/>
  <c r="CC6" i="55"/>
  <c r="BQ105" i="55"/>
  <c r="CD105" i="55"/>
  <c r="BP105" i="55"/>
  <c r="CH105" i="55"/>
  <c r="BU77" i="55"/>
  <c r="CC77" i="55"/>
  <c r="BP77" i="55"/>
  <c r="BW77" i="55"/>
  <c r="BR77" i="55"/>
  <c r="CJ53" i="55"/>
  <c r="BQ37" i="55"/>
  <c r="CD37" i="55"/>
  <c r="BT37" i="55"/>
  <c r="BW37" i="55"/>
  <c r="BR37" i="55"/>
  <c r="BT9" i="55"/>
  <c r="CH9" i="55"/>
  <c r="CL9" i="55"/>
  <c r="CE9" i="55"/>
  <c r="AZ131" i="48"/>
  <c r="B46" i="44" s="1"/>
  <c r="P131" i="48"/>
  <c r="B15" i="44" s="1"/>
  <c r="DH131" i="48"/>
  <c r="B98" i="44" s="1"/>
  <c r="DA131" i="48"/>
  <c r="B92" i="44" s="1"/>
  <c r="G92" i="44" s="1"/>
  <c r="H92" i="44" s="1"/>
  <c r="AY129" i="55"/>
  <c r="DH53" i="55"/>
  <c r="CJ54" i="55"/>
  <c r="CM49" i="55"/>
  <c r="CH49" i="55"/>
  <c r="CC49" i="55"/>
  <c r="BY49" i="55"/>
  <c r="BT49" i="55"/>
  <c r="BP49" i="55"/>
  <c r="CI49" i="55"/>
  <c r="CD49" i="55"/>
  <c r="BZ49" i="55"/>
  <c r="BU49" i="55"/>
  <c r="BQ49" i="55"/>
  <c r="CA49" i="55"/>
  <c r="BR49" i="55"/>
  <c r="CE49" i="55"/>
  <c r="CG49" i="55"/>
  <c r="CL49" i="55"/>
  <c r="CB49" i="55"/>
  <c r="BS49" i="55"/>
  <c r="BV49" i="55"/>
  <c r="BW49" i="55"/>
  <c r="CE55" i="55"/>
  <c r="CA55" i="55"/>
  <c r="BV55" i="55"/>
  <c r="BR55" i="55"/>
  <c r="CL55" i="55"/>
  <c r="CG55" i="55"/>
  <c r="CB55" i="55"/>
  <c r="BW55" i="55"/>
  <c r="BS55" i="55"/>
  <c r="CM55" i="55"/>
  <c r="CC55" i="55"/>
  <c r="BT55" i="55"/>
  <c r="BY55" i="55"/>
  <c r="CI55" i="55"/>
  <c r="CD55" i="55"/>
  <c r="BU55" i="55"/>
  <c r="CH55" i="55"/>
  <c r="BP55" i="55"/>
  <c r="BZ55" i="55"/>
  <c r="BQ55" i="55"/>
  <c r="CL50" i="55"/>
  <c r="CG50" i="55"/>
  <c r="CB50" i="55"/>
  <c r="BW50" i="55"/>
  <c r="BS50" i="55"/>
  <c r="CM50" i="55"/>
  <c r="CH50" i="55"/>
  <c r="CC50" i="55"/>
  <c r="BY50" i="55"/>
  <c r="BT50" i="55"/>
  <c r="BP50" i="55"/>
  <c r="CD50" i="55"/>
  <c r="BU50" i="55"/>
  <c r="CI50" i="55"/>
  <c r="BQ50" i="55"/>
  <c r="CA50" i="55"/>
  <c r="CE50" i="55"/>
  <c r="BV50" i="55"/>
  <c r="BZ50" i="55"/>
  <c r="BR50" i="55"/>
  <c r="CM128" i="55"/>
  <c r="CH128" i="55"/>
  <c r="CC128" i="55"/>
  <c r="BY128" i="55"/>
  <c r="BT128" i="55"/>
  <c r="BP128" i="55"/>
  <c r="CE128" i="55"/>
  <c r="CA128" i="55"/>
  <c r="BV128" i="55"/>
  <c r="BR128" i="55"/>
  <c r="CI128" i="55"/>
  <c r="BZ128" i="55"/>
  <c r="BQ128" i="55"/>
  <c r="CL128" i="55"/>
  <c r="CB128" i="55"/>
  <c r="BS128" i="55"/>
  <c r="CD128" i="55"/>
  <c r="CG128" i="55"/>
  <c r="BU128" i="55"/>
  <c r="BW128" i="55"/>
  <c r="CE80" i="55"/>
  <c r="CA80" i="55"/>
  <c r="BV80" i="55"/>
  <c r="BR80" i="55"/>
  <c r="CL80" i="55"/>
  <c r="CG80" i="55"/>
  <c r="CB80" i="55"/>
  <c r="BW80" i="55"/>
  <c r="BS80" i="55"/>
  <c r="CM80" i="55"/>
  <c r="CC80" i="55"/>
  <c r="BT80" i="55"/>
  <c r="CD80" i="55"/>
  <c r="BU80" i="55"/>
  <c r="BY80" i="55"/>
  <c r="CH80" i="55"/>
  <c r="BQ80" i="55"/>
  <c r="BZ80" i="55"/>
  <c r="BP80" i="55"/>
  <c r="CI80" i="55"/>
  <c r="CI56" i="55"/>
  <c r="CD56" i="55"/>
  <c r="BZ56" i="55"/>
  <c r="BU56" i="55"/>
  <c r="BQ56" i="55"/>
  <c r="CE56" i="55"/>
  <c r="CA56" i="55"/>
  <c r="BV56" i="55"/>
  <c r="BR56" i="55"/>
  <c r="CG56" i="55"/>
  <c r="BW56" i="55"/>
  <c r="CL56" i="55"/>
  <c r="BS56" i="55"/>
  <c r="CC56" i="55"/>
  <c r="CH56" i="55"/>
  <c r="BY56" i="55"/>
  <c r="BP56" i="55"/>
  <c r="CB56" i="55"/>
  <c r="CM56" i="55"/>
  <c r="BT56" i="55"/>
  <c r="CL76" i="55"/>
  <c r="CG76" i="55"/>
  <c r="CB76" i="55"/>
  <c r="BW76" i="55"/>
  <c r="BS76" i="55"/>
  <c r="CM76" i="55"/>
  <c r="CH76" i="55"/>
  <c r="CC76" i="55"/>
  <c r="BY76" i="55"/>
  <c r="BT76" i="55"/>
  <c r="BP76" i="55"/>
  <c r="CD76" i="55"/>
  <c r="BU76" i="55"/>
  <c r="CE76" i="55"/>
  <c r="BV76" i="55"/>
  <c r="CI76" i="55"/>
  <c r="BQ76" i="55"/>
  <c r="CA76" i="55"/>
  <c r="BR76" i="55"/>
  <c r="BZ76" i="55"/>
  <c r="CE59" i="55"/>
  <c r="CA59" i="55"/>
  <c r="BV59" i="55"/>
  <c r="BR59" i="55"/>
  <c r="CL59" i="55"/>
  <c r="CG59" i="55"/>
  <c r="CB59" i="55"/>
  <c r="BW59" i="55"/>
  <c r="BS59" i="55"/>
  <c r="CH59" i="55"/>
  <c r="BY59" i="55"/>
  <c r="BP59" i="55"/>
  <c r="CM59" i="55"/>
  <c r="BT59" i="55"/>
  <c r="CD59" i="55"/>
  <c r="CI59" i="55"/>
  <c r="BZ59" i="55"/>
  <c r="BQ59" i="55"/>
  <c r="CC59" i="55"/>
  <c r="BU59" i="55"/>
  <c r="CL118" i="55"/>
  <c r="CG118" i="55"/>
  <c r="CB118" i="55"/>
  <c r="BW118" i="55"/>
  <c r="BS118" i="55"/>
  <c r="CI118" i="55"/>
  <c r="CD118" i="55"/>
  <c r="BZ118" i="55"/>
  <c r="BU118" i="55"/>
  <c r="BQ118" i="55"/>
  <c r="CM118" i="55"/>
  <c r="CC118" i="55"/>
  <c r="BT118" i="55"/>
  <c r="CE118" i="55"/>
  <c r="BV118" i="55"/>
  <c r="CH118" i="55"/>
  <c r="BP118" i="55"/>
  <c r="BR118" i="55"/>
  <c r="CA118" i="55"/>
  <c r="BY118" i="55"/>
  <c r="CI52" i="55"/>
  <c r="CD52" i="55"/>
  <c r="BZ52" i="55"/>
  <c r="BU52" i="55"/>
  <c r="BQ52" i="55"/>
  <c r="CE52" i="55"/>
  <c r="CA52" i="55"/>
  <c r="BV52" i="55"/>
  <c r="BR52" i="55"/>
  <c r="CL52" i="55"/>
  <c r="CB52" i="55"/>
  <c r="BS52" i="55"/>
  <c r="BW52" i="55"/>
  <c r="CH52" i="55"/>
  <c r="BP52" i="55"/>
  <c r="CM52" i="55"/>
  <c r="CC52" i="55"/>
  <c r="BT52" i="55"/>
  <c r="CG52" i="55"/>
  <c r="BY52" i="55"/>
  <c r="CI5" i="55"/>
  <c r="CD5" i="55"/>
  <c r="BZ5" i="55"/>
  <c r="BU5" i="55"/>
  <c r="BQ5" i="55"/>
  <c r="CE5" i="55"/>
  <c r="CA5" i="55"/>
  <c r="BV5" i="55"/>
  <c r="BR5" i="55"/>
  <c r="CG5" i="55"/>
  <c r="BW5" i="55"/>
  <c r="CB5" i="55"/>
  <c r="CM5" i="55"/>
  <c r="BT5" i="55"/>
  <c r="CH5" i="55"/>
  <c r="BY5" i="55"/>
  <c r="BP5" i="55"/>
  <c r="CL5" i="55"/>
  <c r="BS5" i="55"/>
  <c r="CC5" i="55"/>
  <c r="CM44" i="55"/>
  <c r="CH44" i="55"/>
  <c r="CC44" i="55"/>
  <c r="BY44" i="55"/>
  <c r="BT44" i="55"/>
  <c r="BP44" i="55"/>
  <c r="CI44" i="55"/>
  <c r="CD44" i="55"/>
  <c r="BZ44" i="55"/>
  <c r="BU44" i="55"/>
  <c r="BQ44" i="55"/>
  <c r="CE44" i="55"/>
  <c r="BV44" i="55"/>
  <c r="BR44" i="55"/>
  <c r="BS44" i="55"/>
  <c r="CG44" i="55"/>
  <c r="BW44" i="55"/>
  <c r="CA44" i="55"/>
  <c r="CL44" i="55"/>
  <c r="CB44" i="55"/>
  <c r="CE13" i="55"/>
  <c r="CA13" i="55"/>
  <c r="BV13" i="55"/>
  <c r="BR13" i="55"/>
  <c r="CL13" i="55"/>
  <c r="CG13" i="55"/>
  <c r="CB13" i="55"/>
  <c r="BW13" i="55"/>
  <c r="BS13" i="55"/>
  <c r="CM13" i="55"/>
  <c r="CC13" i="55"/>
  <c r="BT13" i="55"/>
  <c r="BP13" i="55"/>
  <c r="CI13" i="55"/>
  <c r="BQ13" i="55"/>
  <c r="CD13" i="55"/>
  <c r="BU13" i="55"/>
  <c r="CH13" i="55"/>
  <c r="BY13" i="55"/>
  <c r="BZ13" i="55"/>
  <c r="CL102" i="55"/>
  <c r="CG102" i="55"/>
  <c r="CB102" i="55"/>
  <c r="BW102" i="55"/>
  <c r="BS102" i="55"/>
  <c r="CI102" i="55"/>
  <c r="CD102" i="55"/>
  <c r="BZ102" i="55"/>
  <c r="BU102" i="55"/>
  <c r="BQ102" i="55"/>
  <c r="CM102" i="55"/>
  <c r="CC102" i="55"/>
  <c r="BT102" i="55"/>
  <c r="CE102" i="55"/>
  <c r="BV102" i="55"/>
  <c r="BY102" i="55"/>
  <c r="CA102" i="55"/>
  <c r="CH102" i="55"/>
  <c r="BR102" i="55"/>
  <c r="BP102" i="55"/>
  <c r="CE30" i="55"/>
  <c r="CA30" i="55"/>
  <c r="BV30" i="55"/>
  <c r="BR30" i="55"/>
  <c r="CL30" i="55"/>
  <c r="CG30" i="55"/>
  <c r="CB30" i="55"/>
  <c r="BW30" i="55"/>
  <c r="BS30" i="55"/>
  <c r="CM30" i="55"/>
  <c r="CC30" i="55"/>
  <c r="BT30" i="55"/>
  <c r="BY30" i="55"/>
  <c r="BZ30" i="55"/>
  <c r="CD30" i="55"/>
  <c r="BU30" i="55"/>
  <c r="CH30" i="55"/>
  <c r="BP30" i="55"/>
  <c r="CI30" i="55"/>
  <c r="BQ30" i="55"/>
  <c r="CL106" i="55"/>
  <c r="CG106" i="55"/>
  <c r="CB106" i="55"/>
  <c r="BW106" i="55"/>
  <c r="BS106" i="55"/>
  <c r="CI106" i="55"/>
  <c r="CD106" i="55"/>
  <c r="BZ106" i="55"/>
  <c r="BU106" i="55"/>
  <c r="BQ106" i="55"/>
  <c r="CH106" i="55"/>
  <c r="BY106" i="55"/>
  <c r="BP106" i="55"/>
  <c r="CA106" i="55"/>
  <c r="BR106" i="55"/>
  <c r="CC106" i="55"/>
  <c r="CE106" i="55"/>
  <c r="CM106" i="55"/>
  <c r="BT106" i="55"/>
  <c r="BV106" i="55"/>
  <c r="CL36" i="55"/>
  <c r="CG36" i="55"/>
  <c r="CB36" i="55"/>
  <c r="BW36" i="55"/>
  <c r="BS36" i="55"/>
  <c r="CM36" i="55"/>
  <c r="CH36" i="55"/>
  <c r="CC36" i="55"/>
  <c r="BY36" i="55"/>
  <c r="BT36" i="55"/>
  <c r="BP36" i="55"/>
  <c r="CI36" i="55"/>
  <c r="BZ36" i="55"/>
  <c r="BQ36" i="55"/>
  <c r="BU36" i="55"/>
  <c r="CE36" i="55"/>
  <c r="CA36" i="55"/>
  <c r="BR36" i="55"/>
  <c r="CD36" i="55"/>
  <c r="BV36" i="55"/>
  <c r="CE92" i="55"/>
  <c r="CA92" i="55"/>
  <c r="BV92" i="55"/>
  <c r="BR92" i="55"/>
  <c r="CM92" i="55"/>
  <c r="CH92" i="55"/>
  <c r="CC92" i="55"/>
  <c r="BY92" i="55"/>
  <c r="BT92" i="55"/>
  <c r="BP92" i="55"/>
  <c r="CL92" i="55"/>
  <c r="CB92" i="55"/>
  <c r="BS92" i="55"/>
  <c r="CD92" i="55"/>
  <c r="BU92" i="55"/>
  <c r="CG92" i="55"/>
  <c r="CI92" i="55"/>
  <c r="BQ92" i="55"/>
  <c r="BW92" i="55"/>
  <c r="BZ92" i="55"/>
  <c r="CL63" i="55"/>
  <c r="CG63" i="55"/>
  <c r="CB63" i="55"/>
  <c r="BW63" i="55"/>
  <c r="BS63" i="55"/>
  <c r="CM63" i="55"/>
  <c r="CH63" i="55"/>
  <c r="CC63" i="55"/>
  <c r="BY63" i="55"/>
  <c r="BT63" i="55"/>
  <c r="BP63" i="55"/>
  <c r="CI63" i="55"/>
  <c r="BZ63" i="55"/>
  <c r="BQ63" i="55"/>
  <c r="CA63" i="55"/>
  <c r="BR63" i="55"/>
  <c r="CD63" i="55"/>
  <c r="BV63" i="55"/>
  <c r="CE63" i="55"/>
  <c r="BU63" i="55"/>
  <c r="BX54" i="55"/>
  <c r="BX53" i="55"/>
  <c r="CF54" i="55"/>
  <c r="CF53" i="55"/>
  <c r="DH68" i="55" l="1"/>
  <c r="DH113" i="55"/>
  <c r="DH27" i="55"/>
  <c r="DH37" i="55"/>
  <c r="DH79" i="55"/>
  <c r="DH34" i="55"/>
  <c r="DH86" i="55"/>
  <c r="DH10" i="55"/>
  <c r="DH115" i="55"/>
  <c r="DH46" i="55"/>
  <c r="DH33" i="55"/>
  <c r="DH69" i="55"/>
  <c r="DH119" i="55"/>
  <c r="DH65" i="55"/>
  <c r="DH77" i="55"/>
  <c r="DH108" i="55"/>
  <c r="DH127" i="55"/>
  <c r="DH112" i="55"/>
  <c r="DH22" i="55"/>
  <c r="DH24" i="55"/>
  <c r="DH95" i="55"/>
  <c r="DH15" i="55"/>
  <c r="DH26" i="55"/>
  <c r="DH116" i="55"/>
  <c r="DH73" i="55"/>
  <c r="DG84" i="55"/>
  <c r="DF84" i="55"/>
  <c r="DG89" i="55"/>
  <c r="DF89" i="55"/>
  <c r="BR126" i="55"/>
  <c r="DF126" i="55"/>
  <c r="DF129" i="55" s="1"/>
  <c r="DG126" i="55"/>
  <c r="DG129" i="55" s="1"/>
  <c r="DG2" i="55"/>
  <c r="DF2" i="55"/>
  <c r="CG91" i="55"/>
  <c r="DG91" i="55"/>
  <c r="DF91" i="55"/>
  <c r="DG71" i="55"/>
  <c r="DF71" i="55"/>
  <c r="CC62" i="55"/>
  <c r="DG62" i="55"/>
  <c r="DF62" i="55"/>
  <c r="CM114" i="55"/>
  <c r="DG114" i="55"/>
  <c r="DF114" i="55"/>
  <c r="DF16" i="55"/>
  <c r="DG16" i="55"/>
  <c r="CL41" i="55"/>
  <c r="DG41" i="55"/>
  <c r="DF41" i="55"/>
  <c r="CM101" i="55"/>
  <c r="DG101" i="55"/>
  <c r="DF101" i="55"/>
  <c r="DF94" i="55"/>
  <c r="DG94" i="55"/>
  <c r="CG23" i="55"/>
  <c r="DG23" i="55"/>
  <c r="DF23" i="55"/>
  <c r="BT31" i="55"/>
  <c r="DF31" i="55"/>
  <c r="DG31" i="55"/>
  <c r="CC57" i="55"/>
  <c r="DF57" i="55"/>
  <c r="DG57" i="55"/>
  <c r="CA85" i="55"/>
  <c r="DG85" i="55"/>
  <c r="DF85" i="55"/>
  <c r="BR103" i="55"/>
  <c r="DF103" i="55"/>
  <c r="DG103" i="55"/>
  <c r="CB12" i="55"/>
  <c r="DF12" i="55"/>
  <c r="DG12" i="55"/>
  <c r="DG4" i="55"/>
  <c r="DF4" i="55"/>
  <c r="DF35" i="55"/>
  <c r="DG35" i="55"/>
  <c r="CL3" i="55"/>
  <c r="DF3" i="55"/>
  <c r="DG3" i="55"/>
  <c r="DF87" i="55"/>
  <c r="DG87" i="55"/>
  <c r="CD43" i="55"/>
  <c r="DF43" i="55"/>
  <c r="DG43" i="55"/>
  <c r="BU19" i="55"/>
  <c r="DF19" i="55"/>
  <c r="DG19" i="55"/>
  <c r="DF42" i="55"/>
  <c r="DG42" i="55"/>
  <c r="BY122" i="55"/>
  <c r="BY123" i="55" s="1"/>
  <c r="DG122" i="55"/>
  <c r="DG123" i="55" s="1"/>
  <c r="DF122" i="55"/>
  <c r="DF123" i="55" s="1"/>
  <c r="BY78" i="55"/>
  <c r="DG78" i="55"/>
  <c r="DF78" i="55"/>
  <c r="BQ98" i="55"/>
  <c r="DF98" i="55"/>
  <c r="DG98" i="55"/>
  <c r="DG32" i="55"/>
  <c r="DF32" i="55"/>
  <c r="BQ58" i="55"/>
  <c r="DG58" i="55"/>
  <c r="DF58" i="55"/>
  <c r="CC17" i="55"/>
  <c r="DG17" i="55"/>
  <c r="DF17" i="55"/>
  <c r="BV117" i="55"/>
  <c r="DF117" i="55"/>
  <c r="DG117" i="55"/>
  <c r="CB124" i="55"/>
  <c r="CB125" i="55" s="1"/>
  <c r="DG124" i="55"/>
  <c r="DG125" i="55" s="1"/>
  <c r="DF124" i="55"/>
  <c r="DF125" i="55" s="1"/>
  <c r="BV88" i="55"/>
  <c r="DG88" i="55"/>
  <c r="DF88" i="55"/>
  <c r="DG106" i="55"/>
  <c r="DF106" i="55"/>
  <c r="BW88" i="55"/>
  <c r="BU98" i="55"/>
  <c r="BY98" i="55"/>
  <c r="CA98" i="55"/>
  <c r="CL88" i="55"/>
  <c r="CB98" i="55"/>
  <c r="CJ10" i="55"/>
  <c r="CB3" i="55"/>
  <c r="CA57" i="55"/>
  <c r="CD57" i="55"/>
  <c r="BZ3" i="55"/>
  <c r="CB43" i="55"/>
  <c r="CA31" i="55"/>
  <c r="BT101" i="55"/>
  <c r="BS101" i="55"/>
  <c r="BX24" i="55"/>
  <c r="BT103" i="55"/>
  <c r="CJ109" i="55"/>
  <c r="CH43" i="55"/>
  <c r="BR62" i="55"/>
  <c r="BQ17" i="55"/>
  <c r="CH103" i="55"/>
  <c r="BZ43" i="55"/>
  <c r="CE43" i="55"/>
  <c r="CE17" i="55"/>
  <c r="BZ103" i="55"/>
  <c r="CM43" i="55"/>
  <c r="CA43" i="55"/>
  <c r="CB62" i="55"/>
  <c r="BY43" i="55"/>
  <c r="BY62" i="55"/>
  <c r="BS103" i="55"/>
  <c r="CE103" i="55"/>
  <c r="BW43" i="55"/>
  <c r="CL43" i="55"/>
  <c r="BO125" i="55"/>
  <c r="CE41" i="55"/>
  <c r="CL124" i="55"/>
  <c r="CL125" i="55" s="1"/>
  <c r="BS71" i="55"/>
  <c r="CG31" i="55"/>
  <c r="CL98" i="55"/>
  <c r="BV98" i="55"/>
  <c r="BT98" i="55"/>
  <c r="BS124" i="55"/>
  <c r="BS125" i="55" s="1"/>
  <c r="DH109" i="55"/>
  <c r="CD62" i="55"/>
  <c r="CB31" i="55"/>
  <c r="BW31" i="55"/>
  <c r="BZ31" i="55"/>
  <c r="BS98" i="55"/>
  <c r="BW98" i="55"/>
  <c r="BR98" i="55"/>
  <c r="BP98" i="55"/>
  <c r="CH98" i="55"/>
  <c r="CB58" i="55"/>
  <c r="CL17" i="55"/>
  <c r="CD88" i="55"/>
  <c r="BR88" i="55"/>
  <c r="BU124" i="55"/>
  <c r="BU125" i="55" s="1"/>
  <c r="BZ71" i="55"/>
  <c r="BS42" i="55"/>
  <c r="BP43" i="55"/>
  <c r="CC43" i="55"/>
  <c r="BS43" i="55"/>
  <c r="BV43" i="55"/>
  <c r="BU43" i="55"/>
  <c r="BZ101" i="55"/>
  <c r="CE101" i="55"/>
  <c r="CC3" i="55"/>
  <c r="DH67" i="55"/>
  <c r="CF115" i="55"/>
  <c r="BP31" i="55"/>
  <c r="CD31" i="55"/>
  <c r="CG98" i="55"/>
  <c r="CM98" i="55"/>
  <c r="CM124" i="55"/>
  <c r="CM125" i="55" s="1"/>
  <c r="BY71" i="55"/>
  <c r="DH7" i="55"/>
  <c r="CE62" i="55"/>
  <c r="CM31" i="55"/>
  <c r="CE31" i="55"/>
  <c r="BZ98" i="55"/>
  <c r="CI98" i="55"/>
  <c r="CD98" i="55"/>
  <c r="CE98" i="55"/>
  <c r="CC98" i="55"/>
  <c r="BP58" i="55"/>
  <c r="BS17" i="55"/>
  <c r="CH41" i="55"/>
  <c r="BY88" i="55"/>
  <c r="BP124" i="55"/>
  <c r="BP125" i="55" s="1"/>
  <c r="BU71" i="55"/>
  <c r="CL71" i="55"/>
  <c r="BT43" i="55"/>
  <c r="CG43" i="55"/>
  <c r="BR43" i="55"/>
  <c r="BQ43" i="55"/>
  <c r="CI43" i="55"/>
  <c r="CG3" i="55"/>
  <c r="DH45" i="55"/>
  <c r="CJ20" i="55"/>
  <c r="CJ73" i="55"/>
  <c r="CL57" i="55"/>
  <c r="CL35" i="55"/>
  <c r="CD87" i="55"/>
  <c r="BU103" i="55"/>
  <c r="BP103" i="55"/>
  <c r="CA103" i="55"/>
  <c r="CJ7" i="55"/>
  <c r="CG57" i="55"/>
  <c r="BY57" i="55"/>
  <c r="CM87" i="55"/>
  <c r="CI103" i="55"/>
  <c r="CM103" i="55"/>
  <c r="CJ24" i="55"/>
  <c r="CF73" i="55"/>
  <c r="CL12" i="55"/>
  <c r="BR57" i="55"/>
  <c r="BT57" i="55"/>
  <c r="BS57" i="55"/>
  <c r="CE57" i="55"/>
  <c r="BU57" i="55"/>
  <c r="BP57" i="55"/>
  <c r="CH57" i="55"/>
  <c r="CB57" i="55"/>
  <c r="BZ57" i="55"/>
  <c r="CM57" i="55"/>
  <c r="BV57" i="55"/>
  <c r="BW57" i="55"/>
  <c r="BQ57" i="55"/>
  <c r="CI57" i="55"/>
  <c r="BV124" i="55"/>
  <c r="BV125" i="55" s="1"/>
  <c r="CC124" i="55"/>
  <c r="CC125" i="55" s="1"/>
  <c r="BY124" i="55"/>
  <c r="BY125" i="55" s="1"/>
  <c r="BZ124" i="55"/>
  <c r="BZ125" i="55" s="1"/>
  <c r="BW124" i="55"/>
  <c r="BW125" i="55" s="1"/>
  <c r="CM3" i="55"/>
  <c r="CE124" i="55"/>
  <c r="CE125" i="55" s="1"/>
  <c r="CA124" i="55"/>
  <c r="CA125" i="55" s="1"/>
  <c r="BQ124" i="55"/>
  <c r="BQ125" i="55" s="1"/>
  <c r="CI124" i="55"/>
  <c r="CI125" i="55" s="1"/>
  <c r="CG124" i="55"/>
  <c r="CG125" i="55" s="1"/>
  <c r="BT124" i="55"/>
  <c r="BT125" i="55" s="1"/>
  <c r="BR124" i="55"/>
  <c r="BR125" i="55" s="1"/>
  <c r="CH124" i="55"/>
  <c r="CH125" i="55" s="1"/>
  <c r="CD124" i="55"/>
  <c r="CD125" i="55" s="1"/>
  <c r="CH3" i="55"/>
  <c r="CJ64" i="55"/>
  <c r="CJ67" i="55"/>
  <c r="BX73" i="55"/>
  <c r="CC31" i="55"/>
  <c r="CH31" i="55"/>
  <c r="CL31" i="55"/>
  <c r="BV31" i="55"/>
  <c r="BU31" i="55"/>
  <c r="BY31" i="55"/>
  <c r="BS31" i="55"/>
  <c r="BR31" i="55"/>
  <c r="BQ31" i="55"/>
  <c r="CI31" i="55"/>
  <c r="CB78" i="55"/>
  <c r="CF24" i="55"/>
  <c r="CF67" i="55"/>
  <c r="BX115" i="55"/>
  <c r="CF119" i="55"/>
  <c r="CJ115" i="55"/>
  <c r="DH6" i="55"/>
  <c r="BV62" i="55"/>
  <c r="BT62" i="55"/>
  <c r="CD17" i="55"/>
  <c r="CG17" i="55"/>
  <c r="BS88" i="55"/>
  <c r="BT88" i="55"/>
  <c r="CE88" i="55"/>
  <c r="CG101" i="55"/>
  <c r="BP101" i="55"/>
  <c r="CA101" i="55"/>
  <c r="BR3" i="55"/>
  <c r="CD3" i="55"/>
  <c r="CL62" i="55"/>
  <c r="CG62" i="55"/>
  <c r="BU62" i="55"/>
  <c r="BP62" i="55"/>
  <c r="CH62" i="55"/>
  <c r="BT17" i="55"/>
  <c r="CI17" i="55"/>
  <c r="BY17" i="55"/>
  <c r="CB17" i="55"/>
  <c r="BV17" i="55"/>
  <c r="BV87" i="55"/>
  <c r="BU88" i="55"/>
  <c r="BZ88" i="55"/>
  <c r="BP88" i="55"/>
  <c r="CH88" i="55"/>
  <c r="CA88" i="55"/>
  <c r="BQ101" i="55"/>
  <c r="BU101" i="55"/>
  <c r="CL101" i="55"/>
  <c r="CC101" i="55"/>
  <c r="BV101" i="55"/>
  <c r="BU3" i="55"/>
  <c r="CA3" i="55"/>
  <c r="BV3" i="55"/>
  <c r="BY3" i="55"/>
  <c r="CE3" i="55"/>
  <c r="CJ39" i="55"/>
  <c r="CA62" i="55"/>
  <c r="BZ62" i="55"/>
  <c r="CM62" i="55"/>
  <c r="CM17" i="55"/>
  <c r="CH17" i="55"/>
  <c r="CA17" i="55"/>
  <c r="CI88" i="55"/>
  <c r="CM88" i="55"/>
  <c r="CI85" i="55"/>
  <c r="CD101" i="55"/>
  <c r="CH101" i="55"/>
  <c r="BW3" i="55"/>
  <c r="CF20" i="55"/>
  <c r="BS62" i="55"/>
  <c r="BW62" i="55"/>
  <c r="BQ62" i="55"/>
  <c r="CI62" i="55"/>
  <c r="CG2" i="55"/>
  <c r="BU17" i="55"/>
  <c r="BZ17" i="55"/>
  <c r="BP17" i="55"/>
  <c r="BW17" i="55"/>
  <c r="BR17" i="55"/>
  <c r="CH87" i="55"/>
  <c r="CB87" i="55"/>
  <c r="CB88" i="55"/>
  <c r="BQ88" i="55"/>
  <c r="CG88" i="55"/>
  <c r="CC88" i="55"/>
  <c r="BZ16" i="55"/>
  <c r="BR42" i="55"/>
  <c r="CI101" i="55"/>
  <c r="BW101" i="55"/>
  <c r="CB101" i="55"/>
  <c r="BY101" i="55"/>
  <c r="BR101" i="55"/>
  <c r="BP3" i="55"/>
  <c r="BT3" i="55"/>
  <c r="CI3" i="55"/>
  <c r="BQ3" i="55"/>
  <c r="BS3" i="55"/>
  <c r="CF109" i="55"/>
  <c r="BX109" i="55"/>
  <c r="DH20" i="55"/>
  <c r="DH47" i="55"/>
  <c r="BX7" i="55"/>
  <c r="CJ82" i="55"/>
  <c r="CJ47" i="55"/>
  <c r="BX67" i="55"/>
  <c r="BX25" i="55"/>
  <c r="CF7" i="55"/>
  <c r="BX20" i="55"/>
  <c r="CJ86" i="55"/>
  <c r="CJ22" i="55"/>
  <c r="BX82" i="55"/>
  <c r="DH28" i="55"/>
  <c r="BX33" i="55"/>
  <c r="CF82" i="55"/>
  <c r="CJ37" i="55"/>
  <c r="BR117" i="55"/>
  <c r="BP117" i="55"/>
  <c r="BW117" i="55"/>
  <c r="CJ34" i="55"/>
  <c r="DH25" i="55"/>
  <c r="BW23" i="55"/>
  <c r="CJ25" i="55"/>
  <c r="CF25" i="55"/>
  <c r="BX127" i="55"/>
  <c r="CF86" i="55"/>
  <c r="CM126" i="55"/>
  <c r="CM129" i="55" s="1"/>
  <c r="BY87" i="55"/>
  <c r="BZ87" i="55"/>
  <c r="BS94" i="55"/>
  <c r="BZ23" i="55"/>
  <c r="CA87" i="55"/>
  <c r="BT87" i="55"/>
  <c r="BU87" i="55"/>
  <c r="BS87" i="55"/>
  <c r="CL87" i="55"/>
  <c r="CI12" i="55"/>
  <c r="CD42" i="55"/>
  <c r="CB103" i="55"/>
  <c r="BQ103" i="55"/>
  <c r="CG103" i="55"/>
  <c r="CC103" i="55"/>
  <c r="BV103" i="55"/>
  <c r="CM78" i="55"/>
  <c r="BV23" i="55"/>
  <c r="BQ23" i="55"/>
  <c r="BX10" i="55"/>
  <c r="CF47" i="55"/>
  <c r="CF33" i="55"/>
  <c r="CF10" i="55"/>
  <c r="BX47" i="55"/>
  <c r="CJ33" i="55"/>
  <c r="DH82" i="55"/>
  <c r="BR87" i="55"/>
  <c r="CC87" i="55"/>
  <c r="BW87" i="55"/>
  <c r="DH104" i="55"/>
  <c r="CJ77" i="55"/>
  <c r="CC114" i="55"/>
  <c r="BP87" i="55"/>
  <c r="CE87" i="55"/>
  <c r="BQ87" i="55"/>
  <c r="CI87" i="55"/>
  <c r="CG87" i="55"/>
  <c r="CD12" i="55"/>
  <c r="CG16" i="55"/>
  <c r="BU42" i="55"/>
  <c r="CD103" i="55"/>
  <c r="CL103" i="55"/>
  <c r="BW103" i="55"/>
  <c r="BY103" i="55"/>
  <c r="BV78" i="55"/>
  <c r="CJ119" i="55"/>
  <c r="CL117" i="55"/>
  <c r="BT117" i="55"/>
  <c r="BQ85" i="55"/>
  <c r="CA117" i="55"/>
  <c r="CM117" i="55"/>
  <c r="CG117" i="55"/>
  <c r="BV85" i="55"/>
  <c r="BT78" i="55"/>
  <c r="CJ72" i="55"/>
  <c r="CF95" i="55"/>
  <c r="BZ117" i="55"/>
  <c r="CH117" i="55"/>
  <c r="CJ120" i="55"/>
  <c r="BY117" i="55"/>
  <c r="CI117" i="55"/>
  <c r="BT126" i="55"/>
  <c r="BT129" i="55" s="1"/>
  <c r="CE117" i="55"/>
  <c r="CC117" i="55"/>
  <c r="CJ107" i="55"/>
  <c r="BR114" i="55"/>
  <c r="BU126" i="55"/>
  <c r="BU129" i="55" s="1"/>
  <c r="BW114" i="55"/>
  <c r="CG126" i="55"/>
  <c r="CG129" i="55" s="1"/>
  <c r="BR85" i="55"/>
  <c r="BZ78" i="55"/>
  <c r="BS117" i="55"/>
  <c r="CD117" i="55"/>
  <c r="CB117" i="55"/>
  <c r="BQ117" i="55"/>
  <c r="BU117" i="55"/>
  <c r="DH107" i="55"/>
  <c r="CJ127" i="55"/>
  <c r="CJ111" i="55"/>
  <c r="BX119" i="55"/>
  <c r="CF127" i="55"/>
  <c r="CF111" i="55"/>
  <c r="BX86" i="55"/>
  <c r="BX111" i="55"/>
  <c r="BZ58" i="55"/>
  <c r="BQ41" i="55"/>
  <c r="BT41" i="55"/>
  <c r="CG41" i="55"/>
  <c r="CH91" i="55"/>
  <c r="CD71" i="55"/>
  <c r="BQ71" i="55"/>
  <c r="BT71" i="55"/>
  <c r="CM71" i="55"/>
  <c r="CG71" i="55"/>
  <c r="BT84" i="55"/>
  <c r="DH72" i="55"/>
  <c r="DH39" i="55"/>
  <c r="CI35" i="55"/>
  <c r="CA71" i="55"/>
  <c r="BX6" i="55"/>
  <c r="CJ26" i="55"/>
  <c r="DH105" i="55"/>
  <c r="CF15" i="55"/>
  <c r="CM58" i="55"/>
  <c r="BR58" i="55"/>
  <c r="CH58" i="55"/>
  <c r="CA41" i="55"/>
  <c r="BP41" i="55"/>
  <c r="CB41" i="55"/>
  <c r="BR91" i="55"/>
  <c r="BV71" i="55"/>
  <c r="BP71" i="55"/>
  <c r="CH71" i="55"/>
  <c r="CB71" i="55"/>
  <c r="BR35" i="55"/>
  <c r="CI58" i="55"/>
  <c r="BT58" i="55"/>
  <c r="CG58" i="55"/>
  <c r="BZ41" i="55"/>
  <c r="CM41" i="55"/>
  <c r="CE71" i="55"/>
  <c r="BR71" i="55"/>
  <c r="CI71" i="55"/>
  <c r="CC71" i="55"/>
  <c r="BW71" i="55"/>
  <c r="CJ90" i="55"/>
  <c r="DH70" i="55"/>
  <c r="CJ28" i="55"/>
  <c r="BT32" i="55"/>
  <c r="CG78" i="55"/>
  <c r="CH78" i="55"/>
  <c r="CE23" i="55"/>
  <c r="BU23" i="55"/>
  <c r="DH90" i="55"/>
  <c r="CD2" i="55"/>
  <c r="CG122" i="55"/>
  <c r="CG123" i="55" s="1"/>
  <c r="BS78" i="55"/>
  <c r="BW78" i="55"/>
  <c r="BQ78" i="55"/>
  <c r="CI78" i="55"/>
  <c r="CC78" i="55"/>
  <c r="DH9" i="55"/>
  <c r="DH81" i="55"/>
  <c r="CL23" i="55"/>
  <c r="CM23" i="55"/>
  <c r="CD23" i="55"/>
  <c r="DH74" i="55"/>
  <c r="DH93" i="55"/>
  <c r="BX107" i="55"/>
  <c r="DH97" i="55"/>
  <c r="CI23" i="55"/>
  <c r="CC23" i="55"/>
  <c r="CJ112" i="55"/>
  <c r="CI2" i="55"/>
  <c r="CL78" i="55"/>
  <c r="BU78" i="55"/>
  <c r="BP78" i="55"/>
  <c r="BP23" i="55"/>
  <c r="BR23" i="55"/>
  <c r="BY23" i="55"/>
  <c r="CJ97" i="55"/>
  <c r="CF108" i="55"/>
  <c r="CJ46" i="55"/>
  <c r="CJ69" i="55"/>
  <c r="BW2" i="55"/>
  <c r="BP4" i="55"/>
  <c r="CA78" i="55"/>
  <c r="BR78" i="55"/>
  <c r="CE78" i="55"/>
  <c r="CD78" i="55"/>
  <c r="BT23" i="55"/>
  <c r="CA23" i="55"/>
  <c r="CJ70" i="55"/>
  <c r="CB23" i="55"/>
  <c r="CH23" i="55"/>
  <c r="CG94" i="55"/>
  <c r="CM122" i="55"/>
  <c r="CM123" i="55" s="1"/>
  <c r="BX108" i="55"/>
  <c r="BR89" i="55"/>
  <c r="CI114" i="55"/>
  <c r="CI126" i="55"/>
  <c r="CI129" i="55" s="1"/>
  <c r="BP126" i="55"/>
  <c r="BP129" i="55" s="1"/>
  <c r="CA58" i="55"/>
  <c r="CE58" i="55"/>
  <c r="CD58" i="55"/>
  <c r="CC58" i="55"/>
  <c r="BW58" i="55"/>
  <c r="BR41" i="55"/>
  <c r="BV41" i="55"/>
  <c r="CD41" i="55"/>
  <c r="CC41" i="55"/>
  <c r="BW41" i="55"/>
  <c r="BV12" i="55"/>
  <c r="BW12" i="55"/>
  <c r="BT16" i="55"/>
  <c r="CC91" i="55"/>
  <c r="CB91" i="55"/>
  <c r="CA94" i="55"/>
  <c r="BU85" i="55"/>
  <c r="BW85" i="55"/>
  <c r="BO123" i="55"/>
  <c r="BT122" i="55"/>
  <c r="BT123" i="55" s="1"/>
  <c r="CF105" i="55"/>
  <c r="BX69" i="55"/>
  <c r="CF99" i="55"/>
  <c r="CJ105" i="55"/>
  <c r="CF21" i="55"/>
  <c r="BS23" i="55"/>
  <c r="CF45" i="55"/>
  <c r="BX60" i="55"/>
  <c r="CJ21" i="55"/>
  <c r="DH99" i="55"/>
  <c r="BX15" i="55"/>
  <c r="CJ51" i="55"/>
  <c r="CM16" i="55"/>
  <c r="BY94" i="55"/>
  <c r="CL122" i="55"/>
  <c r="CL123" i="55" s="1"/>
  <c r="BX90" i="55"/>
  <c r="CH114" i="55"/>
  <c r="CD126" i="55"/>
  <c r="CD129" i="55" s="1"/>
  <c r="BV126" i="55"/>
  <c r="BV129" i="55" s="1"/>
  <c r="BV58" i="55"/>
  <c r="BU58" i="55"/>
  <c r="BY58" i="55"/>
  <c r="BS58" i="55"/>
  <c r="CL58" i="55"/>
  <c r="CI41" i="55"/>
  <c r="BU41" i="55"/>
  <c r="BY41" i="55"/>
  <c r="BS41" i="55"/>
  <c r="BY12" i="55"/>
  <c r="CI16" i="55"/>
  <c r="CD91" i="55"/>
  <c r="BZ94" i="55"/>
  <c r="CC85" i="55"/>
  <c r="BS85" i="55"/>
  <c r="BV122" i="55"/>
  <c r="BV123" i="55" s="1"/>
  <c r="DH60" i="55"/>
  <c r="DH21" i="55"/>
  <c r="CF51" i="55"/>
  <c r="BX51" i="55"/>
  <c r="BZ89" i="55"/>
  <c r="BQ19" i="55"/>
  <c r="CM91" i="55"/>
  <c r="BZ91" i="55"/>
  <c r="BY89" i="55"/>
  <c r="BU89" i="55"/>
  <c r="CA35" i="55"/>
  <c r="BU35" i="55"/>
  <c r="CC35" i="55"/>
  <c r="CL114" i="55"/>
  <c r="BP114" i="55"/>
  <c r="BP2" i="55"/>
  <c r="BT2" i="55"/>
  <c r="CM2" i="55"/>
  <c r="BO129" i="55"/>
  <c r="CL126" i="55"/>
  <c r="CL129" i="55" s="1"/>
  <c r="CH126" i="55"/>
  <c r="CH129" i="55" s="1"/>
  <c r="CE126" i="55"/>
  <c r="CE129" i="55" s="1"/>
  <c r="BU12" i="55"/>
  <c r="BS12" i="55"/>
  <c r="BR19" i="55"/>
  <c r="CE91" i="55"/>
  <c r="BT91" i="55"/>
  <c r="BP91" i="55"/>
  <c r="BU91" i="55"/>
  <c r="BS91" i="55"/>
  <c r="CL91" i="55"/>
  <c r="CM85" i="55"/>
  <c r="BY85" i="55"/>
  <c r="CL85" i="55"/>
  <c r="CF27" i="55"/>
  <c r="CF64" i="55"/>
  <c r="BV89" i="55"/>
  <c r="BY91" i="55"/>
  <c r="BW91" i="55"/>
  <c r="CA89" i="55"/>
  <c r="CB35" i="55"/>
  <c r="BQ35" i="55"/>
  <c r="BY35" i="55"/>
  <c r="CB114" i="55"/>
  <c r="CE114" i="55"/>
  <c r="BV2" i="55"/>
  <c r="CA2" i="55"/>
  <c r="CH2" i="55"/>
  <c r="BZ126" i="55"/>
  <c r="BZ129" i="55" s="1"/>
  <c r="BS126" i="55"/>
  <c r="BS129" i="55" s="1"/>
  <c r="CC126" i="55"/>
  <c r="CC129" i="55" s="1"/>
  <c r="CA126" i="55"/>
  <c r="CA129" i="55" s="1"/>
  <c r="CE12" i="55"/>
  <c r="CC12" i="55"/>
  <c r="BP19" i="55"/>
  <c r="BV91" i="55"/>
  <c r="CA91" i="55"/>
  <c r="BQ91" i="55"/>
  <c r="CI91" i="55"/>
  <c r="BT85" i="55"/>
  <c r="BP85" i="55"/>
  <c r="CB85" i="55"/>
  <c r="CE85" i="55"/>
  <c r="DH59" i="55"/>
  <c r="CJ60" i="55"/>
  <c r="BX79" i="55"/>
  <c r="CJ15" i="55"/>
  <c r="CF60" i="55"/>
  <c r="BX70" i="55"/>
  <c r="CJ108" i="55"/>
  <c r="CJ68" i="55"/>
  <c r="CF68" i="55"/>
  <c r="BQ16" i="55"/>
  <c r="BR16" i="55"/>
  <c r="BP16" i="55"/>
  <c r="CH16" i="55"/>
  <c r="CB16" i="55"/>
  <c r="BU94" i="55"/>
  <c r="BQ94" i="55"/>
  <c r="BV94" i="55"/>
  <c r="BT94" i="55"/>
  <c r="CM94" i="55"/>
  <c r="CI42" i="55"/>
  <c r="BY42" i="55"/>
  <c r="CL42" i="55"/>
  <c r="BS122" i="55"/>
  <c r="BS123" i="55" s="1"/>
  <c r="BW122" i="55"/>
  <c r="BW123" i="55" s="1"/>
  <c r="BR122" i="55"/>
  <c r="BR123" i="55" s="1"/>
  <c r="BP122" i="55"/>
  <c r="BP123" i="55" s="1"/>
  <c r="CH122" i="55"/>
  <c r="CH123" i="55" s="1"/>
  <c r="BX28" i="55"/>
  <c r="CF90" i="55"/>
  <c r="CJ99" i="55"/>
  <c r="BX99" i="55"/>
  <c r="CJ45" i="55"/>
  <c r="CF104" i="55"/>
  <c r="CF79" i="55"/>
  <c r="CF112" i="55"/>
  <c r="CJ79" i="55"/>
  <c r="BX68" i="55"/>
  <c r="CC16" i="55"/>
  <c r="CL94" i="55"/>
  <c r="CE42" i="55"/>
  <c r="BZ122" i="55"/>
  <c r="BZ123" i="55" s="1"/>
  <c r="CI122" i="55"/>
  <c r="CI123" i="55" s="1"/>
  <c r="CD122" i="55"/>
  <c r="CD123" i="55" s="1"/>
  <c r="CE122" i="55"/>
  <c r="CE123" i="55" s="1"/>
  <c r="CC122" i="55"/>
  <c r="CC123" i="55" s="1"/>
  <c r="BX116" i="55"/>
  <c r="CF69" i="55"/>
  <c r="CF107" i="55"/>
  <c r="BX45" i="55"/>
  <c r="CF28" i="55"/>
  <c r="CF70" i="55"/>
  <c r="BX21" i="55"/>
  <c r="BX112" i="55"/>
  <c r="CJ102" i="55"/>
  <c r="CA16" i="55"/>
  <c r="CE16" i="55"/>
  <c r="CD16" i="55"/>
  <c r="BW16" i="55"/>
  <c r="BW94" i="55"/>
  <c r="BR94" i="55"/>
  <c r="BP94" i="55"/>
  <c r="CH94" i="55"/>
  <c r="BZ42" i="55"/>
  <c r="BP42" i="55"/>
  <c r="CB42" i="55"/>
  <c r="BV16" i="55"/>
  <c r="BU16" i="55"/>
  <c r="BY16" i="55"/>
  <c r="BS16" i="55"/>
  <c r="CL16" i="55"/>
  <c r="CD94" i="55"/>
  <c r="CB94" i="55"/>
  <c r="CI94" i="55"/>
  <c r="CE94" i="55"/>
  <c r="CC94" i="55"/>
  <c r="CC42" i="55"/>
  <c r="CM42" i="55"/>
  <c r="BW42" i="55"/>
  <c r="BV42" i="55"/>
  <c r="CB122" i="55"/>
  <c r="CB123" i="55" s="1"/>
  <c r="BQ122" i="55"/>
  <c r="BQ123" i="55" s="1"/>
  <c r="BU122" i="55"/>
  <c r="BU123" i="55" s="1"/>
  <c r="CA122" i="55"/>
  <c r="CA123" i="55" s="1"/>
  <c r="BZ32" i="55"/>
  <c r="CA4" i="55"/>
  <c r="BX113" i="55"/>
  <c r="BX81" i="55"/>
  <c r="CJ27" i="55"/>
  <c r="BT89" i="55"/>
  <c r="CG89" i="55"/>
  <c r="BS35" i="55"/>
  <c r="CG35" i="55"/>
  <c r="CE35" i="55"/>
  <c r="CD35" i="55"/>
  <c r="BT35" i="55"/>
  <c r="CM35" i="55"/>
  <c r="CL2" i="55"/>
  <c r="BU2" i="55"/>
  <c r="BR2" i="55"/>
  <c r="BZ2" i="55"/>
  <c r="CC2" i="55"/>
  <c r="BW19" i="55"/>
  <c r="BR32" i="55"/>
  <c r="BR84" i="55"/>
  <c r="CG84" i="55"/>
  <c r="CG4" i="55"/>
  <c r="DH51" i="55"/>
  <c r="CF37" i="55"/>
  <c r="BX77" i="55"/>
  <c r="BX105" i="55"/>
  <c r="CJ6" i="55"/>
  <c r="CF113" i="55"/>
  <c r="CJ104" i="55"/>
  <c r="CF26" i="55"/>
  <c r="CF116" i="55"/>
  <c r="CJ96" i="55"/>
  <c r="DH110" i="55"/>
  <c r="DH64" i="55"/>
  <c r="CJ66" i="55"/>
  <c r="CJ8" i="55"/>
  <c r="BR129" i="55"/>
  <c r="CE84" i="55"/>
  <c r="BU4" i="55"/>
  <c r="DH96" i="55"/>
  <c r="BX37" i="55"/>
  <c r="BX72" i="55"/>
  <c r="CJ116" i="55"/>
  <c r="BX26" i="55"/>
  <c r="BX65" i="55"/>
  <c r="CF65" i="55"/>
  <c r="CE89" i="55"/>
  <c r="CB89" i="55"/>
  <c r="BW35" i="55"/>
  <c r="BV35" i="55"/>
  <c r="BZ35" i="55"/>
  <c r="BP35" i="55"/>
  <c r="CH35" i="55"/>
  <c r="BS2" i="55"/>
  <c r="BQ2" i="55"/>
  <c r="CB2" i="55"/>
  <c r="CE2" i="55"/>
  <c r="BY2" i="55"/>
  <c r="CM19" i="55"/>
  <c r="CI19" i="55"/>
  <c r="CB32" i="55"/>
  <c r="CM32" i="55"/>
  <c r="CM84" i="55"/>
  <c r="CM4" i="55"/>
  <c r="CJ9" i="55"/>
  <c r="BX97" i="55"/>
  <c r="CF22" i="55"/>
  <c r="CJ65" i="55"/>
  <c r="DH66" i="55"/>
  <c r="CF72" i="55"/>
  <c r="DH14" i="55"/>
  <c r="CF34" i="55"/>
  <c r="CF14" i="55"/>
  <c r="BX34" i="55"/>
  <c r="BX22" i="55"/>
  <c r="BX96" i="55"/>
  <c r="BX46" i="55"/>
  <c r="BX74" i="55"/>
  <c r="CF77" i="55"/>
  <c r="CJ113" i="55"/>
  <c r="BX95" i="55"/>
  <c r="CF97" i="55"/>
  <c r="BX104" i="55"/>
  <c r="CJ95" i="55"/>
  <c r="CF46" i="55"/>
  <c r="BX93" i="55"/>
  <c r="BX110" i="55"/>
  <c r="BX64" i="55"/>
  <c r="CF9" i="55"/>
  <c r="CF6" i="55"/>
  <c r="CF96" i="55"/>
  <c r="BX39" i="55"/>
  <c r="CJ93" i="55"/>
  <c r="BX38" i="55"/>
  <c r="CJ38" i="55"/>
  <c r="CF81" i="55"/>
  <c r="BX14" i="55"/>
  <c r="CF66" i="55"/>
  <c r="BX66" i="55"/>
  <c r="BX8" i="55"/>
  <c r="CF8" i="55"/>
  <c r="CJ110" i="55"/>
  <c r="CF120" i="55"/>
  <c r="CF74" i="55"/>
  <c r="BX27" i="55"/>
  <c r="CF39" i="55"/>
  <c r="BX9" i="55"/>
  <c r="CF110" i="55"/>
  <c r="CF38" i="55"/>
  <c r="CJ14" i="55"/>
  <c r="BX120" i="55"/>
  <c r="DH120" i="55"/>
  <c r="CF93" i="55"/>
  <c r="CC19" i="55"/>
  <c r="CH19" i="55"/>
  <c r="CL19" i="55"/>
  <c r="CE19" i="55"/>
  <c r="CD19" i="55"/>
  <c r="BS32" i="55"/>
  <c r="CE32" i="55"/>
  <c r="BU32" i="55"/>
  <c r="BP32" i="55"/>
  <c r="CH32" i="55"/>
  <c r="CA84" i="55"/>
  <c r="BV84" i="55"/>
  <c r="BP84" i="55"/>
  <c r="CH84" i="55"/>
  <c r="CB84" i="55"/>
  <c r="BY4" i="55"/>
  <c r="BZ4" i="55"/>
  <c r="CC4" i="55"/>
  <c r="CB4" i="55"/>
  <c r="BV4" i="55"/>
  <c r="CH89" i="55"/>
  <c r="CM89" i="55"/>
  <c r="BW89" i="55"/>
  <c r="BQ89" i="55"/>
  <c r="CI89" i="55"/>
  <c r="CD114" i="55"/>
  <c r="BS114" i="55"/>
  <c r="BZ114" i="55"/>
  <c r="CA114" i="55"/>
  <c r="BY114" i="55"/>
  <c r="CA12" i="55"/>
  <c r="BZ12" i="55"/>
  <c r="BT12" i="55"/>
  <c r="CM12" i="55"/>
  <c r="CG12" i="55"/>
  <c r="BT19" i="55"/>
  <c r="BY19" i="55"/>
  <c r="CB19" i="55"/>
  <c r="CA19" i="55"/>
  <c r="BZ19" i="55"/>
  <c r="BV32" i="55"/>
  <c r="BW32" i="55"/>
  <c r="BQ32" i="55"/>
  <c r="CI32" i="55"/>
  <c r="CC32" i="55"/>
  <c r="BQ84" i="55"/>
  <c r="BZ84" i="55"/>
  <c r="CD84" i="55"/>
  <c r="CC84" i="55"/>
  <c r="BW84" i="55"/>
  <c r="CI4" i="55"/>
  <c r="BQ4" i="55"/>
  <c r="BT4" i="55"/>
  <c r="BW4" i="55"/>
  <c r="BR4" i="55"/>
  <c r="CJ74" i="55"/>
  <c r="BP89" i="55"/>
  <c r="CC89" i="55"/>
  <c r="BS89" i="55"/>
  <c r="CL89" i="55"/>
  <c r="CD89" i="55"/>
  <c r="CG114" i="55"/>
  <c r="BU114" i="55"/>
  <c r="BQ114" i="55"/>
  <c r="BV114" i="55"/>
  <c r="BT114" i="55"/>
  <c r="BQ126" i="55"/>
  <c r="BQ129" i="55" s="1"/>
  <c r="BW126" i="55"/>
  <c r="CB126" i="55"/>
  <c r="CB129" i="55" s="1"/>
  <c r="BY126" i="55"/>
  <c r="BY129" i="55" s="1"/>
  <c r="BR12" i="55"/>
  <c r="BQ12" i="55"/>
  <c r="BP12" i="55"/>
  <c r="CH12" i="55"/>
  <c r="CG19" i="55"/>
  <c r="BS19" i="55"/>
  <c r="BV19" i="55"/>
  <c r="BQ42" i="55"/>
  <c r="BT42" i="55"/>
  <c r="CH42" i="55"/>
  <c r="CG42" i="55"/>
  <c r="CA42" i="55"/>
  <c r="CD85" i="55"/>
  <c r="BZ85" i="55"/>
  <c r="CH85" i="55"/>
  <c r="CG85" i="55"/>
  <c r="CG32" i="55"/>
  <c r="CL32" i="55"/>
  <c r="CA32" i="55"/>
  <c r="CD32" i="55"/>
  <c r="BY32" i="55"/>
  <c r="CI84" i="55"/>
  <c r="BU84" i="55"/>
  <c r="BY84" i="55"/>
  <c r="BS84" i="55"/>
  <c r="CL84" i="55"/>
  <c r="CD4" i="55"/>
  <c r="CH4" i="55"/>
  <c r="BS4" i="55"/>
  <c r="CL4" i="55"/>
  <c r="CE4" i="55"/>
  <c r="DH5" i="55"/>
  <c r="DH55" i="55"/>
  <c r="DH80" i="55"/>
  <c r="DH52" i="55"/>
  <c r="DH38" i="55"/>
  <c r="CJ81" i="55"/>
  <c r="DH8" i="55"/>
  <c r="DH63" i="55"/>
  <c r="DH102" i="55"/>
  <c r="DH30" i="55"/>
  <c r="DH50" i="55"/>
  <c r="DH76" i="55"/>
  <c r="DH118" i="55"/>
  <c r="DH92" i="55"/>
  <c r="DH13" i="55"/>
  <c r="DH56" i="55"/>
  <c r="DH49" i="55"/>
  <c r="DH44" i="55"/>
  <c r="DH36" i="55"/>
  <c r="DH128" i="55"/>
  <c r="CJ118" i="55"/>
  <c r="BX102" i="55"/>
  <c r="CJ92" i="55"/>
  <c r="BX80" i="55"/>
  <c r="CF80" i="55"/>
  <c r="CJ128" i="55"/>
  <c r="BX55" i="55"/>
  <c r="CJ49" i="55"/>
  <c r="CF76" i="55"/>
  <c r="BX56" i="55"/>
  <c r="CF50" i="55"/>
  <c r="BX49" i="55"/>
  <c r="CJ76" i="55"/>
  <c r="CJ56" i="55"/>
  <c r="CJ50" i="55"/>
  <c r="CF118" i="55"/>
  <c r="BX128" i="55"/>
  <c r="CJ55" i="55"/>
  <c r="CF92" i="55"/>
  <c r="CF36" i="55"/>
  <c r="CF44" i="55"/>
  <c r="CJ5" i="55"/>
  <c r="CJ52" i="55"/>
  <c r="BX52" i="55"/>
  <c r="BX118" i="55"/>
  <c r="CF63" i="55"/>
  <c r="CJ36" i="55"/>
  <c r="CF106" i="55"/>
  <c r="CF13" i="55"/>
  <c r="CJ44" i="55"/>
  <c r="CF52" i="55"/>
  <c r="CJ59" i="55"/>
  <c r="BX30" i="55"/>
  <c r="CF56" i="55"/>
  <c r="CF30" i="55"/>
  <c r="CJ30" i="55"/>
  <c r="BX76" i="55"/>
  <c r="BX50" i="55"/>
  <c r="CF49" i="55"/>
  <c r="BX63" i="55"/>
  <c r="BX13" i="55"/>
  <c r="CF5" i="55"/>
  <c r="BX59" i="55"/>
  <c r="CJ106" i="55"/>
  <c r="CJ13" i="55"/>
  <c r="CJ63" i="55"/>
  <c r="BX92" i="55"/>
  <c r="BX36" i="55"/>
  <c r="BX106" i="55"/>
  <c r="CF102" i="55"/>
  <c r="BX44" i="55"/>
  <c r="BX5" i="55"/>
  <c r="CF59" i="55"/>
  <c r="CJ80" i="55"/>
  <c r="CF128" i="55"/>
  <c r="CF55" i="55"/>
  <c r="Z128" i="55"/>
  <c r="Z127" i="55"/>
  <c r="Z126" i="55"/>
  <c r="Y125" i="55"/>
  <c r="X125" i="55"/>
  <c r="W125" i="55"/>
  <c r="V125" i="55"/>
  <c r="U125" i="55"/>
  <c r="T125" i="55"/>
  <c r="S125" i="55"/>
  <c r="R125" i="55"/>
  <c r="Q125" i="55"/>
  <c r="P125" i="55"/>
  <c r="O125" i="55"/>
  <c r="N125" i="55"/>
  <c r="M125" i="55"/>
  <c r="L125" i="55"/>
  <c r="K125" i="55"/>
  <c r="J125" i="55"/>
  <c r="I125" i="55"/>
  <c r="H125" i="55"/>
  <c r="G125" i="55"/>
  <c r="F125" i="55"/>
  <c r="Z124" i="55"/>
  <c r="Y123" i="55"/>
  <c r="X123" i="55"/>
  <c r="W123" i="55"/>
  <c r="V123" i="55"/>
  <c r="U123" i="55"/>
  <c r="T123" i="55"/>
  <c r="S123" i="55"/>
  <c r="R123" i="55"/>
  <c r="Q123" i="55"/>
  <c r="P123" i="55"/>
  <c r="O123" i="55"/>
  <c r="N123" i="55"/>
  <c r="M123" i="55"/>
  <c r="L123" i="55"/>
  <c r="K123" i="55"/>
  <c r="J123" i="55"/>
  <c r="I123" i="55"/>
  <c r="H123" i="55"/>
  <c r="G123" i="55"/>
  <c r="F123" i="55"/>
  <c r="Z122" i="55"/>
  <c r="Z120" i="55"/>
  <c r="CW120" i="55" s="1"/>
  <c r="Z119" i="55"/>
  <c r="Z118" i="55"/>
  <c r="Z114" i="55"/>
  <c r="CW114" i="55" s="1"/>
  <c r="Z113" i="55"/>
  <c r="Z112" i="55"/>
  <c r="CW112" i="55" s="1"/>
  <c r="Z111" i="55"/>
  <c r="CW111" i="55" s="1"/>
  <c r="Z110" i="55"/>
  <c r="Z109" i="55"/>
  <c r="CW109" i="55" s="1"/>
  <c r="Z108" i="55"/>
  <c r="CW108" i="55" s="1"/>
  <c r="Z107" i="55"/>
  <c r="Z106" i="55"/>
  <c r="CW106" i="55" s="1"/>
  <c r="Z117" i="55"/>
  <c r="CW117" i="55" s="1"/>
  <c r="Z116" i="55"/>
  <c r="CW116" i="55" s="1"/>
  <c r="Z115" i="55"/>
  <c r="Z105" i="55"/>
  <c r="CW105" i="55" s="1"/>
  <c r="Z104" i="55"/>
  <c r="Z103" i="55"/>
  <c r="Z102" i="55"/>
  <c r="Z101" i="55"/>
  <c r="Z99" i="55"/>
  <c r="CW99" i="55" s="1"/>
  <c r="Z98" i="55"/>
  <c r="CW98" i="55" s="1"/>
  <c r="Z97" i="55"/>
  <c r="CW97" i="55" s="1"/>
  <c r="Z96" i="55"/>
  <c r="CW96" i="55" s="1"/>
  <c r="Z95" i="55"/>
  <c r="CW95" i="55" s="1"/>
  <c r="Z94" i="55"/>
  <c r="CW94" i="55" s="1"/>
  <c r="Z93" i="55"/>
  <c r="CW93" i="55" s="1"/>
  <c r="Z92" i="55"/>
  <c r="CW92" i="55" s="1"/>
  <c r="Z91" i="55"/>
  <c r="CW91" i="55" s="1"/>
  <c r="CW90" i="55"/>
  <c r="CW89" i="55"/>
  <c r="CW88" i="55"/>
  <c r="CW87" i="55"/>
  <c r="Z86" i="55"/>
  <c r="CW86" i="55" s="1"/>
  <c r="Z85" i="55"/>
  <c r="CW85" i="55" s="1"/>
  <c r="Z84" i="55"/>
  <c r="Y83" i="55"/>
  <c r="X83" i="55"/>
  <c r="W83" i="55"/>
  <c r="V83" i="55"/>
  <c r="U83" i="55"/>
  <c r="T83" i="55"/>
  <c r="S83" i="55"/>
  <c r="R83" i="55"/>
  <c r="Q83" i="55"/>
  <c r="P83" i="55"/>
  <c r="O83" i="55"/>
  <c r="N83" i="55"/>
  <c r="M83" i="55"/>
  <c r="L83" i="55"/>
  <c r="K83" i="55"/>
  <c r="J83" i="55"/>
  <c r="I83" i="55"/>
  <c r="H83" i="55"/>
  <c r="G83" i="55"/>
  <c r="F83" i="55"/>
  <c r="Z82" i="55"/>
  <c r="Z81" i="55"/>
  <c r="Z80" i="55"/>
  <c r="CW80" i="55" s="1"/>
  <c r="Z79" i="55"/>
  <c r="CW79" i="55" s="1"/>
  <c r="Z78" i="55"/>
  <c r="CW78" i="55" s="1"/>
  <c r="Z77" i="55"/>
  <c r="CW77" i="55" s="1"/>
  <c r="Z76" i="55"/>
  <c r="CW76" i="55" s="1"/>
  <c r="Y75" i="55"/>
  <c r="X75" i="55"/>
  <c r="W75" i="55"/>
  <c r="V75" i="55"/>
  <c r="U75" i="55"/>
  <c r="T75" i="55"/>
  <c r="S75" i="55"/>
  <c r="R75" i="55"/>
  <c r="Q75" i="55"/>
  <c r="P75" i="55"/>
  <c r="O75" i="55"/>
  <c r="N75" i="55"/>
  <c r="M75" i="55"/>
  <c r="L75" i="55"/>
  <c r="K75" i="55"/>
  <c r="J75" i="55"/>
  <c r="I75" i="55"/>
  <c r="H75" i="55"/>
  <c r="G75" i="55"/>
  <c r="F75" i="55"/>
  <c r="Z74" i="55"/>
  <c r="Z73" i="55"/>
  <c r="CW73" i="55" s="1"/>
  <c r="Z72" i="55"/>
  <c r="Z71" i="55"/>
  <c r="CW71" i="55" s="1"/>
  <c r="Z70" i="55"/>
  <c r="CW70" i="55" s="1"/>
  <c r="Z69" i="55"/>
  <c r="Z68" i="55"/>
  <c r="Z67" i="55"/>
  <c r="CW67" i="55" s="1"/>
  <c r="Z66" i="55"/>
  <c r="CW66" i="55" s="1"/>
  <c r="Z65" i="55"/>
  <c r="Z64" i="55"/>
  <c r="Z63" i="55"/>
  <c r="CW63" i="55" s="1"/>
  <c r="Z62" i="55"/>
  <c r="CW62" i="55" s="1"/>
  <c r="Z60" i="55"/>
  <c r="CW60" i="55" s="1"/>
  <c r="Z59" i="55"/>
  <c r="CW59" i="55" s="1"/>
  <c r="Z58" i="55"/>
  <c r="Z57" i="55"/>
  <c r="Z56" i="55"/>
  <c r="Z55" i="55"/>
  <c r="CW55" i="55" s="1"/>
  <c r="Z54" i="55"/>
  <c r="CW54" i="55" s="1"/>
  <c r="Z53" i="55"/>
  <c r="CW53" i="55" s="1"/>
  <c r="Z52" i="55"/>
  <c r="CW52" i="55" s="1"/>
  <c r="Z51" i="55"/>
  <c r="CW51" i="55" s="1"/>
  <c r="Z50" i="55"/>
  <c r="Z49" i="55"/>
  <c r="Y48" i="55"/>
  <c r="X48" i="55"/>
  <c r="W48" i="55"/>
  <c r="V48" i="55"/>
  <c r="U48" i="55"/>
  <c r="T48" i="55"/>
  <c r="S48" i="55"/>
  <c r="R48" i="55"/>
  <c r="Q48" i="55"/>
  <c r="P48" i="55"/>
  <c r="O48" i="55"/>
  <c r="N48" i="55"/>
  <c r="M48" i="55"/>
  <c r="L48" i="55"/>
  <c r="K48" i="55"/>
  <c r="J48" i="55"/>
  <c r="I48" i="55"/>
  <c r="H48" i="55"/>
  <c r="G48" i="55"/>
  <c r="F48" i="55"/>
  <c r="Z47" i="55"/>
  <c r="Z46" i="55"/>
  <c r="Z45" i="55"/>
  <c r="Z44" i="55"/>
  <c r="Z43" i="55"/>
  <c r="Z42" i="55"/>
  <c r="Z41" i="55"/>
  <c r="Z39" i="55"/>
  <c r="CR39" i="55" s="1"/>
  <c r="Z38" i="55"/>
  <c r="CR38" i="55" s="1"/>
  <c r="Z37" i="55"/>
  <c r="CW37" i="55" s="1"/>
  <c r="Z36" i="55"/>
  <c r="CR36" i="55" s="1"/>
  <c r="Z35" i="55"/>
  <c r="CR35" i="55" s="1"/>
  <c r="Z34" i="55"/>
  <c r="CW34" i="55" s="1"/>
  <c r="Z33" i="55"/>
  <c r="CW33" i="55" s="1"/>
  <c r="Z32" i="55"/>
  <c r="Z31" i="55"/>
  <c r="CR31" i="55" s="1"/>
  <c r="Z30" i="55"/>
  <c r="Y29" i="55"/>
  <c r="X29" i="55"/>
  <c r="W29" i="55"/>
  <c r="V29" i="55"/>
  <c r="U29" i="55"/>
  <c r="T29" i="55"/>
  <c r="S29" i="55"/>
  <c r="R29" i="55"/>
  <c r="Q29" i="55"/>
  <c r="P29" i="55"/>
  <c r="O29" i="55"/>
  <c r="N29" i="55"/>
  <c r="M29" i="55"/>
  <c r="L29" i="55"/>
  <c r="K29" i="55"/>
  <c r="J29" i="55"/>
  <c r="I29" i="55"/>
  <c r="H29" i="55"/>
  <c r="G29" i="55"/>
  <c r="F29" i="55"/>
  <c r="Z28" i="55"/>
  <c r="Z27" i="55"/>
  <c r="Z26" i="55"/>
  <c r="Z25" i="55"/>
  <c r="Z24" i="55"/>
  <c r="Z23" i="55"/>
  <c r="CW23" i="55" s="1"/>
  <c r="Z22" i="55"/>
  <c r="Z21" i="55"/>
  <c r="CW21" i="55" s="1"/>
  <c r="Z20" i="55"/>
  <c r="CW20" i="55" s="1"/>
  <c r="Z19" i="55"/>
  <c r="Y18" i="55"/>
  <c r="X18" i="55"/>
  <c r="W18" i="55"/>
  <c r="V18" i="55"/>
  <c r="U18" i="55"/>
  <c r="T18" i="55"/>
  <c r="S18" i="55"/>
  <c r="R18" i="55"/>
  <c r="Q18" i="55"/>
  <c r="P18" i="55"/>
  <c r="O18" i="55"/>
  <c r="N18" i="55"/>
  <c r="M18" i="55"/>
  <c r="L18" i="55"/>
  <c r="K18" i="55"/>
  <c r="J18" i="55"/>
  <c r="I18" i="55"/>
  <c r="H18" i="55"/>
  <c r="G18" i="55"/>
  <c r="F18" i="55"/>
  <c r="Z17" i="55"/>
  <c r="Z16" i="55"/>
  <c r="Z15" i="55"/>
  <c r="CW15" i="55" s="1"/>
  <c r="Z14" i="55"/>
  <c r="CW14" i="55" s="1"/>
  <c r="Z13" i="55"/>
  <c r="Z12" i="55"/>
  <c r="Y11" i="55"/>
  <c r="X11" i="55"/>
  <c r="W11" i="55"/>
  <c r="V11" i="55"/>
  <c r="U11" i="55"/>
  <c r="T11" i="55"/>
  <c r="S11" i="55"/>
  <c r="R11" i="55"/>
  <c r="Q11" i="55"/>
  <c r="P11" i="55"/>
  <c r="O11" i="55"/>
  <c r="N11" i="55"/>
  <c r="M11" i="55"/>
  <c r="K11" i="55"/>
  <c r="J11" i="55"/>
  <c r="I11" i="55"/>
  <c r="H11" i="55"/>
  <c r="G11" i="55"/>
  <c r="F11" i="55"/>
  <c r="Z10" i="55"/>
  <c r="CW10" i="55" s="1"/>
  <c r="Z9" i="55"/>
  <c r="Z8" i="55"/>
  <c r="Z7" i="55"/>
  <c r="Z6" i="55"/>
  <c r="Z5" i="55"/>
  <c r="Z4" i="55"/>
  <c r="CW4" i="55" s="1"/>
  <c r="Z3" i="55"/>
  <c r="CW3" i="55" s="1"/>
  <c r="Z2" i="55"/>
  <c r="CW2" i="55" s="1"/>
  <c r="V128" i="54"/>
  <c r="V127" i="54"/>
  <c r="S127" i="54"/>
  <c r="R127" i="54"/>
  <c r="V126" i="54"/>
  <c r="S126" i="54"/>
  <c r="V124" i="54"/>
  <c r="S124" i="54"/>
  <c r="R124" i="54"/>
  <c r="V122" i="54"/>
  <c r="S122" i="54"/>
  <c r="R122" i="54"/>
  <c r="V120" i="54"/>
  <c r="S120" i="54"/>
  <c r="R120" i="54"/>
  <c r="V119" i="54"/>
  <c r="S119" i="54"/>
  <c r="R119" i="54"/>
  <c r="V118" i="54"/>
  <c r="S118" i="54"/>
  <c r="R118" i="54"/>
  <c r="V114" i="54"/>
  <c r="S114" i="54"/>
  <c r="R114" i="54"/>
  <c r="V113" i="54"/>
  <c r="S113" i="54"/>
  <c r="R113" i="54"/>
  <c r="V112" i="54"/>
  <c r="S112" i="54"/>
  <c r="R112" i="54"/>
  <c r="V111" i="54"/>
  <c r="S111" i="54"/>
  <c r="R111" i="54"/>
  <c r="V110" i="54"/>
  <c r="S110" i="54"/>
  <c r="R110" i="54"/>
  <c r="V109" i="54"/>
  <c r="S109" i="54"/>
  <c r="R109" i="54"/>
  <c r="V108" i="54"/>
  <c r="S108" i="54"/>
  <c r="R108" i="54"/>
  <c r="V107" i="54"/>
  <c r="S107" i="54"/>
  <c r="R107" i="54"/>
  <c r="V106" i="54"/>
  <c r="S106" i="54"/>
  <c r="R106" i="54"/>
  <c r="V117" i="54"/>
  <c r="S117" i="54"/>
  <c r="R117" i="54"/>
  <c r="V116" i="54"/>
  <c r="S116" i="54"/>
  <c r="R116" i="54"/>
  <c r="V115" i="54"/>
  <c r="S115" i="54"/>
  <c r="R115" i="54"/>
  <c r="V105" i="54"/>
  <c r="S105" i="54"/>
  <c r="R105" i="54"/>
  <c r="V104" i="54"/>
  <c r="S104" i="54"/>
  <c r="R104" i="54"/>
  <c r="V103" i="54"/>
  <c r="S103" i="54"/>
  <c r="R103" i="54"/>
  <c r="V102" i="54"/>
  <c r="S102" i="54"/>
  <c r="R102" i="54"/>
  <c r="V101" i="54"/>
  <c r="S101" i="54"/>
  <c r="R101" i="54"/>
  <c r="V99" i="54"/>
  <c r="S99" i="54"/>
  <c r="R99" i="54"/>
  <c r="V98" i="54"/>
  <c r="S98" i="54"/>
  <c r="R98" i="54"/>
  <c r="V97" i="54"/>
  <c r="S97" i="54"/>
  <c r="R97" i="54"/>
  <c r="V96" i="54"/>
  <c r="S96" i="54"/>
  <c r="R96" i="54"/>
  <c r="V95" i="54"/>
  <c r="S95" i="54"/>
  <c r="R95" i="54"/>
  <c r="V94" i="54"/>
  <c r="S94" i="54"/>
  <c r="R94" i="54"/>
  <c r="V93" i="54"/>
  <c r="S93" i="54"/>
  <c r="R93" i="54"/>
  <c r="V92" i="54"/>
  <c r="S92" i="54"/>
  <c r="R92" i="54"/>
  <c r="V91" i="54"/>
  <c r="S91" i="54"/>
  <c r="R91" i="54"/>
  <c r="V90" i="54"/>
  <c r="S90" i="54"/>
  <c r="R90" i="54"/>
  <c r="V89" i="54"/>
  <c r="S89" i="54"/>
  <c r="R89" i="54"/>
  <c r="V88" i="54"/>
  <c r="S88" i="54"/>
  <c r="R88" i="54"/>
  <c r="V87" i="54"/>
  <c r="S87" i="54"/>
  <c r="R87" i="54"/>
  <c r="V86" i="54"/>
  <c r="S86" i="54"/>
  <c r="R86" i="54"/>
  <c r="V85" i="54"/>
  <c r="S85" i="54"/>
  <c r="R85" i="54"/>
  <c r="V84" i="54"/>
  <c r="S84" i="54"/>
  <c r="R84" i="54"/>
  <c r="V82" i="54"/>
  <c r="S82" i="54"/>
  <c r="R82" i="54"/>
  <c r="V81" i="54"/>
  <c r="S81" i="54"/>
  <c r="R81" i="54"/>
  <c r="V80" i="54"/>
  <c r="S80" i="54"/>
  <c r="R80" i="54"/>
  <c r="V79" i="54"/>
  <c r="S79" i="54"/>
  <c r="R79" i="54"/>
  <c r="V78" i="54"/>
  <c r="S78" i="54"/>
  <c r="R78" i="54"/>
  <c r="V77" i="54"/>
  <c r="S77" i="54"/>
  <c r="R77" i="54"/>
  <c r="V76" i="54"/>
  <c r="S76" i="54"/>
  <c r="R76" i="54"/>
  <c r="V74" i="54"/>
  <c r="S74" i="54"/>
  <c r="R74" i="54"/>
  <c r="V73" i="54"/>
  <c r="S73" i="54"/>
  <c r="R73" i="54"/>
  <c r="V72" i="54"/>
  <c r="S72" i="54"/>
  <c r="R72" i="54"/>
  <c r="V71" i="54"/>
  <c r="S71" i="54"/>
  <c r="R71" i="54"/>
  <c r="V70" i="54"/>
  <c r="S70" i="54"/>
  <c r="R70" i="54"/>
  <c r="V69" i="54"/>
  <c r="S69" i="54"/>
  <c r="R69" i="54"/>
  <c r="V68" i="54"/>
  <c r="S68" i="54"/>
  <c r="R68" i="54"/>
  <c r="V67" i="54"/>
  <c r="S67" i="54"/>
  <c r="R67" i="54"/>
  <c r="V66" i="54"/>
  <c r="S66" i="54"/>
  <c r="R66" i="54"/>
  <c r="V65" i="54"/>
  <c r="S65" i="54"/>
  <c r="R65" i="54"/>
  <c r="V64" i="54"/>
  <c r="S64" i="54"/>
  <c r="R64" i="54"/>
  <c r="V63" i="54"/>
  <c r="S63" i="54"/>
  <c r="R63" i="54"/>
  <c r="V62" i="54"/>
  <c r="S62" i="54"/>
  <c r="R62" i="54"/>
  <c r="V60" i="54"/>
  <c r="S60" i="54"/>
  <c r="R60" i="54"/>
  <c r="V59" i="54"/>
  <c r="S59" i="54"/>
  <c r="R59" i="54"/>
  <c r="V58" i="54"/>
  <c r="S58" i="54"/>
  <c r="R58" i="54"/>
  <c r="V57" i="54"/>
  <c r="S57" i="54"/>
  <c r="R57" i="54"/>
  <c r="V56" i="54"/>
  <c r="S56" i="54"/>
  <c r="R56" i="54"/>
  <c r="V55" i="54"/>
  <c r="S55" i="54"/>
  <c r="R55" i="54"/>
  <c r="V54" i="54"/>
  <c r="S54" i="54"/>
  <c r="R54" i="54"/>
  <c r="V53" i="54"/>
  <c r="S53" i="54"/>
  <c r="R53" i="54"/>
  <c r="V52" i="54"/>
  <c r="S52" i="54"/>
  <c r="R52" i="54"/>
  <c r="V51" i="54"/>
  <c r="S51" i="54"/>
  <c r="R51" i="54"/>
  <c r="V50" i="54"/>
  <c r="S50" i="54"/>
  <c r="R50" i="54"/>
  <c r="V49" i="54"/>
  <c r="S49" i="54"/>
  <c r="R49" i="54"/>
  <c r="V47" i="54"/>
  <c r="S47" i="54"/>
  <c r="R47" i="54"/>
  <c r="V46" i="54"/>
  <c r="S46" i="54"/>
  <c r="R46" i="54"/>
  <c r="V45" i="54"/>
  <c r="S45" i="54"/>
  <c r="R45" i="54"/>
  <c r="V44" i="54"/>
  <c r="S44" i="54"/>
  <c r="R44" i="54"/>
  <c r="V43" i="54"/>
  <c r="S43" i="54"/>
  <c r="R43" i="54"/>
  <c r="V42" i="54"/>
  <c r="S42" i="54"/>
  <c r="R42" i="54"/>
  <c r="V41" i="54"/>
  <c r="S41" i="54"/>
  <c r="R41" i="54"/>
  <c r="V39" i="54"/>
  <c r="S39" i="54"/>
  <c r="R39" i="54"/>
  <c r="V38" i="54"/>
  <c r="S38" i="54"/>
  <c r="R38" i="54"/>
  <c r="V37" i="54"/>
  <c r="S37" i="54"/>
  <c r="R37" i="54"/>
  <c r="V36" i="54"/>
  <c r="S36" i="54"/>
  <c r="R36" i="54"/>
  <c r="V35" i="54"/>
  <c r="S35" i="54"/>
  <c r="R35" i="54"/>
  <c r="V34" i="54"/>
  <c r="S34" i="54"/>
  <c r="R34" i="54"/>
  <c r="V33" i="54"/>
  <c r="S33" i="54"/>
  <c r="R33" i="54"/>
  <c r="V32" i="54"/>
  <c r="S32" i="54"/>
  <c r="R32" i="54"/>
  <c r="V31" i="54"/>
  <c r="S31" i="54"/>
  <c r="R31" i="54"/>
  <c r="V30" i="54"/>
  <c r="S30" i="54"/>
  <c r="S40" i="54" s="1"/>
  <c r="R30" i="54"/>
  <c r="V28" i="54"/>
  <c r="S28" i="54"/>
  <c r="R28" i="54"/>
  <c r="V27" i="54"/>
  <c r="S27" i="54"/>
  <c r="R27" i="54"/>
  <c r="V26" i="54"/>
  <c r="S26" i="54"/>
  <c r="R26" i="54"/>
  <c r="V25" i="54"/>
  <c r="S25" i="54"/>
  <c r="R25" i="54"/>
  <c r="V24" i="54"/>
  <c r="S24" i="54"/>
  <c r="R24" i="54"/>
  <c r="V23" i="54"/>
  <c r="S23" i="54"/>
  <c r="R23" i="54"/>
  <c r="V22" i="54"/>
  <c r="S22" i="54"/>
  <c r="R22" i="54"/>
  <c r="V21" i="54"/>
  <c r="S21" i="54"/>
  <c r="R21" i="54"/>
  <c r="V20" i="54"/>
  <c r="S20" i="54"/>
  <c r="R20" i="54"/>
  <c r="V19" i="54"/>
  <c r="S19" i="54"/>
  <c r="R19" i="54"/>
  <c r="V17" i="54"/>
  <c r="S17" i="54"/>
  <c r="R17" i="54"/>
  <c r="V16" i="54"/>
  <c r="S16" i="54"/>
  <c r="R16" i="54"/>
  <c r="V15" i="54"/>
  <c r="S15" i="54"/>
  <c r="R15" i="54"/>
  <c r="V14" i="54"/>
  <c r="S14" i="54"/>
  <c r="R14" i="54"/>
  <c r="V13" i="54"/>
  <c r="S13" i="54"/>
  <c r="R13" i="54"/>
  <c r="V12" i="54"/>
  <c r="S12" i="54"/>
  <c r="R12" i="54"/>
  <c r="V10" i="54"/>
  <c r="S10" i="54"/>
  <c r="R10" i="54"/>
  <c r="V9" i="54"/>
  <c r="S9" i="54"/>
  <c r="R9" i="54"/>
  <c r="V8" i="54"/>
  <c r="S8" i="54"/>
  <c r="R8" i="54"/>
  <c r="V7" i="54"/>
  <c r="S7" i="54"/>
  <c r="R7" i="54"/>
  <c r="V6" i="54"/>
  <c r="S6" i="54"/>
  <c r="R6" i="54"/>
  <c r="V5" i="54"/>
  <c r="S5" i="54"/>
  <c r="R5" i="54"/>
  <c r="V4" i="54"/>
  <c r="S4" i="54"/>
  <c r="R4" i="54"/>
  <c r="V3" i="54"/>
  <c r="S3" i="54"/>
  <c r="R3" i="54"/>
  <c r="V2" i="54"/>
  <c r="S2" i="54"/>
  <c r="R2" i="54"/>
  <c r="V40" i="54" l="1"/>
  <c r="R100" i="54"/>
  <c r="R121" i="54"/>
  <c r="S61" i="54"/>
  <c r="S100" i="54"/>
  <c r="S121" i="54"/>
  <c r="V61" i="54"/>
  <c r="V100" i="54"/>
  <c r="V121" i="54"/>
  <c r="R61" i="54"/>
  <c r="R40" i="54"/>
  <c r="Z129" i="55"/>
  <c r="Z121" i="55"/>
  <c r="CR30" i="55"/>
  <c r="Z40" i="55"/>
  <c r="CW84" i="55"/>
  <c r="Z100" i="55"/>
  <c r="Z61" i="55"/>
  <c r="CW49" i="55"/>
  <c r="CW50" i="55"/>
  <c r="CW56" i="55"/>
  <c r="CW57" i="55"/>
  <c r="DH31" i="55"/>
  <c r="W41" i="54"/>
  <c r="DH58" i="55"/>
  <c r="DH4" i="55"/>
  <c r="DH94" i="55"/>
  <c r="DH106" i="55"/>
  <c r="DH32" i="55"/>
  <c r="DH87" i="55"/>
  <c r="DH101" i="55"/>
  <c r="DH124" i="55"/>
  <c r="DH125" i="55" s="1"/>
  <c r="DH98" i="55"/>
  <c r="DH43" i="55"/>
  <c r="DH88" i="55"/>
  <c r="DH17" i="55"/>
  <c r="DH41" i="55"/>
  <c r="CW42" i="55"/>
  <c r="CQ42" i="55"/>
  <c r="CJ124" i="55"/>
  <c r="CJ125" i="55" s="1"/>
  <c r="CW124" i="55"/>
  <c r="CW125" i="55" s="1"/>
  <c r="CW122" i="55"/>
  <c r="CW123" i="55" s="1"/>
  <c r="CJ57" i="55"/>
  <c r="CJ43" i="55"/>
  <c r="CJ98" i="55"/>
  <c r="CF62" i="55"/>
  <c r="BX43" i="55"/>
  <c r="CF43" i="55"/>
  <c r="CJ103" i="55"/>
  <c r="BX98" i="55"/>
  <c r="CJ31" i="55"/>
  <c r="CF31" i="55"/>
  <c r="CF98" i="55"/>
  <c r="BX124" i="55"/>
  <c r="BX125" i="55" s="1"/>
  <c r="DH103" i="55"/>
  <c r="DH3" i="55"/>
  <c r="CF101" i="55"/>
  <c r="DH57" i="55"/>
  <c r="BX3" i="55"/>
  <c r="CF3" i="55"/>
  <c r="CJ62" i="55"/>
  <c r="BX62" i="55"/>
  <c r="BX31" i="55"/>
  <c r="CF57" i="55"/>
  <c r="BX57" i="55"/>
  <c r="CJ101" i="55"/>
  <c r="CF124" i="55"/>
  <c r="CF125" i="55" s="1"/>
  <c r="CJ3" i="55"/>
  <c r="CF17" i="55"/>
  <c r="BX17" i="55"/>
  <c r="CF88" i="55"/>
  <c r="CJ17" i="55"/>
  <c r="BX101" i="55"/>
  <c r="CJ88" i="55"/>
  <c r="DH62" i="55"/>
  <c r="BX88" i="55"/>
  <c r="CJ78" i="55"/>
  <c r="DH78" i="55"/>
  <c r="CJ2" i="55"/>
  <c r="CJ58" i="55"/>
  <c r="DH114" i="55"/>
  <c r="CW43" i="55"/>
  <c r="CW65" i="55"/>
  <c r="CW16" i="55"/>
  <c r="CW28" i="55"/>
  <c r="CW36" i="55"/>
  <c r="CW41" i="55"/>
  <c r="CW101" i="55"/>
  <c r="CV126" i="55"/>
  <c r="CW126" i="55"/>
  <c r="CF117" i="55"/>
  <c r="CW17" i="55"/>
  <c r="CW64" i="55"/>
  <c r="CW72" i="55"/>
  <c r="CW113" i="55"/>
  <c r="CV127" i="55"/>
  <c r="CW5" i="55"/>
  <c r="CW39" i="55"/>
  <c r="CW44" i="55"/>
  <c r="CW74" i="55"/>
  <c r="CW102" i="55"/>
  <c r="CW107" i="55"/>
  <c r="CW118" i="55"/>
  <c r="BX103" i="55"/>
  <c r="DH23" i="55"/>
  <c r="CF87" i="55"/>
  <c r="CF103" i="55"/>
  <c r="CW115" i="55"/>
  <c r="CV128" i="55"/>
  <c r="CW128" i="55"/>
  <c r="CW6" i="55"/>
  <c r="CW12" i="55"/>
  <c r="CW24" i="55"/>
  <c r="CW45" i="55"/>
  <c r="CW58" i="55"/>
  <c r="CW103" i="55"/>
  <c r="CW119" i="55"/>
  <c r="CJ94" i="55"/>
  <c r="BX87" i="55"/>
  <c r="CW22" i="55"/>
  <c r="CW38" i="55"/>
  <c r="CW7" i="55"/>
  <c r="CW13" i="55"/>
  <c r="CW25" i="55"/>
  <c r="CW30" i="55"/>
  <c r="CW46" i="55"/>
  <c r="CW68" i="55"/>
  <c r="CW8" i="55"/>
  <c r="CW19" i="55"/>
  <c r="CW26" i="55"/>
  <c r="CW31" i="55"/>
  <c r="CW47" i="55"/>
  <c r="CW69" i="55"/>
  <c r="CW81" i="55"/>
  <c r="CW104" i="55"/>
  <c r="CW110" i="55"/>
  <c r="CW9" i="55"/>
  <c r="CW27" i="55"/>
  <c r="CW32" i="55"/>
  <c r="CW35" i="55"/>
  <c r="CW82" i="55"/>
  <c r="DH42" i="55"/>
  <c r="BX71" i="55"/>
  <c r="CF71" i="55"/>
  <c r="BX117" i="55"/>
  <c r="CJ117" i="55"/>
  <c r="CJ87" i="55"/>
  <c r="DH71" i="55"/>
  <c r="CJ71" i="55"/>
  <c r="CJ23" i="55"/>
  <c r="DH117" i="55"/>
  <c r="DH89" i="55"/>
  <c r="DH122" i="55"/>
  <c r="DH123" i="55" s="1"/>
  <c r="DH85" i="55"/>
  <c r="CJ91" i="55"/>
  <c r="DH84" i="55"/>
  <c r="BX78" i="55"/>
  <c r="CF23" i="55"/>
  <c r="CF91" i="55"/>
  <c r="CF78" i="55"/>
  <c r="DH35" i="55"/>
  <c r="CJ41" i="55"/>
  <c r="CJ16" i="55"/>
  <c r="DH91" i="55"/>
  <c r="BX58" i="55"/>
  <c r="BX23" i="55"/>
  <c r="CF41" i="55"/>
  <c r="CF58" i="55"/>
  <c r="CJ126" i="55"/>
  <c r="CJ129" i="55" s="1"/>
  <c r="DH126" i="55"/>
  <c r="DH129" i="55" s="1"/>
  <c r="BO131" i="55"/>
  <c r="CF94" i="55"/>
  <c r="BX16" i="55"/>
  <c r="BX85" i="55"/>
  <c r="BX41" i="55"/>
  <c r="CF2" i="55"/>
  <c r="BX94" i="55"/>
  <c r="BX91" i="55"/>
  <c r="CJ4" i="55"/>
  <c r="CJ122" i="55"/>
  <c r="CJ123" i="55" s="1"/>
  <c r="CJ85" i="55"/>
  <c r="CF16" i="55"/>
  <c r="DH2" i="55"/>
  <c r="CJ84" i="55"/>
  <c r="BX2" i="55"/>
  <c r="CF35" i="55"/>
  <c r="BX122" i="55"/>
  <c r="BX123" i="55" s="1"/>
  <c r="DH16" i="55"/>
  <c r="CF122" i="55"/>
  <c r="CF123" i="55" s="1"/>
  <c r="CJ35" i="55"/>
  <c r="BX35" i="55"/>
  <c r="BX32" i="55"/>
  <c r="DH12" i="55"/>
  <c r="BX42" i="55"/>
  <c r="BX12" i="55"/>
  <c r="BX89" i="55"/>
  <c r="CF19" i="55"/>
  <c r="CJ32" i="55"/>
  <c r="CF89" i="55"/>
  <c r="CJ114" i="55"/>
  <c r="CF85" i="55"/>
  <c r="CJ42" i="55"/>
  <c r="BX4" i="55"/>
  <c r="DH19" i="55"/>
  <c r="CF4" i="55"/>
  <c r="CJ89" i="55"/>
  <c r="CF42" i="55"/>
  <c r="CF126" i="55"/>
  <c r="CF129" i="55" s="1"/>
  <c r="BX126" i="55"/>
  <c r="BX129" i="55" s="1"/>
  <c r="CF84" i="55"/>
  <c r="CJ12" i="55"/>
  <c r="CF12" i="55"/>
  <c r="CF114" i="55"/>
  <c r="BX84" i="55"/>
  <c r="CF32" i="55"/>
  <c r="BW129" i="55"/>
  <c r="BX114" i="55"/>
  <c r="BX19" i="55"/>
  <c r="CJ19" i="55"/>
  <c r="CR20" i="55"/>
  <c r="CQ49" i="55"/>
  <c r="CQ57" i="55"/>
  <c r="CQ66" i="55"/>
  <c r="CU91" i="55"/>
  <c r="CQ91" i="55"/>
  <c r="CU99" i="55"/>
  <c r="CQ99" i="55"/>
  <c r="CR116" i="55"/>
  <c r="CQ111" i="55"/>
  <c r="CQ56" i="55"/>
  <c r="CQ73" i="55"/>
  <c r="CQ90" i="55"/>
  <c r="CU98" i="55"/>
  <c r="CQ98" i="55"/>
  <c r="CQ122" i="55"/>
  <c r="CQ123" i="55" s="1"/>
  <c r="CR33" i="55"/>
  <c r="CR50" i="55"/>
  <c r="CQ50" i="55"/>
  <c r="CQ54" i="55"/>
  <c r="CQ63" i="55"/>
  <c r="CQ67" i="55"/>
  <c r="CQ71" i="55"/>
  <c r="CQ76" i="55"/>
  <c r="CQ79" i="55"/>
  <c r="CR84" i="55"/>
  <c r="CU88" i="55"/>
  <c r="CQ88" i="55"/>
  <c r="CU92" i="55"/>
  <c r="CQ92" i="55"/>
  <c r="CU96" i="55"/>
  <c r="CQ96" i="55"/>
  <c r="CR105" i="55"/>
  <c r="CQ108" i="55"/>
  <c r="CQ112" i="55"/>
  <c r="CU126" i="55"/>
  <c r="CU129" i="55" s="1"/>
  <c r="CQ126" i="55"/>
  <c r="CR23" i="55"/>
  <c r="CQ53" i="55"/>
  <c r="CQ62" i="55"/>
  <c r="CQ70" i="55"/>
  <c r="CQ78" i="55"/>
  <c r="CQ87" i="55"/>
  <c r="CU95" i="55"/>
  <c r="CQ95" i="55"/>
  <c r="CQ106" i="55"/>
  <c r="CQ124" i="55"/>
  <c r="CQ125" i="55" s="1"/>
  <c r="CR34" i="55"/>
  <c r="CQ52" i="55"/>
  <c r="CQ60" i="55"/>
  <c r="CR86" i="55"/>
  <c r="CU94" i="55"/>
  <c r="CQ94" i="55"/>
  <c r="CQ114" i="55"/>
  <c r="CR21" i="55"/>
  <c r="CR37" i="55"/>
  <c r="CQ51" i="55"/>
  <c r="CR51" i="55"/>
  <c r="CQ55" i="55"/>
  <c r="CQ59" i="55"/>
  <c r="CU77" i="55"/>
  <c r="CQ77" i="55"/>
  <c r="CQ80" i="55"/>
  <c r="CU80" i="55"/>
  <c r="CR85" i="55"/>
  <c r="CU89" i="55"/>
  <c r="CQ89" i="55"/>
  <c r="CQ93" i="55"/>
  <c r="CU93" i="55"/>
  <c r="CQ97" i="55"/>
  <c r="CU97" i="55"/>
  <c r="CQ117" i="55"/>
  <c r="CR109" i="55"/>
  <c r="CR120" i="55"/>
  <c r="CQ127" i="55"/>
  <c r="CQ2" i="55"/>
  <c r="CO2" i="55"/>
  <c r="CT2" i="55"/>
  <c r="CP2" i="55"/>
  <c r="CO10" i="55"/>
  <c r="CP10" i="55"/>
  <c r="CQ10" i="55"/>
  <c r="CT10" i="55"/>
  <c r="CT15" i="55"/>
  <c r="CQ15" i="55"/>
  <c r="CO15" i="55"/>
  <c r="CP15" i="55"/>
  <c r="CT27" i="55"/>
  <c r="CP27" i="55"/>
  <c r="CO27" i="55"/>
  <c r="CQ32" i="55"/>
  <c r="CP32" i="55"/>
  <c r="CO32" i="55"/>
  <c r="CT32" i="55"/>
  <c r="CO39" i="55"/>
  <c r="CP39" i="55"/>
  <c r="CT39" i="55"/>
  <c r="CT44" i="55"/>
  <c r="CQ44" i="55"/>
  <c r="CO44" i="55"/>
  <c r="CP44" i="55"/>
  <c r="CP53" i="55"/>
  <c r="CT53" i="55"/>
  <c r="CO53" i="55"/>
  <c r="CT62" i="55"/>
  <c r="CP62" i="55"/>
  <c r="CO62" i="55"/>
  <c r="CT70" i="55"/>
  <c r="CP70" i="55"/>
  <c r="CO70" i="55"/>
  <c r="CP78" i="55"/>
  <c r="CT78" i="55"/>
  <c r="CO78" i="55"/>
  <c r="CT91" i="55"/>
  <c r="CP91" i="55"/>
  <c r="CO91" i="55"/>
  <c r="CT99" i="55"/>
  <c r="CP99" i="55"/>
  <c r="CO99" i="55"/>
  <c r="CP106" i="55"/>
  <c r="CT106" i="55"/>
  <c r="CO106" i="55"/>
  <c r="CO118" i="55"/>
  <c r="CP118" i="55"/>
  <c r="CT118" i="55"/>
  <c r="CO6" i="55"/>
  <c r="CP6" i="55"/>
  <c r="CT6" i="55"/>
  <c r="CT20" i="55"/>
  <c r="CP20" i="55"/>
  <c r="CO20" i="55"/>
  <c r="CT23" i="55"/>
  <c r="CP23" i="55"/>
  <c r="CO23" i="55"/>
  <c r="CO35" i="55"/>
  <c r="CP35" i="55"/>
  <c r="CT35" i="55"/>
  <c r="CT49" i="55"/>
  <c r="CP49" i="55"/>
  <c r="CO49" i="55"/>
  <c r="CT57" i="55"/>
  <c r="CP57" i="55"/>
  <c r="CO57" i="55"/>
  <c r="CT66" i="55"/>
  <c r="CP66" i="55"/>
  <c r="CO66" i="55"/>
  <c r="CT74" i="55"/>
  <c r="CP74" i="55"/>
  <c r="CO74" i="55"/>
  <c r="CP82" i="55"/>
  <c r="CO82" i="55"/>
  <c r="CT82" i="55"/>
  <c r="CT87" i="55"/>
  <c r="CP87" i="55"/>
  <c r="CO87" i="55"/>
  <c r="CT95" i="55"/>
  <c r="CP95" i="55"/>
  <c r="CO95" i="55"/>
  <c r="CP102" i="55"/>
  <c r="CT102" i="55"/>
  <c r="CO102" i="55"/>
  <c r="CP116" i="55"/>
  <c r="CT116" i="55"/>
  <c r="CO116" i="55"/>
  <c r="CP107" i="55"/>
  <c r="CT107" i="55"/>
  <c r="CO107" i="55"/>
  <c r="CP111" i="55"/>
  <c r="CT111" i="55"/>
  <c r="CO111" i="55"/>
  <c r="Z125" i="55"/>
  <c r="CT124" i="55"/>
  <c r="CT125" i="55" s="1"/>
  <c r="CP124" i="55"/>
  <c r="CP125" i="55" s="1"/>
  <c r="CO124" i="55"/>
  <c r="CP5" i="55"/>
  <c r="CT5" i="55"/>
  <c r="CQ5" i="55"/>
  <c r="CO5" i="55"/>
  <c r="CP9" i="55"/>
  <c r="CO9" i="55"/>
  <c r="CT9" i="55"/>
  <c r="CO14" i="55"/>
  <c r="CQ14" i="55"/>
  <c r="CP14" i="55"/>
  <c r="CT14" i="55"/>
  <c r="CQ19" i="55"/>
  <c r="CT19" i="55"/>
  <c r="CP19" i="55"/>
  <c r="CO19" i="55"/>
  <c r="CQ22" i="55"/>
  <c r="CT22" i="55"/>
  <c r="CP22" i="55"/>
  <c r="CO22" i="55"/>
  <c r="CQ26" i="55"/>
  <c r="CT26" i="55"/>
  <c r="CP26" i="55"/>
  <c r="CO26" i="55"/>
  <c r="CT31" i="55"/>
  <c r="CP31" i="55"/>
  <c r="CO31" i="55"/>
  <c r="CT34" i="55"/>
  <c r="CP34" i="55"/>
  <c r="CO34" i="55"/>
  <c r="CP38" i="55"/>
  <c r="CO38" i="55"/>
  <c r="CT38" i="55"/>
  <c r="CO43" i="55"/>
  <c r="CQ43" i="55"/>
  <c r="CP43" i="55"/>
  <c r="CT43" i="55"/>
  <c r="CO47" i="55"/>
  <c r="CP47" i="55"/>
  <c r="CT47" i="55"/>
  <c r="CT52" i="55"/>
  <c r="CP52" i="55"/>
  <c r="CO52" i="55"/>
  <c r="CP56" i="55"/>
  <c r="CO56" i="55"/>
  <c r="CT56" i="55"/>
  <c r="CO60" i="55"/>
  <c r="CP60" i="55"/>
  <c r="CT60" i="55"/>
  <c r="CT65" i="55"/>
  <c r="CP65" i="55"/>
  <c r="CO65" i="55"/>
  <c r="CT69" i="55"/>
  <c r="CP69" i="55"/>
  <c r="CO69" i="55"/>
  <c r="CT73" i="55"/>
  <c r="CO73" i="55"/>
  <c r="CP73" i="55"/>
  <c r="CT81" i="55"/>
  <c r="CP81" i="55"/>
  <c r="CO81" i="55"/>
  <c r="CP86" i="55"/>
  <c r="CT86" i="55"/>
  <c r="CO86" i="55"/>
  <c r="CO90" i="55"/>
  <c r="CP90" i="55"/>
  <c r="CT90" i="55"/>
  <c r="CT94" i="55"/>
  <c r="CP94" i="55"/>
  <c r="CO94" i="55"/>
  <c r="CT98" i="55"/>
  <c r="CP98" i="55"/>
  <c r="CO98" i="55"/>
  <c r="CT104" i="55"/>
  <c r="CP104" i="55"/>
  <c r="CO104" i="55"/>
  <c r="CT115" i="55"/>
  <c r="CP115" i="55"/>
  <c r="CO115" i="55"/>
  <c r="CT110" i="55"/>
  <c r="CP110" i="55"/>
  <c r="CO110" i="55"/>
  <c r="CP114" i="55"/>
  <c r="CT114" i="55"/>
  <c r="CO114" i="55"/>
  <c r="Z123" i="55"/>
  <c r="CO122" i="55"/>
  <c r="CP122" i="55"/>
  <c r="CP123" i="55" s="1"/>
  <c r="CT122" i="55"/>
  <c r="CT123" i="55" s="1"/>
  <c r="CT128" i="55"/>
  <c r="CP128" i="55"/>
  <c r="CO128" i="55"/>
  <c r="CT4" i="55"/>
  <c r="CP4" i="55"/>
  <c r="CO4" i="55"/>
  <c r="CQ4" i="55"/>
  <c r="CT8" i="55"/>
  <c r="CQ8" i="55"/>
  <c r="CP8" i="55"/>
  <c r="CO8" i="55"/>
  <c r="CQ13" i="55"/>
  <c r="CP13" i="55"/>
  <c r="CT13" i="55"/>
  <c r="CO13" i="55"/>
  <c r="CQ17" i="55"/>
  <c r="CP17" i="55"/>
  <c r="CO17" i="55"/>
  <c r="CT17" i="55"/>
  <c r="CO21" i="55"/>
  <c r="CP21" i="55"/>
  <c r="CT21" i="55"/>
  <c r="CQ25" i="55"/>
  <c r="CO25" i="55"/>
  <c r="CP25" i="55"/>
  <c r="CT25" i="55"/>
  <c r="CT30" i="55"/>
  <c r="CP30" i="55"/>
  <c r="CO30" i="55"/>
  <c r="CT37" i="55"/>
  <c r="CP37" i="55"/>
  <c r="CO37" i="55"/>
  <c r="CP42" i="55"/>
  <c r="CT42" i="55"/>
  <c r="CO42" i="55"/>
  <c r="CP46" i="55"/>
  <c r="CQ46" i="55"/>
  <c r="CO46" i="55"/>
  <c r="CT46" i="55"/>
  <c r="CT51" i="55"/>
  <c r="CP51" i="55"/>
  <c r="CO51" i="55"/>
  <c r="CT55" i="55"/>
  <c r="CP55" i="55"/>
  <c r="CO55" i="55"/>
  <c r="CP59" i="55"/>
  <c r="CT59" i="55"/>
  <c r="CO59" i="55"/>
  <c r="CO64" i="55"/>
  <c r="CP64" i="55"/>
  <c r="CT64" i="55"/>
  <c r="CO68" i="55"/>
  <c r="CP68" i="55"/>
  <c r="CT68" i="55"/>
  <c r="CO72" i="55"/>
  <c r="CP72" i="55"/>
  <c r="CT72" i="55"/>
  <c r="CT77" i="55"/>
  <c r="CP77" i="55"/>
  <c r="CO77" i="55"/>
  <c r="CT80" i="55"/>
  <c r="CP80" i="55"/>
  <c r="CO80" i="55"/>
  <c r="CT85" i="55"/>
  <c r="CP85" i="55"/>
  <c r="CO85" i="55"/>
  <c r="CP89" i="55"/>
  <c r="CT89" i="55"/>
  <c r="CO89" i="55"/>
  <c r="CO93" i="55"/>
  <c r="CP93" i="55"/>
  <c r="CT93" i="55"/>
  <c r="CO97" i="55"/>
  <c r="CP97" i="55"/>
  <c r="CT97" i="55"/>
  <c r="CT117" i="55"/>
  <c r="CP117" i="55"/>
  <c r="CO117" i="55"/>
  <c r="CT109" i="55"/>
  <c r="CP109" i="55"/>
  <c r="CO109" i="55"/>
  <c r="CT113" i="55"/>
  <c r="CP113" i="55"/>
  <c r="CO113" i="55"/>
  <c r="CT120" i="55"/>
  <c r="CP120" i="55"/>
  <c r="CO120" i="55"/>
  <c r="CT127" i="55"/>
  <c r="CO127" i="55"/>
  <c r="CP127" i="55"/>
  <c r="CQ3" i="55"/>
  <c r="CT3" i="55"/>
  <c r="CP3" i="55"/>
  <c r="CO3" i="55"/>
  <c r="CQ7" i="55"/>
  <c r="CT7" i="55"/>
  <c r="CP7" i="55"/>
  <c r="CO7" i="55"/>
  <c r="CT12" i="55"/>
  <c r="CQ12" i="55"/>
  <c r="CP12" i="55"/>
  <c r="CO12" i="55"/>
  <c r="CT16" i="55"/>
  <c r="CQ16" i="55"/>
  <c r="CP16" i="55"/>
  <c r="CO16" i="55"/>
  <c r="CP24" i="55"/>
  <c r="CO24" i="55"/>
  <c r="CT24" i="55"/>
  <c r="CP28" i="55"/>
  <c r="CT28" i="55"/>
  <c r="CO28" i="55"/>
  <c r="CQ28" i="55"/>
  <c r="CO33" i="55"/>
  <c r="CP33" i="55"/>
  <c r="CT33" i="55"/>
  <c r="CT36" i="55"/>
  <c r="CP36" i="55"/>
  <c r="CO36" i="55"/>
  <c r="CQ41" i="55"/>
  <c r="CT41" i="55"/>
  <c r="CP41" i="55"/>
  <c r="CO41" i="55"/>
  <c r="CT45" i="55"/>
  <c r="CP45" i="55"/>
  <c r="CO45" i="55"/>
  <c r="CO50" i="55"/>
  <c r="CP50" i="55"/>
  <c r="CT50" i="55"/>
  <c r="CO54" i="55"/>
  <c r="CP54" i="55"/>
  <c r="CT54" i="55"/>
  <c r="CT58" i="55"/>
  <c r="CP58" i="55"/>
  <c r="CO58" i="55"/>
  <c r="CP63" i="55"/>
  <c r="CO63" i="55"/>
  <c r="CT63" i="55"/>
  <c r="CP67" i="55"/>
  <c r="CT67" i="55"/>
  <c r="CO67" i="55"/>
  <c r="CP71" i="55"/>
  <c r="CO71" i="55"/>
  <c r="CT71" i="55"/>
  <c r="CO76" i="55"/>
  <c r="CP76" i="55"/>
  <c r="CT76" i="55"/>
  <c r="CO79" i="55"/>
  <c r="CP79" i="55"/>
  <c r="CT79" i="55"/>
  <c r="CT84" i="55"/>
  <c r="CP84" i="55"/>
  <c r="CO84" i="55"/>
  <c r="CT88" i="55"/>
  <c r="CP88" i="55"/>
  <c r="CO88" i="55"/>
  <c r="CP92" i="55"/>
  <c r="CT92" i="55"/>
  <c r="CO92" i="55"/>
  <c r="CP96" i="55"/>
  <c r="CT96" i="55"/>
  <c r="CO96" i="55"/>
  <c r="CO101" i="55"/>
  <c r="CP101" i="55"/>
  <c r="CT101" i="55"/>
  <c r="CO103" i="55"/>
  <c r="CP103" i="55"/>
  <c r="CT103" i="55"/>
  <c r="CO105" i="55"/>
  <c r="CP105" i="55"/>
  <c r="CT105" i="55"/>
  <c r="CO108" i="55"/>
  <c r="CP108" i="55"/>
  <c r="CT108" i="55"/>
  <c r="CO112" i="55"/>
  <c r="CP112" i="55"/>
  <c r="CT112" i="55"/>
  <c r="CT119" i="55"/>
  <c r="CP119" i="55"/>
  <c r="CO119" i="55"/>
  <c r="CO126" i="55"/>
  <c r="CP126" i="55"/>
  <c r="CT126" i="55"/>
  <c r="Z29" i="55"/>
  <c r="Z48" i="55"/>
  <c r="Z11" i="55"/>
  <c r="Z18" i="55"/>
  <c r="Z75" i="55"/>
  <c r="Z83" i="55"/>
  <c r="W2" i="54"/>
  <c r="A137" i="54"/>
  <c r="A138" i="54" s="1"/>
  <c r="A139" i="54" s="1"/>
  <c r="A140" i="54" s="1"/>
  <c r="A141" i="54" s="1"/>
  <c r="A142" i="54" s="1"/>
  <c r="A143" i="54" s="1"/>
  <c r="L129" i="54"/>
  <c r="K129" i="54"/>
  <c r="J129" i="54"/>
  <c r="I129" i="54"/>
  <c r="H129" i="54"/>
  <c r="G129" i="54"/>
  <c r="F129" i="54"/>
  <c r="E129" i="54"/>
  <c r="D129" i="54"/>
  <c r="M128" i="54"/>
  <c r="M127" i="54"/>
  <c r="M126" i="54"/>
  <c r="L125" i="54"/>
  <c r="K125" i="54"/>
  <c r="J125" i="54"/>
  <c r="I125" i="54"/>
  <c r="H125" i="54"/>
  <c r="G125" i="54"/>
  <c r="F125" i="54"/>
  <c r="E125" i="54"/>
  <c r="D125" i="54"/>
  <c r="M124" i="54"/>
  <c r="M125" i="54" s="1"/>
  <c r="L123" i="54"/>
  <c r="K123" i="54"/>
  <c r="J123" i="54"/>
  <c r="I123" i="54"/>
  <c r="H123" i="54"/>
  <c r="G123" i="54"/>
  <c r="F123" i="54"/>
  <c r="E123" i="54"/>
  <c r="D123" i="54"/>
  <c r="M122" i="54"/>
  <c r="M123" i="54" s="1"/>
  <c r="M120" i="54"/>
  <c r="M119" i="54"/>
  <c r="M118" i="54"/>
  <c r="M114" i="54"/>
  <c r="M113" i="54"/>
  <c r="M112" i="54"/>
  <c r="M111" i="54"/>
  <c r="M110" i="54"/>
  <c r="M109" i="54"/>
  <c r="M108" i="54"/>
  <c r="M107" i="54"/>
  <c r="M106" i="54"/>
  <c r="M117" i="54"/>
  <c r="M116" i="54"/>
  <c r="M115" i="54"/>
  <c r="M105" i="54"/>
  <c r="M104" i="54"/>
  <c r="M103" i="54"/>
  <c r="M102" i="54"/>
  <c r="M101" i="54"/>
  <c r="M99" i="54"/>
  <c r="M98" i="54"/>
  <c r="M97" i="54"/>
  <c r="M96" i="54"/>
  <c r="M95" i="54"/>
  <c r="M94" i="54"/>
  <c r="M93" i="54"/>
  <c r="M92" i="54"/>
  <c r="M91" i="54"/>
  <c r="M90" i="54"/>
  <c r="M89" i="54"/>
  <c r="M88" i="54"/>
  <c r="M87" i="54"/>
  <c r="M86" i="54"/>
  <c r="M85" i="54"/>
  <c r="M84" i="54"/>
  <c r="L83" i="54"/>
  <c r="K83" i="54"/>
  <c r="J83" i="54"/>
  <c r="I83" i="54"/>
  <c r="H83" i="54"/>
  <c r="G83" i="54"/>
  <c r="F83" i="54"/>
  <c r="E83" i="54"/>
  <c r="D83" i="54"/>
  <c r="M82" i="54"/>
  <c r="M81" i="54"/>
  <c r="M80" i="54"/>
  <c r="M79" i="54"/>
  <c r="M78" i="54"/>
  <c r="M77" i="54"/>
  <c r="M76" i="54"/>
  <c r="L75" i="54"/>
  <c r="K75" i="54"/>
  <c r="J75" i="54"/>
  <c r="I75" i="54"/>
  <c r="H75" i="54"/>
  <c r="G75" i="54"/>
  <c r="F75" i="54"/>
  <c r="E75" i="54"/>
  <c r="D75" i="54"/>
  <c r="M74" i="54"/>
  <c r="M73" i="54"/>
  <c r="M72" i="54"/>
  <c r="M71" i="54"/>
  <c r="M70" i="54"/>
  <c r="M69" i="54"/>
  <c r="M68" i="54"/>
  <c r="M67" i="54"/>
  <c r="M66" i="54"/>
  <c r="M65" i="54"/>
  <c r="M64" i="54"/>
  <c r="M63" i="54"/>
  <c r="M62" i="54"/>
  <c r="M60" i="54"/>
  <c r="M59" i="54"/>
  <c r="M58" i="54"/>
  <c r="M57" i="54"/>
  <c r="M49" i="54"/>
  <c r="L48" i="54"/>
  <c r="K48" i="54"/>
  <c r="J48" i="54"/>
  <c r="I48" i="54"/>
  <c r="H48" i="54"/>
  <c r="G48" i="54"/>
  <c r="F48" i="54"/>
  <c r="E48" i="54"/>
  <c r="D48" i="54"/>
  <c r="M47" i="54"/>
  <c r="M46" i="54"/>
  <c r="M45" i="54"/>
  <c r="M44" i="54"/>
  <c r="M43" i="54"/>
  <c r="M42" i="54"/>
  <c r="M41" i="54"/>
  <c r="M39" i="54"/>
  <c r="M38" i="54"/>
  <c r="M37" i="54"/>
  <c r="M36" i="54"/>
  <c r="M35" i="54"/>
  <c r="M34" i="54"/>
  <c r="M33" i="54"/>
  <c r="M32" i="54"/>
  <c r="M31" i="54"/>
  <c r="M30" i="54"/>
  <c r="L29" i="54"/>
  <c r="K29" i="54"/>
  <c r="J29" i="54"/>
  <c r="I29" i="54"/>
  <c r="H29" i="54"/>
  <c r="G29" i="54"/>
  <c r="F29" i="54"/>
  <c r="E29" i="54"/>
  <c r="D29" i="54"/>
  <c r="M28" i="54"/>
  <c r="M27" i="54"/>
  <c r="M26" i="54"/>
  <c r="M25" i="54"/>
  <c r="M24" i="54"/>
  <c r="M23" i="54"/>
  <c r="M22" i="54"/>
  <c r="M21" i="54"/>
  <c r="M20" i="54"/>
  <c r="M19" i="54"/>
  <c r="L18" i="54"/>
  <c r="K18" i="54"/>
  <c r="J18" i="54"/>
  <c r="I18" i="54"/>
  <c r="H18" i="54"/>
  <c r="G18" i="54"/>
  <c r="F18" i="54"/>
  <c r="E18" i="54"/>
  <c r="D18" i="54"/>
  <c r="M17" i="54"/>
  <c r="M16" i="54"/>
  <c r="M15" i="54"/>
  <c r="M14" i="54"/>
  <c r="M13" i="54"/>
  <c r="M12" i="54"/>
  <c r="L11" i="54"/>
  <c r="K11" i="54"/>
  <c r="J11" i="54"/>
  <c r="I11" i="54"/>
  <c r="H11" i="54"/>
  <c r="G11" i="54"/>
  <c r="F11" i="54"/>
  <c r="E11" i="54"/>
  <c r="D11" i="54"/>
  <c r="M10" i="54"/>
  <c r="M9" i="54"/>
  <c r="M8" i="54"/>
  <c r="M7" i="54"/>
  <c r="M6" i="54"/>
  <c r="M5" i="54"/>
  <c r="M4" i="54"/>
  <c r="M3" i="54"/>
  <c r="M2" i="54"/>
  <c r="DT4" i="24"/>
  <c r="ID4" i="24"/>
  <c r="IC4" i="24"/>
  <c r="IB4" i="24"/>
  <c r="IA4" i="24"/>
  <c r="HZ4" i="24"/>
  <c r="HY4" i="24"/>
  <c r="HX4" i="24"/>
  <c r="HW4" i="24"/>
  <c r="HV4" i="24"/>
  <c r="HU4" i="24"/>
  <c r="HT4" i="24"/>
  <c r="HS4" i="24"/>
  <c r="HR4" i="24"/>
  <c r="HQ4" i="24"/>
  <c r="HP4" i="24"/>
  <c r="HO4" i="24"/>
  <c r="HN4" i="24"/>
  <c r="HM4" i="24"/>
  <c r="HL4" i="24"/>
  <c r="HK4" i="24"/>
  <c r="HJ4" i="24"/>
  <c r="HI4" i="24"/>
  <c r="HH4" i="24"/>
  <c r="HG4" i="24"/>
  <c r="HF4" i="24"/>
  <c r="HE4" i="24"/>
  <c r="HD4" i="24"/>
  <c r="HC4" i="24"/>
  <c r="HB4" i="24"/>
  <c r="HA4" i="24"/>
  <c r="GZ4" i="24"/>
  <c r="GY4" i="24"/>
  <c r="GX4" i="24"/>
  <c r="GW4" i="24"/>
  <c r="GV4" i="24"/>
  <c r="GU4" i="24"/>
  <c r="GT4" i="24"/>
  <c r="GS4" i="24"/>
  <c r="GR4" i="24"/>
  <c r="GQ4" i="24"/>
  <c r="GP4" i="24"/>
  <c r="GO4" i="24"/>
  <c r="GN4" i="24"/>
  <c r="GM4" i="24"/>
  <c r="GL4" i="24"/>
  <c r="GK4" i="24"/>
  <c r="GJ4" i="24"/>
  <c r="GI4" i="24"/>
  <c r="GH4" i="24"/>
  <c r="GG4" i="24"/>
  <c r="GF4" i="24"/>
  <c r="GE4" i="24"/>
  <c r="GD4" i="24"/>
  <c r="GC4" i="24"/>
  <c r="GB4" i="24"/>
  <c r="GA4" i="24"/>
  <c r="FZ4" i="24"/>
  <c r="FY4" i="24"/>
  <c r="FX4" i="24"/>
  <c r="FW4" i="24"/>
  <c r="FV4" i="24"/>
  <c r="FU4" i="24"/>
  <c r="FT4" i="24"/>
  <c r="FS4" i="24"/>
  <c r="FR4" i="24"/>
  <c r="FQ4" i="24"/>
  <c r="FP4" i="24"/>
  <c r="FO4" i="24"/>
  <c r="FN4" i="24"/>
  <c r="FM4" i="24"/>
  <c r="FL4" i="24"/>
  <c r="FK4" i="24"/>
  <c r="FJ4" i="24"/>
  <c r="FI4" i="24"/>
  <c r="FH4" i="24"/>
  <c r="FG4" i="24"/>
  <c r="FF4" i="24"/>
  <c r="FE4" i="24"/>
  <c r="FD4" i="24"/>
  <c r="FC4" i="24"/>
  <c r="FB4" i="24"/>
  <c r="FA4" i="24"/>
  <c r="EZ4" i="24"/>
  <c r="EY4" i="24"/>
  <c r="EX4" i="24"/>
  <c r="EW4" i="24"/>
  <c r="EV4" i="24"/>
  <c r="EU4" i="24"/>
  <c r="ET4" i="24"/>
  <c r="ES4" i="24"/>
  <c r="ER4" i="24"/>
  <c r="EQ4" i="24"/>
  <c r="EP4" i="24"/>
  <c r="EO4" i="24"/>
  <c r="EN4" i="24"/>
  <c r="EM4" i="24"/>
  <c r="EL4" i="24"/>
  <c r="EK4" i="24"/>
  <c r="EJ4" i="24"/>
  <c r="EI4" i="24"/>
  <c r="EH4" i="24"/>
  <c r="EG4" i="24"/>
  <c r="EF4" i="24"/>
  <c r="EE4" i="24"/>
  <c r="ED4" i="24"/>
  <c r="EC4" i="24"/>
  <c r="EB4" i="24"/>
  <c r="EA4" i="24"/>
  <c r="DZ4" i="24"/>
  <c r="DY4" i="24"/>
  <c r="DX4" i="24"/>
  <c r="DW4" i="24"/>
  <c r="DV4" i="24"/>
  <c r="DU4" i="24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DO4" i="24"/>
  <c r="H129" i="49"/>
  <c r="J128" i="49"/>
  <c r="J127" i="49"/>
  <c r="J126" i="49"/>
  <c r="J124" i="49"/>
  <c r="J120" i="49"/>
  <c r="J119" i="49"/>
  <c r="J118" i="49"/>
  <c r="J114" i="49"/>
  <c r="J112" i="49"/>
  <c r="J111" i="49"/>
  <c r="J110" i="49"/>
  <c r="J109" i="49"/>
  <c r="J108" i="49"/>
  <c r="J107" i="49"/>
  <c r="J106" i="49"/>
  <c r="J116" i="49"/>
  <c r="J105" i="49"/>
  <c r="J104" i="49"/>
  <c r="J103" i="49"/>
  <c r="J101" i="49"/>
  <c r="J99" i="49"/>
  <c r="J98" i="49"/>
  <c r="J97" i="49"/>
  <c r="J96" i="49"/>
  <c r="J94" i="49"/>
  <c r="J93" i="49"/>
  <c r="J92" i="49"/>
  <c r="J91" i="49"/>
  <c r="J90" i="49"/>
  <c r="J89" i="49"/>
  <c r="J88" i="49"/>
  <c r="J87" i="49"/>
  <c r="J86" i="49"/>
  <c r="J85" i="49"/>
  <c r="J84" i="49"/>
  <c r="J82" i="49"/>
  <c r="J81" i="49"/>
  <c r="J80" i="49"/>
  <c r="J79" i="49"/>
  <c r="J78" i="49"/>
  <c r="J77" i="49"/>
  <c r="J76" i="49"/>
  <c r="J74" i="49"/>
  <c r="J73" i="49"/>
  <c r="J72" i="49"/>
  <c r="J71" i="49"/>
  <c r="J70" i="49"/>
  <c r="J69" i="49"/>
  <c r="J68" i="49"/>
  <c r="J67" i="49"/>
  <c r="J66" i="49"/>
  <c r="J65" i="49"/>
  <c r="J64" i="49"/>
  <c r="J63" i="49"/>
  <c r="J62" i="49"/>
  <c r="J60" i="49"/>
  <c r="J59" i="49"/>
  <c r="J58" i="49"/>
  <c r="J57" i="49"/>
  <c r="J56" i="49"/>
  <c r="J55" i="49"/>
  <c r="J54" i="49"/>
  <c r="J53" i="49"/>
  <c r="J52" i="49"/>
  <c r="J51" i="49"/>
  <c r="J50" i="49"/>
  <c r="J49" i="49"/>
  <c r="J28" i="49"/>
  <c r="J27" i="49"/>
  <c r="J26" i="49"/>
  <c r="J25" i="49"/>
  <c r="J24" i="49"/>
  <c r="J23" i="49"/>
  <c r="J22" i="49"/>
  <c r="J21" i="49"/>
  <c r="J20" i="49"/>
  <c r="J19" i="49"/>
  <c r="J16" i="49"/>
  <c r="J15" i="49"/>
  <c r="J14" i="49"/>
  <c r="J13" i="49"/>
  <c r="J12" i="49"/>
  <c r="J9" i="49"/>
  <c r="J7" i="49"/>
  <c r="J6" i="49"/>
  <c r="J5" i="49"/>
  <c r="J3" i="49"/>
  <c r="J2" i="49"/>
  <c r="G8" i="49"/>
  <c r="J8" i="49" s="1"/>
  <c r="I4" i="49"/>
  <c r="G4" i="49"/>
  <c r="Z130" i="55" l="1"/>
  <c r="D140" i="54"/>
  <c r="I140" i="54" s="1"/>
  <c r="CO123" i="55"/>
  <c r="CO125" i="55"/>
  <c r="D137" i="54"/>
  <c r="I137" i="54" s="1"/>
  <c r="J137" i="54" s="1"/>
  <c r="D143" i="54"/>
  <c r="H143" i="54" s="1"/>
  <c r="CB133" i="55"/>
  <c r="D141" i="54"/>
  <c r="D144" i="54"/>
  <c r="D142" i="54"/>
  <c r="D136" i="54"/>
  <c r="D139" i="54"/>
  <c r="D138" i="54"/>
  <c r="CY2" i="55"/>
  <c r="A44" i="24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BU133" i="55"/>
  <c r="BZ133" i="55"/>
  <c r="G129" i="49"/>
  <c r="CI133" i="55"/>
  <c r="J4" i="49"/>
  <c r="J129" i="49" s="1"/>
  <c r="CV129" i="55"/>
  <c r="G175" i="44" s="1"/>
  <c r="DP4" i="24"/>
  <c r="DS4" i="24"/>
  <c r="CW129" i="55"/>
  <c r="BX133" i="55"/>
  <c r="CF133" i="55"/>
  <c r="BY133" i="55"/>
  <c r="BQ133" i="55"/>
  <c r="BW133" i="55"/>
  <c r="CD133" i="55"/>
  <c r="CC133" i="55"/>
  <c r="BS133" i="55"/>
  <c r="CE133" i="55"/>
  <c r="CK133" i="55"/>
  <c r="BT133" i="55"/>
  <c r="CJ133" i="55"/>
  <c r="CH133" i="55"/>
  <c r="BV133" i="55"/>
  <c r="CL133" i="55"/>
  <c r="CG133" i="55"/>
  <c r="BP133" i="55"/>
  <c r="BR133" i="55"/>
  <c r="CA133" i="55"/>
  <c r="CM133" i="55"/>
  <c r="I129" i="49"/>
  <c r="CP129" i="55"/>
  <c r="CO129" i="55"/>
  <c r="CT129" i="55"/>
  <c r="M129" i="54"/>
  <c r="M18" i="54"/>
  <c r="M11" i="54"/>
  <c r="M29" i="54"/>
  <c r="EI84" i="24"/>
  <c r="CX19" i="55" s="1"/>
  <c r="EW84" i="24"/>
  <c r="CX34" i="55" s="1"/>
  <c r="FE84" i="24"/>
  <c r="CX43" i="55" s="1"/>
  <c r="FU84" i="24"/>
  <c r="CX60" i="55" s="1"/>
  <c r="GC84" i="24"/>
  <c r="CX69" i="55" s="1"/>
  <c r="GR84" i="24"/>
  <c r="CX86" i="55" s="1"/>
  <c r="GZ84" i="24"/>
  <c r="CX94" i="55" s="1"/>
  <c r="HK84" i="24"/>
  <c r="CX115" i="55" s="1"/>
  <c r="HV84" i="24"/>
  <c r="CX114" i="55" s="1"/>
  <c r="ID84" i="24"/>
  <c r="CX128" i="55" s="1"/>
  <c r="EA84" i="24"/>
  <c r="CX9" i="55" s="1"/>
  <c r="EP84" i="24"/>
  <c r="CX26" i="55" s="1"/>
  <c r="FM84" i="24"/>
  <c r="CX52" i="55" s="1"/>
  <c r="DZ84" i="24"/>
  <c r="CX8" i="55" s="1"/>
  <c r="EH84" i="24"/>
  <c r="CX17" i="55" s="1"/>
  <c r="EO84" i="24"/>
  <c r="CX25" i="55" s="1"/>
  <c r="FD84" i="24"/>
  <c r="CX42" i="55" s="1"/>
  <c r="FL84" i="24"/>
  <c r="CX51" i="55" s="1"/>
  <c r="FT84" i="24"/>
  <c r="CX59" i="55" s="1"/>
  <c r="GB84" i="24"/>
  <c r="CX68" i="55" s="1"/>
  <c r="GJ84" i="24"/>
  <c r="CX77" i="55" s="1"/>
  <c r="GQ84" i="24"/>
  <c r="CX85" i="55" s="1"/>
  <c r="GU84" i="24"/>
  <c r="CX89" i="55" s="1"/>
  <c r="HC84" i="24"/>
  <c r="CX97" i="55" s="1"/>
  <c r="HU84" i="24"/>
  <c r="CX113" i="55" s="1"/>
  <c r="IC84" i="24"/>
  <c r="CX127" i="55" s="1"/>
  <c r="EE84" i="24"/>
  <c r="CX14" i="55" s="1"/>
  <c r="ET84" i="24"/>
  <c r="CX31" i="55" s="1"/>
  <c r="FA84" i="24"/>
  <c r="CX38" i="55" s="1"/>
  <c r="FY84" i="24"/>
  <c r="CX65" i="55" s="1"/>
  <c r="GG84" i="24"/>
  <c r="CX73" i="55" s="1"/>
  <c r="HD84" i="24"/>
  <c r="CX98" i="55" s="1"/>
  <c r="HI84" i="24"/>
  <c r="CX104" i="55" s="1"/>
  <c r="HR84" i="24"/>
  <c r="CX110" i="55" s="1"/>
  <c r="DV84" i="24"/>
  <c r="CX4" i="55" s="1"/>
  <c r="ED84" i="24"/>
  <c r="CX13" i="55" s="1"/>
  <c r="EK84" i="24"/>
  <c r="CX21" i="55" s="1"/>
  <c r="ES84" i="24"/>
  <c r="CX30" i="55" s="1"/>
  <c r="EZ84" i="24"/>
  <c r="CX37" i="55" s="1"/>
  <c r="FH84" i="24"/>
  <c r="CX46" i="55" s="1"/>
  <c r="FP84" i="24"/>
  <c r="CX55" i="55" s="1"/>
  <c r="FX84" i="24"/>
  <c r="CX64" i="55" s="1"/>
  <c r="GF84" i="24"/>
  <c r="CX72" i="55" s="1"/>
  <c r="GM84" i="24"/>
  <c r="CX80" i="55" s="1"/>
  <c r="GY84" i="24"/>
  <c r="CX93" i="55" s="1"/>
  <c r="HM84" i="24"/>
  <c r="CX117" i="55" s="1"/>
  <c r="HQ84" i="24"/>
  <c r="CX109" i="55" s="1"/>
  <c r="HY84" i="24"/>
  <c r="CX120" i="55" s="1"/>
  <c r="DW84" i="24"/>
  <c r="CX5" i="55" s="1"/>
  <c r="EL84" i="24"/>
  <c r="CX22" i="55" s="1"/>
  <c r="FI84" i="24"/>
  <c r="CX47" i="55" s="1"/>
  <c r="FQ84" i="24"/>
  <c r="CX56" i="55" s="1"/>
  <c r="GN84" i="24"/>
  <c r="CX81" i="55" s="1"/>
  <c r="GV84" i="24"/>
  <c r="CX90" i="55" s="1"/>
  <c r="HZ84" i="24"/>
  <c r="CX122" i="55" s="1"/>
  <c r="DU84" i="24"/>
  <c r="CX3" i="55" s="1"/>
  <c r="EC84" i="24"/>
  <c r="CX12" i="55" s="1"/>
  <c r="EN84" i="24"/>
  <c r="CX24" i="55" s="1"/>
  <c r="ER84" i="24"/>
  <c r="CX28" i="55" s="1"/>
  <c r="EV84" i="24"/>
  <c r="CX33" i="55" s="1"/>
  <c r="EY84" i="24"/>
  <c r="CX36" i="55" s="1"/>
  <c r="FC84" i="24"/>
  <c r="CX41" i="55" s="1"/>
  <c r="FG84" i="24"/>
  <c r="CX45" i="55" s="1"/>
  <c r="FS84" i="24"/>
  <c r="CX58" i="55" s="1"/>
  <c r="GA84" i="24"/>
  <c r="CX67" i="55" s="1"/>
  <c r="GI84" i="24"/>
  <c r="CX76" i="55" s="1"/>
  <c r="GP84" i="24"/>
  <c r="CX84" i="55" s="1"/>
  <c r="GX84" i="24"/>
  <c r="CX92" i="55" s="1"/>
  <c r="HF84" i="24"/>
  <c r="CX101" i="55" s="1"/>
  <c r="HJ84" i="24"/>
  <c r="CX105" i="55" s="1"/>
  <c r="HT84" i="24"/>
  <c r="CX112" i="55" s="1"/>
  <c r="HX84" i="24"/>
  <c r="CX119" i="55" s="1"/>
  <c r="EB84" i="24"/>
  <c r="CX10" i="55" s="1"/>
  <c r="EJ84" i="24"/>
  <c r="CX20" i="55" s="1"/>
  <c r="EQ84" i="24"/>
  <c r="CX27" i="55" s="1"/>
  <c r="EX84" i="24"/>
  <c r="CX35" i="55" s="1"/>
  <c r="FJ84" i="24"/>
  <c r="CX49" i="55" s="1"/>
  <c r="FR84" i="24"/>
  <c r="CX57" i="55" s="1"/>
  <c r="FZ84" i="24"/>
  <c r="CX66" i="55" s="1"/>
  <c r="GH84" i="24"/>
  <c r="CX74" i="55" s="1"/>
  <c r="GO84" i="24"/>
  <c r="CX82" i="55" s="1"/>
  <c r="GW84" i="24"/>
  <c r="CX91" i="55" s="1"/>
  <c r="DY84" i="24"/>
  <c r="CX7" i="55" s="1"/>
  <c r="EG84" i="24"/>
  <c r="CX16" i="55" s="1"/>
  <c r="FK84" i="24"/>
  <c r="CX50" i="55" s="1"/>
  <c r="FO84" i="24"/>
  <c r="CX54" i="55" s="1"/>
  <c r="FW84" i="24"/>
  <c r="CX63" i="55" s="1"/>
  <c r="GE84" i="24"/>
  <c r="CX71" i="55" s="1"/>
  <c r="GL84" i="24"/>
  <c r="CX79" i="55" s="1"/>
  <c r="GT84" i="24"/>
  <c r="CX88" i="55" s="1"/>
  <c r="HB84" i="24"/>
  <c r="CX96" i="55" s="1"/>
  <c r="HH84" i="24"/>
  <c r="CX103" i="55" s="1"/>
  <c r="HP84" i="24"/>
  <c r="CX108" i="55" s="1"/>
  <c r="IB84" i="24"/>
  <c r="CX126" i="55" s="1"/>
  <c r="DX84" i="24"/>
  <c r="CX6" i="55" s="1"/>
  <c r="EF84" i="24"/>
  <c r="CX15" i="55" s="1"/>
  <c r="EM84" i="24"/>
  <c r="CX23" i="55" s="1"/>
  <c r="EU84" i="24"/>
  <c r="CX32" i="55" s="1"/>
  <c r="FB84" i="24"/>
  <c r="CX39" i="55" s="1"/>
  <c r="FF84" i="24"/>
  <c r="CX44" i="55" s="1"/>
  <c r="FN84" i="24"/>
  <c r="CX53" i="55" s="1"/>
  <c r="FV84" i="24"/>
  <c r="CX62" i="55" s="1"/>
  <c r="GD84" i="24"/>
  <c r="CX70" i="55" s="1"/>
  <c r="GK84" i="24"/>
  <c r="CX78" i="55" s="1"/>
  <c r="GS84" i="24"/>
  <c r="CX87" i="55" s="1"/>
  <c r="HA84" i="24"/>
  <c r="CX95" i="55" s="1"/>
  <c r="HE84" i="24"/>
  <c r="CX99" i="55" s="1"/>
  <c r="HG84" i="24"/>
  <c r="CX102" i="55" s="1"/>
  <c r="HL84" i="24"/>
  <c r="CX116" i="55" s="1"/>
  <c r="HN84" i="24"/>
  <c r="CX106" i="55" s="1"/>
  <c r="HO84" i="24"/>
  <c r="CX107" i="55" s="1"/>
  <c r="HS84" i="24"/>
  <c r="CX111" i="55" s="1"/>
  <c r="HW84" i="24"/>
  <c r="CX118" i="55" s="1"/>
  <c r="IA84" i="24"/>
  <c r="CX124" i="55" s="1"/>
  <c r="EN2" i="48"/>
  <c r="EM2" i="48"/>
  <c r="EI2" i="48"/>
  <c r="EH2" i="48"/>
  <c r="EG2" i="48"/>
  <c r="EB2" i="48"/>
  <c r="EA2" i="48"/>
  <c r="DZ2" i="48"/>
  <c r="DY2" i="48"/>
  <c r="DX2" i="48"/>
  <c r="C104" i="44"/>
  <c r="C110" i="44"/>
  <c r="DU2" i="48"/>
  <c r="DT2" i="48"/>
  <c r="DS2" i="48"/>
  <c r="DR2" i="48"/>
  <c r="DQ2" i="48"/>
  <c r="DN2" i="48"/>
  <c r="DM2" i="48"/>
  <c r="DL2" i="48"/>
  <c r="DK2" i="48"/>
  <c r="DJ2" i="48"/>
  <c r="DG2" i="48"/>
  <c r="DF2" i="48"/>
  <c r="DE2" i="48"/>
  <c r="DD2" i="48"/>
  <c r="DC2" i="48"/>
  <c r="CZ2" i="48"/>
  <c r="CY2" i="48"/>
  <c r="CX2" i="48"/>
  <c r="CW2" i="48"/>
  <c r="CV2" i="48"/>
  <c r="CS2" i="48"/>
  <c r="CR2" i="48"/>
  <c r="CQ2" i="48"/>
  <c r="CP2" i="48"/>
  <c r="CO2" i="48"/>
  <c r="CL2" i="48"/>
  <c r="CK2" i="48"/>
  <c r="CJ2" i="48"/>
  <c r="CI2" i="48"/>
  <c r="CH2" i="48"/>
  <c r="CE2" i="48"/>
  <c r="CD2" i="48"/>
  <c r="CC2" i="48"/>
  <c r="CB2" i="48"/>
  <c r="CA2" i="48"/>
  <c r="BX2" i="48"/>
  <c r="BW2" i="48"/>
  <c r="BV2" i="48"/>
  <c r="BU2" i="48"/>
  <c r="BT2" i="48"/>
  <c r="BQ2" i="48"/>
  <c r="BP2" i="48"/>
  <c r="BO2" i="48"/>
  <c r="BN2" i="48"/>
  <c r="BM2" i="48"/>
  <c r="BH2" i="48"/>
  <c r="BG2" i="48"/>
  <c r="BF2" i="48"/>
  <c r="BE2" i="48"/>
  <c r="BD2" i="48"/>
  <c r="AX2" i="48"/>
  <c r="AW2" i="48"/>
  <c r="AV2" i="48"/>
  <c r="AU2" i="48"/>
  <c r="AT2" i="48"/>
  <c r="AQ2" i="48"/>
  <c r="AP2" i="48"/>
  <c r="AO2" i="48"/>
  <c r="AN2" i="48"/>
  <c r="AM2" i="48"/>
  <c r="AJ2" i="48"/>
  <c r="AI2" i="48"/>
  <c r="AH2" i="48"/>
  <c r="AG2" i="48"/>
  <c r="AF2" i="48"/>
  <c r="AC2" i="48"/>
  <c r="AB2" i="48"/>
  <c r="AA2" i="48"/>
  <c r="Z2" i="48"/>
  <c r="Y2" i="48"/>
  <c r="V2" i="48"/>
  <c r="U2" i="48"/>
  <c r="T2" i="48"/>
  <c r="S2" i="48"/>
  <c r="R2" i="48"/>
  <c r="O2" i="48"/>
  <c r="N2" i="48"/>
  <c r="M2" i="48"/>
  <c r="L2" i="48"/>
  <c r="K2" i="48"/>
  <c r="H2" i="48"/>
  <c r="G2" i="48"/>
  <c r="F2" i="48"/>
  <c r="D2" i="48"/>
  <c r="I143" i="54" l="1"/>
  <c r="H140" i="54"/>
  <c r="H137" i="54"/>
  <c r="I142" i="54"/>
  <c r="H142" i="54"/>
  <c r="H138" i="54"/>
  <c r="I138" i="54"/>
  <c r="I144" i="54"/>
  <c r="J144" i="54" s="1"/>
  <c r="H144" i="54"/>
  <c r="I139" i="54"/>
  <c r="J139" i="54" s="1"/>
  <c r="H139" i="54"/>
  <c r="D145" i="54"/>
  <c r="H136" i="54"/>
  <c r="I136" i="54"/>
  <c r="I141" i="54"/>
  <c r="J141" i="54" s="1"/>
  <c r="H141" i="54"/>
  <c r="G176" i="44"/>
  <c r="DH131" i="55"/>
  <c r="F129" i="48"/>
  <c r="F127" i="48"/>
  <c r="F123" i="48"/>
  <c r="F120" i="48"/>
  <c r="F115" i="48"/>
  <c r="F113" i="48"/>
  <c r="F111" i="48"/>
  <c r="F109" i="48"/>
  <c r="F116" i="48"/>
  <c r="F106" i="48"/>
  <c r="F105" i="48"/>
  <c r="F104" i="48"/>
  <c r="F102" i="48"/>
  <c r="F99" i="48"/>
  <c r="F97" i="48"/>
  <c r="F95" i="48"/>
  <c r="F93" i="48"/>
  <c r="F90" i="48"/>
  <c r="F87" i="48"/>
  <c r="F85" i="48"/>
  <c r="F82" i="48"/>
  <c r="F80" i="48"/>
  <c r="F77" i="48"/>
  <c r="F74" i="48"/>
  <c r="F72" i="48"/>
  <c r="F70" i="48"/>
  <c r="F68" i="48"/>
  <c r="F66" i="48"/>
  <c r="F64" i="48"/>
  <c r="F61" i="48"/>
  <c r="F59" i="48"/>
  <c r="F57" i="48"/>
  <c r="F54" i="48"/>
  <c r="F52" i="48"/>
  <c r="F50" i="48"/>
  <c r="F47" i="48"/>
  <c r="F45" i="48"/>
  <c r="F43" i="48"/>
  <c r="F40" i="48"/>
  <c r="F38" i="48"/>
  <c r="F36" i="48"/>
  <c r="F33" i="48"/>
  <c r="F31" i="48"/>
  <c r="F28" i="48"/>
  <c r="F26" i="48"/>
  <c r="F24" i="48"/>
  <c r="F22" i="48"/>
  <c r="F21" i="48"/>
  <c r="F18" i="48"/>
  <c r="F15" i="48"/>
  <c r="F11" i="48"/>
  <c r="F9" i="48"/>
  <c r="F7" i="48"/>
  <c r="F5" i="48"/>
  <c r="F3" i="48"/>
  <c r="F125" i="48"/>
  <c r="F112" i="48"/>
  <c r="F107" i="48"/>
  <c r="F100" i="48"/>
  <c r="F91" i="48"/>
  <c r="F81" i="48"/>
  <c r="F73" i="48"/>
  <c r="F65" i="48"/>
  <c r="F55" i="48"/>
  <c r="F46" i="48"/>
  <c r="F37" i="48"/>
  <c r="F29" i="48"/>
  <c r="F10" i="48"/>
  <c r="F128" i="48"/>
  <c r="F114" i="48"/>
  <c r="F94" i="48"/>
  <c r="F83" i="48"/>
  <c r="F75" i="48"/>
  <c r="F67" i="48"/>
  <c r="F58" i="48"/>
  <c r="F48" i="48"/>
  <c r="F39" i="48"/>
  <c r="F32" i="48"/>
  <c r="F23" i="48"/>
  <c r="F13" i="48"/>
  <c r="F4" i="48"/>
  <c r="F71" i="48"/>
  <c r="F119" i="48"/>
  <c r="F108" i="48"/>
  <c r="F117" i="48"/>
  <c r="F103" i="48"/>
  <c r="F96" i="48"/>
  <c r="F86" i="48"/>
  <c r="F78" i="48"/>
  <c r="F69" i="48"/>
  <c r="F60" i="48"/>
  <c r="F51" i="48"/>
  <c r="F42" i="48"/>
  <c r="F34" i="48"/>
  <c r="F25" i="48"/>
  <c r="F16" i="48"/>
  <c r="F6" i="48"/>
  <c r="F121" i="48"/>
  <c r="F110" i="48"/>
  <c r="F118" i="48"/>
  <c r="F98" i="48"/>
  <c r="F89" i="48"/>
  <c r="F79" i="48"/>
  <c r="F63" i="48"/>
  <c r="F53" i="48"/>
  <c r="F44" i="48"/>
  <c r="F35" i="48"/>
  <c r="F27" i="48"/>
  <c r="F20" i="48"/>
  <c r="F8" i="48"/>
  <c r="F56" i="48"/>
  <c r="F92" i="48"/>
  <c r="F14" i="48"/>
  <c r="F88" i="48"/>
  <c r="F17" i="48"/>
  <c r="R128" i="48"/>
  <c r="R121" i="48"/>
  <c r="R119" i="48"/>
  <c r="R113" i="48"/>
  <c r="R111" i="48"/>
  <c r="R109" i="48"/>
  <c r="R118" i="48"/>
  <c r="R117" i="48"/>
  <c r="R103" i="48"/>
  <c r="R100" i="48"/>
  <c r="R98" i="48"/>
  <c r="R96" i="48"/>
  <c r="R93" i="48"/>
  <c r="R91" i="48"/>
  <c r="R89" i="48"/>
  <c r="R87" i="48"/>
  <c r="R85" i="48"/>
  <c r="R82" i="48"/>
  <c r="R80" i="48"/>
  <c r="R78" i="48"/>
  <c r="R75" i="48"/>
  <c r="R73" i="48"/>
  <c r="R71" i="48"/>
  <c r="R69" i="48"/>
  <c r="R67" i="48"/>
  <c r="R65" i="48"/>
  <c r="R63" i="48"/>
  <c r="R60" i="48"/>
  <c r="R58" i="48"/>
  <c r="R56" i="48"/>
  <c r="R54" i="48"/>
  <c r="R52" i="48"/>
  <c r="R50" i="48"/>
  <c r="R47" i="48"/>
  <c r="R45" i="48"/>
  <c r="R43" i="48"/>
  <c r="R39" i="48"/>
  <c r="R37" i="48"/>
  <c r="R35" i="48"/>
  <c r="R34" i="48"/>
  <c r="R32" i="48"/>
  <c r="R29" i="48"/>
  <c r="R27" i="48"/>
  <c r="R25" i="48"/>
  <c r="R23" i="48"/>
  <c r="R20" i="48"/>
  <c r="R17" i="48"/>
  <c r="R15" i="48"/>
  <c r="R13" i="48"/>
  <c r="R10" i="48"/>
  <c r="R8" i="48"/>
  <c r="R6" i="48"/>
  <c r="R129" i="48"/>
  <c r="R120" i="48"/>
  <c r="R108" i="48"/>
  <c r="R116" i="48"/>
  <c r="R94" i="48"/>
  <c r="R86" i="48"/>
  <c r="R77" i="48"/>
  <c r="R68" i="48"/>
  <c r="R59" i="48"/>
  <c r="R51" i="48"/>
  <c r="R40" i="48"/>
  <c r="R33" i="48"/>
  <c r="R24" i="48"/>
  <c r="R16" i="48"/>
  <c r="R7" i="48"/>
  <c r="R127" i="48"/>
  <c r="R110" i="48"/>
  <c r="R104" i="48"/>
  <c r="R97" i="48"/>
  <c r="R88" i="48"/>
  <c r="R70" i="48"/>
  <c r="R61" i="48"/>
  <c r="R53" i="48"/>
  <c r="R44" i="48"/>
  <c r="R26" i="48"/>
  <c r="R18" i="48"/>
  <c r="R9" i="48"/>
  <c r="R112" i="48"/>
  <c r="R105" i="48"/>
  <c r="R99" i="48"/>
  <c r="R90" i="48"/>
  <c r="R81" i="48"/>
  <c r="R72" i="48"/>
  <c r="R64" i="48"/>
  <c r="R55" i="48"/>
  <c r="R46" i="48"/>
  <c r="R36" i="48"/>
  <c r="R28" i="48"/>
  <c r="R21" i="48"/>
  <c r="R11" i="48"/>
  <c r="R114" i="48"/>
  <c r="R106" i="48"/>
  <c r="R102" i="48"/>
  <c r="R92" i="48"/>
  <c r="R83" i="48"/>
  <c r="R74" i="48"/>
  <c r="R66" i="48"/>
  <c r="R57" i="48"/>
  <c r="R48" i="48"/>
  <c r="R38" i="48"/>
  <c r="R31" i="48"/>
  <c r="R22" i="48"/>
  <c r="R14" i="48"/>
  <c r="R4" i="48"/>
  <c r="R115" i="48"/>
  <c r="R125" i="48"/>
  <c r="R79" i="48"/>
  <c r="R123" i="48"/>
  <c r="R95" i="48"/>
  <c r="R3" i="48"/>
  <c r="R107" i="48"/>
  <c r="R42" i="48"/>
  <c r="R5" i="48"/>
  <c r="AH129" i="48"/>
  <c r="AH127" i="48"/>
  <c r="AH123" i="48"/>
  <c r="AH120" i="48"/>
  <c r="AH115" i="48"/>
  <c r="AH113" i="48"/>
  <c r="AH111" i="48"/>
  <c r="AH109" i="48"/>
  <c r="AH116" i="48"/>
  <c r="AH106" i="48"/>
  <c r="AH105" i="48"/>
  <c r="AH104" i="48"/>
  <c r="AH102" i="48"/>
  <c r="AH99" i="48"/>
  <c r="AH97" i="48"/>
  <c r="AH95" i="48"/>
  <c r="AH93" i="48"/>
  <c r="AH91" i="48"/>
  <c r="AH89" i="48"/>
  <c r="AH87" i="48"/>
  <c r="AH85" i="48"/>
  <c r="AH82" i="48"/>
  <c r="AH80" i="48"/>
  <c r="AH77" i="48"/>
  <c r="AH74" i="48"/>
  <c r="AH72" i="48"/>
  <c r="AH70" i="48"/>
  <c r="AH68" i="48"/>
  <c r="AH66" i="48"/>
  <c r="AH64" i="48"/>
  <c r="AH61" i="48"/>
  <c r="AH59" i="48"/>
  <c r="AH57" i="48"/>
  <c r="AH55" i="48"/>
  <c r="AH53" i="48"/>
  <c r="AH51" i="48"/>
  <c r="AH48" i="48"/>
  <c r="AH46" i="48"/>
  <c r="AH44" i="48"/>
  <c r="AH42" i="48"/>
  <c r="AH39" i="48"/>
  <c r="AH37" i="48"/>
  <c r="AH35" i="48"/>
  <c r="AH34" i="48"/>
  <c r="AH32" i="48"/>
  <c r="AH29" i="48"/>
  <c r="AH27" i="48"/>
  <c r="AH25" i="48"/>
  <c r="AH23" i="48"/>
  <c r="AH20" i="48"/>
  <c r="AH17" i="48"/>
  <c r="AH14" i="48"/>
  <c r="AH11" i="48"/>
  <c r="AH9" i="48"/>
  <c r="AH7" i="48"/>
  <c r="AH5" i="48"/>
  <c r="AH3" i="48"/>
  <c r="AH121" i="48"/>
  <c r="AH114" i="48"/>
  <c r="AH94" i="48"/>
  <c r="AH86" i="48"/>
  <c r="AH78" i="48"/>
  <c r="AH69" i="48"/>
  <c r="AH60" i="48"/>
  <c r="AH52" i="48"/>
  <c r="AH43" i="48"/>
  <c r="AH26" i="48"/>
  <c r="AH18" i="48"/>
  <c r="AH8" i="48"/>
  <c r="AH125" i="48"/>
  <c r="AH112" i="48"/>
  <c r="AH107" i="48"/>
  <c r="AH100" i="48"/>
  <c r="AH92" i="48"/>
  <c r="AH83" i="48"/>
  <c r="AH75" i="48"/>
  <c r="AH67" i="48"/>
  <c r="AH58" i="48"/>
  <c r="AH50" i="48"/>
  <c r="AH40" i="48"/>
  <c r="AH33" i="48"/>
  <c r="AH24" i="48"/>
  <c r="AH15" i="48"/>
  <c r="AH6" i="48"/>
  <c r="AH108" i="48"/>
  <c r="AH36" i="48"/>
  <c r="AH128" i="48"/>
  <c r="AH110" i="48"/>
  <c r="AH118" i="48"/>
  <c r="AH98" i="48"/>
  <c r="AH90" i="48"/>
  <c r="AH81" i="48"/>
  <c r="AH73" i="48"/>
  <c r="AH65" i="48"/>
  <c r="AH56" i="48"/>
  <c r="AH47" i="48"/>
  <c r="AH38" i="48"/>
  <c r="AH31" i="48"/>
  <c r="AH22" i="48"/>
  <c r="AH13" i="48"/>
  <c r="AH4" i="48"/>
  <c r="AH119" i="48"/>
  <c r="AH117" i="48"/>
  <c r="AH103" i="48"/>
  <c r="AH96" i="48"/>
  <c r="AH88" i="48"/>
  <c r="AH79" i="48"/>
  <c r="AH71" i="48"/>
  <c r="AH63" i="48"/>
  <c r="AH54" i="48"/>
  <c r="AH45" i="48"/>
  <c r="AH28" i="48"/>
  <c r="AH21" i="48"/>
  <c r="AH10" i="48"/>
  <c r="AH16" i="48"/>
  <c r="AT128" i="48"/>
  <c r="AT115" i="48"/>
  <c r="AT116" i="48"/>
  <c r="AT102" i="48"/>
  <c r="AT92" i="48"/>
  <c r="AT87" i="48"/>
  <c r="AT63" i="48"/>
  <c r="AT56" i="48"/>
  <c r="AT50" i="48"/>
  <c r="AT45" i="48"/>
  <c r="AT36" i="48"/>
  <c r="AT17" i="48"/>
  <c r="AT13" i="48"/>
  <c r="AT123" i="48"/>
  <c r="AT118" i="48"/>
  <c r="AT103" i="48"/>
  <c r="AT95" i="48"/>
  <c r="AT88" i="48"/>
  <c r="AT79" i="48"/>
  <c r="AT72" i="48"/>
  <c r="AT57" i="48"/>
  <c r="AT53" i="48"/>
  <c r="AT46" i="48"/>
  <c r="AT40" i="48"/>
  <c r="AT18" i="48"/>
  <c r="AT14" i="48"/>
  <c r="AT3" i="48"/>
  <c r="AT125" i="48"/>
  <c r="AT107" i="48"/>
  <c r="AT105" i="48"/>
  <c r="AT96" i="48"/>
  <c r="AT90" i="48"/>
  <c r="AT80" i="48"/>
  <c r="AT77" i="48"/>
  <c r="AT58" i="48"/>
  <c r="AT54" i="48"/>
  <c r="AT47" i="48"/>
  <c r="AT42" i="48"/>
  <c r="AT32" i="48"/>
  <c r="AT15" i="48"/>
  <c r="AT4" i="48"/>
  <c r="AT112" i="48"/>
  <c r="AT99" i="48"/>
  <c r="AT85" i="48"/>
  <c r="AT59" i="48"/>
  <c r="AT48" i="48"/>
  <c r="AT33" i="48"/>
  <c r="AT5" i="48"/>
  <c r="AT127" i="48"/>
  <c r="AT106" i="48"/>
  <c r="AT91" i="48"/>
  <c r="AT78" i="48"/>
  <c r="AT55" i="48"/>
  <c r="AT44" i="48"/>
  <c r="AT16" i="48"/>
  <c r="AT51" i="48"/>
  <c r="AT52" i="48"/>
  <c r="AT89" i="48"/>
  <c r="AT26" i="48"/>
  <c r="AT111" i="48"/>
  <c r="AT69" i="48"/>
  <c r="AT39" i="48"/>
  <c r="AT82" i="48"/>
  <c r="AT11" i="48"/>
  <c r="AT29" i="48"/>
  <c r="AT37" i="48"/>
  <c r="AT67" i="48"/>
  <c r="AT97" i="48"/>
  <c r="AT10" i="48"/>
  <c r="AT110" i="48"/>
  <c r="AT7" i="48"/>
  <c r="AT6" i="48"/>
  <c r="AT28" i="48"/>
  <c r="AT20" i="48"/>
  <c r="AT113" i="48"/>
  <c r="AT60" i="48"/>
  <c r="AT23" i="48"/>
  <c r="AT81" i="48"/>
  <c r="AT38" i="48"/>
  <c r="AT64" i="48"/>
  <c r="AT74" i="48"/>
  <c r="AT35" i="48"/>
  <c r="AT114" i="48"/>
  <c r="AT61" i="48"/>
  <c r="AT73" i="48"/>
  <c r="AT98" i="48"/>
  <c r="AT34" i="48"/>
  <c r="AT120" i="48"/>
  <c r="AT83" i="48"/>
  <c r="AT104" i="48"/>
  <c r="AT8" i="48"/>
  <c r="AT108" i="48"/>
  <c r="AT21" i="48"/>
  <c r="AT71" i="48"/>
  <c r="AT117" i="48"/>
  <c r="AT31" i="48"/>
  <c r="AT70" i="48"/>
  <c r="AT24" i="48"/>
  <c r="AT27" i="48"/>
  <c r="AT66" i="48"/>
  <c r="AT119" i="48"/>
  <c r="AT93" i="48"/>
  <c r="AT43" i="48"/>
  <c r="AT121" i="48"/>
  <c r="AT65" i="48"/>
  <c r="AT75" i="48"/>
  <c r="AT94" i="48"/>
  <c r="AT25" i="48"/>
  <c r="AT86" i="48"/>
  <c r="AT9" i="48"/>
  <c r="AT109" i="48"/>
  <c r="AT129" i="48"/>
  <c r="AT68" i="48"/>
  <c r="AT100" i="48"/>
  <c r="AT22" i="48"/>
  <c r="BG129" i="48"/>
  <c r="BG125" i="48"/>
  <c r="BG123" i="48"/>
  <c r="BG121" i="48"/>
  <c r="BG120" i="48"/>
  <c r="BG119" i="48"/>
  <c r="BG115" i="48"/>
  <c r="BG114" i="48"/>
  <c r="BG113" i="48"/>
  <c r="BG111" i="48"/>
  <c r="BG110" i="48"/>
  <c r="BG109" i="48"/>
  <c r="BG108" i="48"/>
  <c r="BG107" i="48"/>
  <c r="BG117" i="48"/>
  <c r="BG116" i="48"/>
  <c r="BG104" i="48"/>
  <c r="BG102" i="48"/>
  <c r="BG100" i="48"/>
  <c r="BG99" i="48"/>
  <c r="BG98" i="48"/>
  <c r="BG97" i="48"/>
  <c r="BG96" i="48"/>
  <c r="BG95" i="48"/>
  <c r="BG94" i="48"/>
  <c r="BG93" i="48"/>
  <c r="BG92" i="48"/>
  <c r="BG89" i="48"/>
  <c r="BG88" i="48"/>
  <c r="BG86" i="48"/>
  <c r="BG83" i="48"/>
  <c r="BG82" i="48"/>
  <c r="BG81" i="48"/>
  <c r="BG80" i="48"/>
  <c r="BG79" i="48"/>
  <c r="BG75" i="48"/>
  <c r="BG74" i="48"/>
  <c r="BG73" i="48"/>
  <c r="BG71" i="48"/>
  <c r="BG70" i="48"/>
  <c r="BG69" i="48"/>
  <c r="BG68" i="48"/>
  <c r="BG67" i="48"/>
  <c r="BG66" i="48"/>
  <c r="BG65" i="48"/>
  <c r="BG64" i="48"/>
  <c r="BG63" i="48"/>
  <c r="BG61" i="48"/>
  <c r="BG60" i="48"/>
  <c r="BG58" i="48"/>
  <c r="BG57" i="48"/>
  <c r="BG56" i="48"/>
  <c r="BG55" i="48"/>
  <c r="BG52" i="48"/>
  <c r="BG51" i="48"/>
  <c r="BG50" i="48"/>
  <c r="BG48" i="48"/>
  <c r="BG47" i="48"/>
  <c r="BG46" i="48"/>
  <c r="BG45" i="48"/>
  <c r="BG43" i="48"/>
  <c r="BG42" i="48"/>
  <c r="BG39" i="48"/>
  <c r="BG38" i="48"/>
  <c r="BG37" i="48"/>
  <c r="BG35" i="48"/>
  <c r="BG34" i="48"/>
  <c r="BG33" i="48"/>
  <c r="BG31" i="48"/>
  <c r="BG29" i="48"/>
  <c r="BG28" i="48"/>
  <c r="BG27" i="48"/>
  <c r="BG26" i="48"/>
  <c r="BG25" i="48"/>
  <c r="BG23" i="48"/>
  <c r="BG22" i="48"/>
  <c r="BG21" i="48"/>
  <c r="BG20" i="48"/>
  <c r="BG15" i="48"/>
  <c r="BG14" i="48"/>
  <c r="BG11" i="48"/>
  <c r="BG10" i="48"/>
  <c r="BG9" i="48"/>
  <c r="BG8" i="48"/>
  <c r="BG7" i="48"/>
  <c r="BG6" i="48"/>
  <c r="BG5" i="48"/>
  <c r="BG4" i="48"/>
  <c r="BG3" i="48"/>
  <c r="BG53" i="48"/>
  <c r="BG54" i="48"/>
  <c r="BG90" i="48"/>
  <c r="BG77" i="48"/>
  <c r="BG127" i="48"/>
  <c r="BG17" i="48"/>
  <c r="BG118" i="48"/>
  <c r="BG40" i="48"/>
  <c r="BG13" i="48"/>
  <c r="BG85" i="48"/>
  <c r="BG36" i="48"/>
  <c r="BG78" i="48"/>
  <c r="BG103" i="48"/>
  <c r="BG16" i="48"/>
  <c r="BG32" i="48"/>
  <c r="BG91" i="48"/>
  <c r="BG128" i="48"/>
  <c r="BG72" i="48"/>
  <c r="BG106" i="48"/>
  <c r="BG59" i="48"/>
  <c r="BG87" i="48"/>
  <c r="BG44" i="48"/>
  <c r="BG112" i="48"/>
  <c r="BG105" i="48"/>
  <c r="BG24" i="48"/>
  <c r="BG18" i="48"/>
  <c r="BU128" i="48"/>
  <c r="BU125" i="48"/>
  <c r="BU120" i="48"/>
  <c r="BU115" i="48"/>
  <c r="BU113" i="48"/>
  <c r="BU111" i="48"/>
  <c r="BU109" i="48"/>
  <c r="BU116" i="48"/>
  <c r="BU106" i="48"/>
  <c r="BU105" i="48"/>
  <c r="BU104" i="48"/>
  <c r="BU102" i="48"/>
  <c r="BU99" i="48"/>
  <c r="BU97" i="48"/>
  <c r="BU95" i="48"/>
  <c r="BU93" i="48"/>
  <c r="BU91" i="48"/>
  <c r="BU89" i="48"/>
  <c r="BU87" i="48"/>
  <c r="BU85" i="48"/>
  <c r="BU82" i="48"/>
  <c r="BU80" i="48"/>
  <c r="BU77" i="48"/>
  <c r="BU74" i="48"/>
  <c r="BU72" i="48"/>
  <c r="BU70" i="48"/>
  <c r="BU68" i="48"/>
  <c r="BU66" i="48"/>
  <c r="BU64" i="48"/>
  <c r="BU61" i="48"/>
  <c r="BU59" i="48"/>
  <c r="BU57" i="48"/>
  <c r="BU55" i="48"/>
  <c r="BU53" i="48"/>
  <c r="BU51" i="48"/>
  <c r="BU48" i="48"/>
  <c r="BU129" i="48"/>
  <c r="BU127" i="48"/>
  <c r="BU121" i="48"/>
  <c r="BU119" i="48"/>
  <c r="BU114" i="48"/>
  <c r="BU112" i="48"/>
  <c r="BU110" i="48"/>
  <c r="BU108" i="48"/>
  <c r="BU107" i="48"/>
  <c r="BU118" i="48"/>
  <c r="BU117" i="48"/>
  <c r="BU103" i="48"/>
  <c r="BU100" i="48"/>
  <c r="BU98" i="48"/>
  <c r="BU96" i="48"/>
  <c r="BU94" i="48"/>
  <c r="BU92" i="48"/>
  <c r="BU90" i="48"/>
  <c r="BU88" i="48"/>
  <c r="BU86" i="48"/>
  <c r="BU83" i="48"/>
  <c r="BU81" i="48"/>
  <c r="BU79" i="48"/>
  <c r="BU78" i="48"/>
  <c r="BU75" i="48"/>
  <c r="BU73" i="48"/>
  <c r="BU71" i="48"/>
  <c r="BU69" i="48"/>
  <c r="BU67" i="48"/>
  <c r="BU65" i="48"/>
  <c r="BU63" i="48"/>
  <c r="BU60" i="48"/>
  <c r="BU58" i="48"/>
  <c r="BU56" i="48"/>
  <c r="BU54" i="48"/>
  <c r="BU52" i="48"/>
  <c r="BU50" i="48"/>
  <c r="BU47" i="48"/>
  <c r="BU45" i="48"/>
  <c r="BU43" i="48"/>
  <c r="BU40" i="48"/>
  <c r="BU38" i="48"/>
  <c r="BU36" i="48"/>
  <c r="BU33" i="48"/>
  <c r="BU31" i="48"/>
  <c r="BU28" i="48"/>
  <c r="BU26" i="48"/>
  <c r="BU24" i="48"/>
  <c r="BU22" i="48"/>
  <c r="BU21" i="48"/>
  <c r="BU18" i="48"/>
  <c r="BU16" i="48"/>
  <c r="BU14" i="48"/>
  <c r="BU11" i="48"/>
  <c r="BU9" i="48"/>
  <c r="BU7" i="48"/>
  <c r="BU5" i="48"/>
  <c r="BU3" i="48"/>
  <c r="BU39" i="48"/>
  <c r="BU32" i="48"/>
  <c r="BU23" i="48"/>
  <c r="BU15" i="48"/>
  <c r="BU6" i="48"/>
  <c r="BU46" i="48"/>
  <c r="BU37" i="48"/>
  <c r="BU29" i="48"/>
  <c r="BU13" i="48"/>
  <c r="BU4" i="48"/>
  <c r="BU44" i="48"/>
  <c r="BU35" i="48"/>
  <c r="BU27" i="48"/>
  <c r="BU20" i="48"/>
  <c r="BU10" i="48"/>
  <c r="BU42" i="48"/>
  <c r="BU8" i="48"/>
  <c r="BU17" i="48"/>
  <c r="BU25" i="48"/>
  <c r="BU34" i="48"/>
  <c r="BU123" i="48"/>
  <c r="CK129" i="48"/>
  <c r="CK127" i="48"/>
  <c r="CK123" i="48"/>
  <c r="CK120" i="48"/>
  <c r="CK115" i="48"/>
  <c r="CK113" i="48"/>
  <c r="CK111" i="48"/>
  <c r="CK109" i="48"/>
  <c r="CK116" i="48"/>
  <c r="CK106" i="48"/>
  <c r="CK105" i="48"/>
  <c r="CK104" i="48"/>
  <c r="CK102" i="48"/>
  <c r="CK99" i="48"/>
  <c r="CK97" i="48"/>
  <c r="CK95" i="48"/>
  <c r="CK93" i="48"/>
  <c r="CK91" i="48"/>
  <c r="CK89" i="48"/>
  <c r="CK87" i="48"/>
  <c r="CK85" i="48"/>
  <c r="CK82" i="48"/>
  <c r="CK80" i="48"/>
  <c r="CK77" i="48"/>
  <c r="CK74" i="48"/>
  <c r="CK72" i="48"/>
  <c r="CK70" i="48"/>
  <c r="CK68" i="48"/>
  <c r="CK66" i="48"/>
  <c r="CK125" i="48"/>
  <c r="CK119" i="48"/>
  <c r="CK112" i="48"/>
  <c r="CK108" i="48"/>
  <c r="CK107" i="48"/>
  <c r="CK117" i="48"/>
  <c r="CK103" i="48"/>
  <c r="CK100" i="48"/>
  <c r="CK96" i="48"/>
  <c r="CK92" i="48"/>
  <c r="CK88" i="48"/>
  <c r="CK83" i="48"/>
  <c r="CK79" i="48"/>
  <c r="CK75" i="48"/>
  <c r="CK71" i="48"/>
  <c r="CK67" i="48"/>
  <c r="CK64" i="48"/>
  <c r="CK61" i="48"/>
  <c r="CK59" i="48"/>
  <c r="CK57" i="48"/>
  <c r="CK55" i="48"/>
  <c r="CK53" i="48"/>
  <c r="CK51" i="48"/>
  <c r="CK48" i="48"/>
  <c r="CK46" i="48"/>
  <c r="CK44" i="48"/>
  <c r="CK42" i="48"/>
  <c r="CK39" i="48"/>
  <c r="CK37" i="48"/>
  <c r="CK35" i="48"/>
  <c r="CK34" i="48"/>
  <c r="CK32" i="48"/>
  <c r="CK29" i="48"/>
  <c r="CK27" i="48"/>
  <c r="CK25" i="48"/>
  <c r="CK23" i="48"/>
  <c r="CK20" i="48"/>
  <c r="CK17" i="48"/>
  <c r="CK15" i="48"/>
  <c r="CK13" i="48"/>
  <c r="CK10" i="48"/>
  <c r="CK8" i="48"/>
  <c r="CK6" i="48"/>
  <c r="CK4" i="48"/>
  <c r="CK3" i="48"/>
  <c r="CK128" i="48"/>
  <c r="CK121" i="48"/>
  <c r="CK114" i="48"/>
  <c r="CK110" i="48"/>
  <c r="CK118" i="48"/>
  <c r="CK98" i="48"/>
  <c r="CK94" i="48"/>
  <c r="CK90" i="48"/>
  <c r="CK86" i="48"/>
  <c r="CK81" i="48"/>
  <c r="CK78" i="48"/>
  <c r="CK73" i="48"/>
  <c r="CK69" i="48"/>
  <c r="CK65" i="48"/>
  <c r="CK63" i="48"/>
  <c r="CK60" i="48"/>
  <c r="CK58" i="48"/>
  <c r="CK56" i="48"/>
  <c r="CK54" i="48"/>
  <c r="CK52" i="48"/>
  <c r="CK50" i="48"/>
  <c r="CK47" i="48"/>
  <c r="CK45" i="48"/>
  <c r="CK43" i="48"/>
  <c r="CK40" i="48"/>
  <c r="CK38" i="48"/>
  <c r="CK36" i="48"/>
  <c r="CK33" i="48"/>
  <c r="CK31" i="48"/>
  <c r="CK28" i="48"/>
  <c r="CK26" i="48"/>
  <c r="CK24" i="48"/>
  <c r="CK22" i="48"/>
  <c r="CK21" i="48"/>
  <c r="CK18" i="48"/>
  <c r="CK16" i="48"/>
  <c r="CK14" i="48"/>
  <c r="CK11" i="48"/>
  <c r="CK9" i="48"/>
  <c r="CK7" i="48"/>
  <c r="CK5" i="48"/>
  <c r="CQ128" i="48"/>
  <c r="CQ125" i="48"/>
  <c r="CQ121" i="48"/>
  <c r="CQ119" i="48"/>
  <c r="CQ114" i="48"/>
  <c r="CQ112" i="48"/>
  <c r="CQ110" i="48"/>
  <c r="CQ108" i="48"/>
  <c r="CQ107" i="48"/>
  <c r="CQ118" i="48"/>
  <c r="CQ117" i="48"/>
  <c r="CQ103" i="48"/>
  <c r="CQ100" i="48"/>
  <c r="CQ98" i="48"/>
  <c r="CQ96" i="48"/>
  <c r="CQ94" i="48"/>
  <c r="CQ92" i="48"/>
  <c r="CQ90" i="48"/>
  <c r="CQ88" i="48"/>
  <c r="CQ86" i="48"/>
  <c r="CQ83" i="48"/>
  <c r="CQ81" i="48"/>
  <c r="CQ79" i="48"/>
  <c r="CQ78" i="48"/>
  <c r="CQ75" i="48"/>
  <c r="CQ73" i="48"/>
  <c r="CQ71" i="48"/>
  <c r="CQ69" i="48"/>
  <c r="CQ67" i="48"/>
  <c r="CQ65" i="48"/>
  <c r="CQ61" i="48"/>
  <c r="CQ59" i="48"/>
  <c r="CQ57" i="48"/>
  <c r="CQ55" i="48"/>
  <c r="CQ53" i="48"/>
  <c r="CQ51" i="48"/>
  <c r="CQ48" i="48"/>
  <c r="CQ46" i="48"/>
  <c r="CQ44" i="48"/>
  <c r="CQ42" i="48"/>
  <c r="CQ39" i="48"/>
  <c r="CQ37" i="48"/>
  <c r="CQ35" i="48"/>
  <c r="CQ34" i="48"/>
  <c r="CQ120" i="48"/>
  <c r="CQ109" i="48"/>
  <c r="CQ104" i="48"/>
  <c r="CQ93" i="48"/>
  <c r="CQ85" i="48"/>
  <c r="CQ77" i="48"/>
  <c r="CQ68" i="48"/>
  <c r="CQ58" i="48"/>
  <c r="CQ50" i="48"/>
  <c r="CQ40" i="48"/>
  <c r="CQ32" i="48"/>
  <c r="CQ123" i="48"/>
  <c r="CQ111" i="48"/>
  <c r="CQ105" i="48"/>
  <c r="CQ99" i="48"/>
  <c r="CQ91" i="48"/>
  <c r="CQ82" i="48"/>
  <c r="CQ74" i="48"/>
  <c r="CQ66" i="48"/>
  <c r="CQ56" i="48"/>
  <c r="CQ47" i="48"/>
  <c r="CQ38" i="48"/>
  <c r="CQ31" i="48"/>
  <c r="CQ27" i="48"/>
  <c r="CQ26" i="48"/>
  <c r="CQ23" i="48"/>
  <c r="CQ22" i="48"/>
  <c r="CQ20" i="48"/>
  <c r="CQ18" i="48"/>
  <c r="CQ14" i="48"/>
  <c r="CQ13" i="48"/>
  <c r="CQ9" i="48"/>
  <c r="CQ8" i="48"/>
  <c r="CQ5" i="48"/>
  <c r="CQ4" i="48"/>
  <c r="CQ127" i="48"/>
  <c r="CQ113" i="48"/>
  <c r="CQ106" i="48"/>
  <c r="CQ102" i="48"/>
  <c r="CQ97" i="48"/>
  <c r="CQ89" i="48"/>
  <c r="CQ80" i="48"/>
  <c r="CQ72" i="48"/>
  <c r="CQ64" i="48"/>
  <c r="CQ54" i="48"/>
  <c r="CQ45" i="48"/>
  <c r="CQ36" i="48"/>
  <c r="CQ129" i="48"/>
  <c r="CQ70" i="48"/>
  <c r="CQ115" i="48"/>
  <c r="CQ43" i="48"/>
  <c r="CQ29" i="48"/>
  <c r="CQ25" i="48"/>
  <c r="CQ17" i="48"/>
  <c r="CQ11" i="48"/>
  <c r="CQ7" i="48"/>
  <c r="CQ3" i="48"/>
  <c r="CQ87" i="48"/>
  <c r="CQ52" i="48"/>
  <c r="CQ116" i="48"/>
  <c r="CQ60" i="48"/>
  <c r="CQ24" i="48"/>
  <c r="CQ16" i="48"/>
  <c r="CQ6" i="48"/>
  <c r="CQ95" i="48"/>
  <c r="CQ28" i="48"/>
  <c r="CQ21" i="48"/>
  <c r="CQ10" i="48"/>
  <c r="CQ33" i="48"/>
  <c r="CQ63" i="48"/>
  <c r="CQ15" i="48"/>
  <c r="DG129" i="48"/>
  <c r="DG127" i="48"/>
  <c r="DG121" i="48"/>
  <c r="DG119" i="48"/>
  <c r="DG114" i="48"/>
  <c r="DG112" i="48"/>
  <c r="DG110" i="48"/>
  <c r="DG108" i="48"/>
  <c r="DG107" i="48"/>
  <c r="DG118" i="48"/>
  <c r="DG117" i="48"/>
  <c r="DG103" i="48"/>
  <c r="DG100" i="48"/>
  <c r="DG98" i="48"/>
  <c r="DG96" i="48"/>
  <c r="DG94" i="48"/>
  <c r="DG92" i="48"/>
  <c r="DG90" i="48"/>
  <c r="DG88" i="48"/>
  <c r="DG86" i="48"/>
  <c r="DG83" i="48"/>
  <c r="DG81" i="48"/>
  <c r="DG79" i="48"/>
  <c r="DG78" i="48"/>
  <c r="DG75" i="48"/>
  <c r="DG73" i="48"/>
  <c r="DG71" i="48"/>
  <c r="DG69" i="48"/>
  <c r="DG67" i="48"/>
  <c r="DG65" i="48"/>
  <c r="DG63" i="48"/>
  <c r="DG60" i="48"/>
  <c r="DG58" i="48"/>
  <c r="DG56" i="48"/>
  <c r="DG54" i="48"/>
  <c r="DG52" i="48"/>
  <c r="DG50" i="48"/>
  <c r="DG47" i="48"/>
  <c r="DG45" i="48"/>
  <c r="DG43" i="48"/>
  <c r="DG115" i="48"/>
  <c r="DG116" i="48"/>
  <c r="DG95" i="48"/>
  <c r="DG87" i="48"/>
  <c r="DG70" i="48"/>
  <c r="DG61" i="48"/>
  <c r="DG53" i="48"/>
  <c r="DG44" i="48"/>
  <c r="DG39" i="48"/>
  <c r="DG37" i="48"/>
  <c r="DG35" i="48"/>
  <c r="DG34" i="48"/>
  <c r="DG32" i="48"/>
  <c r="DG29" i="48"/>
  <c r="DG27" i="48"/>
  <c r="DG25" i="48"/>
  <c r="DG23" i="48"/>
  <c r="DG20" i="48"/>
  <c r="DG17" i="48"/>
  <c r="DG13" i="48"/>
  <c r="DG10" i="48"/>
  <c r="DG8" i="48"/>
  <c r="DG6" i="48"/>
  <c r="DG120" i="48"/>
  <c r="DG109" i="48"/>
  <c r="DG104" i="48"/>
  <c r="DG97" i="48"/>
  <c r="DG89" i="48"/>
  <c r="DG80" i="48"/>
  <c r="DG72" i="48"/>
  <c r="DG64" i="48"/>
  <c r="DG55" i="48"/>
  <c r="DG46" i="48"/>
  <c r="DG123" i="48"/>
  <c r="DG111" i="48"/>
  <c r="DG105" i="48"/>
  <c r="DG99" i="48"/>
  <c r="DG91" i="48"/>
  <c r="DG82" i="48"/>
  <c r="DG74" i="48"/>
  <c r="DG66" i="48"/>
  <c r="DG57" i="48"/>
  <c r="DG48" i="48"/>
  <c r="DG40" i="48"/>
  <c r="DG38" i="48"/>
  <c r="DG36" i="48"/>
  <c r="DG33" i="48"/>
  <c r="DG31" i="48"/>
  <c r="DG28" i="48"/>
  <c r="DG26" i="48"/>
  <c r="DG24" i="48"/>
  <c r="DG22" i="48"/>
  <c r="DG21" i="48"/>
  <c r="DG18" i="48"/>
  <c r="DG14" i="48"/>
  <c r="DG11" i="48"/>
  <c r="DG9" i="48"/>
  <c r="DG7" i="48"/>
  <c r="DG85" i="48"/>
  <c r="DG51" i="48"/>
  <c r="DG106" i="48"/>
  <c r="DG77" i="48"/>
  <c r="DG42" i="48"/>
  <c r="DG128" i="48"/>
  <c r="DG102" i="48"/>
  <c r="DG68" i="48"/>
  <c r="DG59" i="48"/>
  <c r="DG113" i="48"/>
  <c r="DG93" i="48"/>
  <c r="DG16" i="48"/>
  <c r="DG15" i="48"/>
  <c r="DG125" i="48"/>
  <c r="DG4" i="48"/>
  <c r="DG3" i="48"/>
  <c r="DG5" i="48"/>
  <c r="EO129" i="48"/>
  <c r="EO128" i="48"/>
  <c r="EO125" i="48"/>
  <c r="EO121" i="48"/>
  <c r="EO119" i="48"/>
  <c r="EO114" i="48"/>
  <c r="EO112" i="48"/>
  <c r="EO110" i="48"/>
  <c r="EO108" i="48"/>
  <c r="EO107" i="48"/>
  <c r="EO118" i="48"/>
  <c r="EO117" i="48"/>
  <c r="EO103" i="48"/>
  <c r="EO100" i="48"/>
  <c r="EO98" i="48"/>
  <c r="EO96" i="48"/>
  <c r="EO94" i="48"/>
  <c r="EO92" i="48"/>
  <c r="EO90" i="48"/>
  <c r="EO88" i="48"/>
  <c r="EO86" i="48"/>
  <c r="EO83" i="48"/>
  <c r="EO81" i="48"/>
  <c r="EO79" i="48"/>
  <c r="EO78" i="48"/>
  <c r="EO75" i="48"/>
  <c r="EO73" i="48"/>
  <c r="EO71" i="48"/>
  <c r="EO69" i="48"/>
  <c r="EO67" i="48"/>
  <c r="EO65" i="48"/>
  <c r="EO63" i="48"/>
  <c r="EO60" i="48"/>
  <c r="EO58" i="48"/>
  <c r="EO56" i="48"/>
  <c r="EO54" i="48"/>
  <c r="EO52" i="48"/>
  <c r="EO50" i="48"/>
  <c r="EO47" i="48"/>
  <c r="EO45" i="48"/>
  <c r="EO43" i="48"/>
  <c r="EO40" i="48"/>
  <c r="EO38" i="48"/>
  <c r="EO36" i="48"/>
  <c r="EO33" i="48"/>
  <c r="EO31" i="48"/>
  <c r="EO28" i="48"/>
  <c r="EO26" i="48"/>
  <c r="EO24" i="48"/>
  <c r="EO22" i="48"/>
  <c r="EO21" i="48"/>
  <c r="EO18" i="48"/>
  <c r="EO16" i="48"/>
  <c r="EO14" i="48"/>
  <c r="EO11" i="48"/>
  <c r="EO9" i="48"/>
  <c r="EO7" i="48"/>
  <c r="EO4" i="48"/>
  <c r="EO127" i="48"/>
  <c r="EO123" i="48"/>
  <c r="EO120" i="48"/>
  <c r="EO115" i="48"/>
  <c r="EO113" i="48"/>
  <c r="EO111" i="48"/>
  <c r="EO109" i="48"/>
  <c r="EO116" i="48"/>
  <c r="EO106" i="48"/>
  <c r="EO105" i="48"/>
  <c r="EO104" i="48"/>
  <c r="EO102" i="48"/>
  <c r="EO99" i="48"/>
  <c r="EO97" i="48"/>
  <c r="EO95" i="48"/>
  <c r="EO93" i="48"/>
  <c r="EO91" i="48"/>
  <c r="EO89" i="48"/>
  <c r="EO87" i="48"/>
  <c r="EO85" i="48"/>
  <c r="EO82" i="48"/>
  <c r="EO80" i="48"/>
  <c r="EO77" i="48"/>
  <c r="EO74" i="48"/>
  <c r="EO72" i="48"/>
  <c r="EO70" i="48"/>
  <c r="EO68" i="48"/>
  <c r="EO66" i="48"/>
  <c r="EO64" i="48"/>
  <c r="EO61" i="48"/>
  <c r="EO59" i="48"/>
  <c r="EO57" i="48"/>
  <c r="EO55" i="48"/>
  <c r="EO53" i="48"/>
  <c r="EO51" i="48"/>
  <c r="EO48" i="48"/>
  <c r="EO46" i="48"/>
  <c r="EO44" i="48"/>
  <c r="EO42" i="48"/>
  <c r="EO39" i="48"/>
  <c r="EO37" i="48"/>
  <c r="EO35" i="48"/>
  <c r="EO34" i="48"/>
  <c r="EO32" i="48"/>
  <c r="EO29" i="48"/>
  <c r="EO27" i="48"/>
  <c r="EO25" i="48"/>
  <c r="EO23" i="48"/>
  <c r="EO20" i="48"/>
  <c r="EO17" i="48"/>
  <c r="EO15" i="48"/>
  <c r="EO13" i="48"/>
  <c r="EO10" i="48"/>
  <c r="EO8" i="48"/>
  <c r="EO6" i="48"/>
  <c r="EO3" i="48"/>
  <c r="EO5" i="48"/>
  <c r="D128" i="48"/>
  <c r="D125" i="48"/>
  <c r="D121" i="48"/>
  <c r="D119" i="48"/>
  <c r="D114" i="48"/>
  <c r="D112" i="48"/>
  <c r="D110" i="48"/>
  <c r="D108" i="48"/>
  <c r="D107" i="48"/>
  <c r="D118" i="48"/>
  <c r="D117" i="48"/>
  <c r="D103" i="48"/>
  <c r="D100" i="48"/>
  <c r="D98" i="48"/>
  <c r="D96" i="48"/>
  <c r="D94" i="48"/>
  <c r="D91" i="48"/>
  <c r="D89" i="48"/>
  <c r="D86" i="48"/>
  <c r="D83" i="48"/>
  <c r="D81" i="48"/>
  <c r="D79" i="48"/>
  <c r="D78" i="48"/>
  <c r="D75" i="48"/>
  <c r="D73" i="48"/>
  <c r="D71" i="48"/>
  <c r="D69" i="48"/>
  <c r="D67" i="48"/>
  <c r="D65" i="48"/>
  <c r="D63" i="48"/>
  <c r="D60" i="48"/>
  <c r="D58" i="48"/>
  <c r="D55" i="48"/>
  <c r="D53" i="48"/>
  <c r="D51" i="48"/>
  <c r="D48" i="48"/>
  <c r="D46" i="48"/>
  <c r="D44" i="48"/>
  <c r="D42" i="48"/>
  <c r="D39" i="48"/>
  <c r="D37" i="48"/>
  <c r="D35" i="48"/>
  <c r="D34" i="48"/>
  <c r="D32" i="48"/>
  <c r="D29" i="48"/>
  <c r="D27" i="48"/>
  <c r="D25" i="48"/>
  <c r="D23" i="48"/>
  <c r="D20" i="48"/>
  <c r="D16" i="48"/>
  <c r="D13" i="48"/>
  <c r="D10" i="48"/>
  <c r="D8" i="48"/>
  <c r="D6" i="48"/>
  <c r="D4" i="48"/>
  <c r="D120" i="48"/>
  <c r="D109" i="48"/>
  <c r="D104" i="48"/>
  <c r="D97" i="48"/>
  <c r="D87" i="48"/>
  <c r="D70" i="48"/>
  <c r="D61" i="48"/>
  <c r="D52" i="48"/>
  <c r="D43" i="48"/>
  <c r="D26" i="48"/>
  <c r="D18" i="48"/>
  <c r="D7" i="48"/>
  <c r="D123" i="48"/>
  <c r="D111" i="48"/>
  <c r="D105" i="48"/>
  <c r="D99" i="48"/>
  <c r="D90" i="48"/>
  <c r="D80" i="48"/>
  <c r="D72" i="48"/>
  <c r="D64" i="48"/>
  <c r="D54" i="48"/>
  <c r="D45" i="48"/>
  <c r="D36" i="48"/>
  <c r="D28" i="48"/>
  <c r="D21" i="48"/>
  <c r="D9" i="48"/>
  <c r="D127" i="48"/>
  <c r="D113" i="48"/>
  <c r="D106" i="48"/>
  <c r="D102" i="48"/>
  <c r="D93" i="48"/>
  <c r="D82" i="48"/>
  <c r="D74" i="48"/>
  <c r="D66" i="48"/>
  <c r="D57" i="48"/>
  <c r="D47" i="48"/>
  <c r="D38" i="48"/>
  <c r="D31" i="48"/>
  <c r="D22" i="48"/>
  <c r="D11" i="48"/>
  <c r="D129" i="48"/>
  <c r="D115" i="48"/>
  <c r="D116" i="48"/>
  <c r="D95" i="48"/>
  <c r="D85" i="48"/>
  <c r="D77" i="48"/>
  <c r="D68" i="48"/>
  <c r="D59" i="48"/>
  <c r="D50" i="48"/>
  <c r="D40" i="48"/>
  <c r="D33" i="48"/>
  <c r="D24" i="48"/>
  <c r="D15" i="48"/>
  <c r="D5" i="48"/>
  <c r="D3" i="48"/>
  <c r="D56" i="48"/>
  <c r="D17" i="48"/>
  <c r="D92" i="48"/>
  <c r="D88" i="48"/>
  <c r="D14" i="48"/>
  <c r="K129" i="48"/>
  <c r="K127" i="48"/>
  <c r="K121" i="48"/>
  <c r="K119" i="48"/>
  <c r="K114" i="48"/>
  <c r="K112" i="48"/>
  <c r="K110" i="48"/>
  <c r="K108" i="48"/>
  <c r="K107" i="48"/>
  <c r="K118" i="48"/>
  <c r="K117" i="48"/>
  <c r="K103" i="48"/>
  <c r="K98" i="48"/>
  <c r="K96" i="48"/>
  <c r="K94" i="48"/>
  <c r="K92" i="48"/>
  <c r="K90" i="48"/>
  <c r="K88" i="48"/>
  <c r="K86" i="48"/>
  <c r="K83" i="48"/>
  <c r="K81" i="48"/>
  <c r="K79" i="48"/>
  <c r="K78" i="48"/>
  <c r="K75" i="48"/>
  <c r="K73" i="48"/>
  <c r="K71" i="48"/>
  <c r="K69" i="48"/>
  <c r="K67" i="48"/>
  <c r="K65" i="48"/>
  <c r="K61" i="48"/>
  <c r="K59" i="48"/>
  <c r="K57" i="48"/>
  <c r="K55" i="48"/>
  <c r="K53" i="48"/>
  <c r="K51" i="48"/>
  <c r="K48" i="48"/>
  <c r="K46" i="48"/>
  <c r="K44" i="48"/>
  <c r="K42" i="48"/>
  <c r="K39" i="48"/>
  <c r="K37" i="48"/>
  <c r="K32" i="48"/>
  <c r="K29" i="48"/>
  <c r="K27" i="48"/>
  <c r="K25" i="48"/>
  <c r="K23" i="48"/>
  <c r="K20" i="48"/>
  <c r="K14" i="48"/>
  <c r="K10" i="48"/>
  <c r="K8" i="48"/>
  <c r="K6" i="48"/>
  <c r="K4" i="48"/>
  <c r="K120" i="48"/>
  <c r="K109" i="48"/>
  <c r="K104" i="48"/>
  <c r="K95" i="48"/>
  <c r="K87" i="48"/>
  <c r="K70" i="48"/>
  <c r="K60" i="48"/>
  <c r="K52" i="48"/>
  <c r="K43" i="48"/>
  <c r="K34" i="48"/>
  <c r="K24" i="48"/>
  <c r="K11" i="48"/>
  <c r="K3" i="48"/>
  <c r="K123" i="48"/>
  <c r="K111" i="48"/>
  <c r="K105" i="48"/>
  <c r="K97" i="48"/>
  <c r="K89" i="48"/>
  <c r="K80" i="48"/>
  <c r="K72" i="48"/>
  <c r="K64" i="48"/>
  <c r="K54" i="48"/>
  <c r="K45" i="48"/>
  <c r="K35" i="48"/>
  <c r="K26" i="48"/>
  <c r="K16" i="48"/>
  <c r="K5" i="48"/>
  <c r="K128" i="48"/>
  <c r="K113" i="48"/>
  <c r="K106" i="48"/>
  <c r="K100" i="48"/>
  <c r="K91" i="48"/>
  <c r="K82" i="48"/>
  <c r="K74" i="48"/>
  <c r="K66" i="48"/>
  <c r="K56" i="48"/>
  <c r="K47" i="48"/>
  <c r="K38" i="48"/>
  <c r="K28" i="48"/>
  <c r="K21" i="48"/>
  <c r="K7" i="48"/>
  <c r="K115" i="48"/>
  <c r="K116" i="48"/>
  <c r="K93" i="48"/>
  <c r="K85" i="48"/>
  <c r="K77" i="48"/>
  <c r="K68" i="48"/>
  <c r="K58" i="48"/>
  <c r="K50" i="48"/>
  <c r="K40" i="48"/>
  <c r="K31" i="48"/>
  <c r="K22" i="48"/>
  <c r="K9" i="48"/>
  <c r="K99" i="48"/>
  <c r="K15" i="48"/>
  <c r="K18" i="48"/>
  <c r="K102" i="48"/>
  <c r="K63" i="48"/>
  <c r="K17" i="48"/>
  <c r="K125" i="48"/>
  <c r="K13" i="48"/>
  <c r="K33" i="48"/>
  <c r="K36" i="48"/>
  <c r="O129" i="48"/>
  <c r="O127" i="48"/>
  <c r="O121" i="48"/>
  <c r="O119" i="48"/>
  <c r="O114" i="48"/>
  <c r="O112" i="48"/>
  <c r="O110" i="48"/>
  <c r="O108" i="48"/>
  <c r="O107" i="48"/>
  <c r="O118" i="48"/>
  <c r="O117" i="48"/>
  <c r="O103" i="48"/>
  <c r="O98" i="48"/>
  <c r="O96" i="48"/>
  <c r="O94" i="48"/>
  <c r="O92" i="48"/>
  <c r="O90" i="48"/>
  <c r="O88" i="48"/>
  <c r="O86" i="48"/>
  <c r="O83" i="48"/>
  <c r="O81" i="48"/>
  <c r="O79" i="48"/>
  <c r="O78" i="48"/>
  <c r="O75" i="48"/>
  <c r="O73" i="48"/>
  <c r="O71" i="48"/>
  <c r="O69" i="48"/>
  <c r="O67" i="48"/>
  <c r="O65" i="48"/>
  <c r="O61" i="48"/>
  <c r="O59" i="48"/>
  <c r="O57" i="48"/>
  <c r="O55" i="48"/>
  <c r="O53" i="48"/>
  <c r="O51" i="48"/>
  <c r="O48" i="48"/>
  <c r="O46" i="48"/>
  <c r="O44" i="48"/>
  <c r="O42" i="48"/>
  <c r="O39" i="48"/>
  <c r="O37" i="48"/>
  <c r="O32" i="48"/>
  <c r="O29" i="48"/>
  <c r="O27" i="48"/>
  <c r="O25" i="48"/>
  <c r="O23" i="48"/>
  <c r="O20" i="48"/>
  <c r="O14" i="48"/>
  <c r="O10" i="48"/>
  <c r="O8" i="48"/>
  <c r="O6" i="48"/>
  <c r="O4" i="48"/>
  <c r="O115" i="48"/>
  <c r="O116" i="48"/>
  <c r="O93" i="48"/>
  <c r="O85" i="48"/>
  <c r="O77" i="48"/>
  <c r="O68" i="48"/>
  <c r="O58" i="48"/>
  <c r="O50" i="48"/>
  <c r="O40" i="48"/>
  <c r="O31" i="48"/>
  <c r="O22" i="48"/>
  <c r="O9" i="48"/>
  <c r="O120" i="48"/>
  <c r="O109" i="48"/>
  <c r="O104" i="48"/>
  <c r="O95" i="48"/>
  <c r="O87" i="48"/>
  <c r="O70" i="48"/>
  <c r="O60" i="48"/>
  <c r="O52" i="48"/>
  <c r="O43" i="48"/>
  <c r="O34" i="48"/>
  <c r="O24" i="48"/>
  <c r="O11" i="48"/>
  <c r="O3" i="48"/>
  <c r="O123" i="48"/>
  <c r="O111" i="48"/>
  <c r="O105" i="48"/>
  <c r="O97" i="48"/>
  <c r="O89" i="48"/>
  <c r="O80" i="48"/>
  <c r="O72" i="48"/>
  <c r="O64" i="48"/>
  <c r="O54" i="48"/>
  <c r="O45" i="48"/>
  <c r="O35" i="48"/>
  <c r="O26" i="48"/>
  <c r="O16" i="48"/>
  <c r="O5" i="48"/>
  <c r="O128" i="48"/>
  <c r="O113" i="48"/>
  <c r="O106" i="48"/>
  <c r="O100" i="48"/>
  <c r="O91" i="48"/>
  <c r="O82" i="48"/>
  <c r="O74" i="48"/>
  <c r="O66" i="48"/>
  <c r="O56" i="48"/>
  <c r="O47" i="48"/>
  <c r="O38" i="48"/>
  <c r="O28" i="48"/>
  <c r="O21" i="48"/>
  <c r="O7" i="48"/>
  <c r="O17" i="48"/>
  <c r="O36" i="48"/>
  <c r="O63" i="48"/>
  <c r="O13" i="48"/>
  <c r="O125" i="48"/>
  <c r="O99" i="48"/>
  <c r="O33" i="48"/>
  <c r="O18" i="48"/>
  <c r="O102" i="48"/>
  <c r="O15" i="48"/>
  <c r="U128" i="48"/>
  <c r="U129" i="48"/>
  <c r="U121" i="48"/>
  <c r="U119" i="48"/>
  <c r="U113" i="48"/>
  <c r="U111" i="48"/>
  <c r="U109" i="48"/>
  <c r="U118" i="48"/>
  <c r="U117" i="48"/>
  <c r="U103" i="48"/>
  <c r="U100" i="48"/>
  <c r="U98" i="48"/>
  <c r="U96" i="48"/>
  <c r="U93" i="48"/>
  <c r="U91" i="48"/>
  <c r="U89" i="48"/>
  <c r="U87" i="48"/>
  <c r="U85" i="48"/>
  <c r="U82" i="48"/>
  <c r="U80" i="48"/>
  <c r="U78" i="48"/>
  <c r="U75" i="48"/>
  <c r="U73" i="48"/>
  <c r="U71" i="48"/>
  <c r="U69" i="48"/>
  <c r="U67" i="48"/>
  <c r="U65" i="48"/>
  <c r="U63" i="48"/>
  <c r="U60" i="48"/>
  <c r="U58" i="48"/>
  <c r="U56" i="48"/>
  <c r="U54" i="48"/>
  <c r="U52" i="48"/>
  <c r="U50" i="48"/>
  <c r="U47" i="48"/>
  <c r="U45" i="48"/>
  <c r="U43" i="48"/>
  <c r="U39" i="48"/>
  <c r="U37" i="48"/>
  <c r="U35" i="48"/>
  <c r="U34" i="48"/>
  <c r="U32" i="48"/>
  <c r="U29" i="48"/>
  <c r="U27" i="48"/>
  <c r="U25" i="48"/>
  <c r="U23" i="48"/>
  <c r="U20" i="48"/>
  <c r="U17" i="48"/>
  <c r="U15" i="48"/>
  <c r="U13" i="48"/>
  <c r="U10" i="48"/>
  <c r="U8" i="48"/>
  <c r="U6" i="48"/>
  <c r="U127" i="48"/>
  <c r="U120" i="48"/>
  <c r="U114" i="48"/>
  <c r="U112" i="48"/>
  <c r="U110" i="48"/>
  <c r="U108" i="48"/>
  <c r="U116" i="48"/>
  <c r="U106" i="48"/>
  <c r="U105" i="48"/>
  <c r="U104" i="48"/>
  <c r="U102" i="48"/>
  <c r="U99" i="48"/>
  <c r="U97" i="48"/>
  <c r="U94" i="48"/>
  <c r="U92" i="48"/>
  <c r="U90" i="48"/>
  <c r="U88" i="48"/>
  <c r="U86" i="48"/>
  <c r="U83" i="48"/>
  <c r="U81" i="48"/>
  <c r="U77" i="48"/>
  <c r="U74" i="48"/>
  <c r="U72" i="48"/>
  <c r="U70" i="48"/>
  <c r="U68" i="48"/>
  <c r="U66" i="48"/>
  <c r="U64" i="48"/>
  <c r="U61" i="48"/>
  <c r="U59" i="48"/>
  <c r="U57" i="48"/>
  <c r="U55" i="48"/>
  <c r="U53" i="48"/>
  <c r="U51" i="48"/>
  <c r="U48" i="48"/>
  <c r="U46" i="48"/>
  <c r="U44" i="48"/>
  <c r="U40" i="48"/>
  <c r="U38" i="48"/>
  <c r="U36" i="48"/>
  <c r="U33" i="48"/>
  <c r="U31" i="48"/>
  <c r="U28" i="48"/>
  <c r="U26" i="48"/>
  <c r="U24" i="48"/>
  <c r="U22" i="48"/>
  <c r="U21" i="48"/>
  <c r="U18" i="48"/>
  <c r="U16" i="48"/>
  <c r="U14" i="48"/>
  <c r="U11" i="48"/>
  <c r="U9" i="48"/>
  <c r="U7" i="48"/>
  <c r="U4" i="48"/>
  <c r="U95" i="48"/>
  <c r="U42" i="48"/>
  <c r="U3" i="48"/>
  <c r="U125" i="48"/>
  <c r="U79" i="48"/>
  <c r="U123" i="48"/>
  <c r="U115" i="48"/>
  <c r="U5" i="48"/>
  <c r="U107" i="48"/>
  <c r="AA128" i="48"/>
  <c r="AA125" i="48"/>
  <c r="AA121" i="48"/>
  <c r="AA119" i="48"/>
  <c r="AA114" i="48"/>
  <c r="AA112" i="48"/>
  <c r="AA110" i="48"/>
  <c r="AA108" i="48"/>
  <c r="AA107" i="48"/>
  <c r="AA118" i="48"/>
  <c r="AA117" i="48"/>
  <c r="AA103" i="48"/>
  <c r="AA100" i="48"/>
  <c r="AA98" i="48"/>
  <c r="AA96" i="48"/>
  <c r="AA94" i="48"/>
  <c r="AA92" i="48"/>
  <c r="AA90" i="48"/>
  <c r="AA88" i="48"/>
  <c r="AA86" i="48"/>
  <c r="AA127" i="48"/>
  <c r="AA113" i="48"/>
  <c r="AA106" i="48"/>
  <c r="AA102" i="48"/>
  <c r="AA93" i="48"/>
  <c r="AA85" i="48"/>
  <c r="AA65" i="48"/>
  <c r="AA61" i="48"/>
  <c r="AA53" i="48"/>
  <c r="AA44" i="48"/>
  <c r="AA35" i="48"/>
  <c r="AA27" i="48"/>
  <c r="AA123" i="48"/>
  <c r="AA111" i="48"/>
  <c r="AA105" i="48"/>
  <c r="AA99" i="48"/>
  <c r="AA91" i="48"/>
  <c r="AA83" i="48"/>
  <c r="AA80" i="48"/>
  <c r="AA79" i="48"/>
  <c r="AA77" i="48"/>
  <c r="AA75" i="48"/>
  <c r="AA72" i="48"/>
  <c r="AA71" i="48"/>
  <c r="AA68" i="48"/>
  <c r="AA67" i="48"/>
  <c r="AA64" i="48"/>
  <c r="AA63" i="48"/>
  <c r="AA59" i="48"/>
  <c r="AA58" i="48"/>
  <c r="AA55" i="48"/>
  <c r="AA54" i="48"/>
  <c r="AA51" i="48"/>
  <c r="AA50" i="48"/>
  <c r="AA46" i="48"/>
  <c r="AA45" i="48"/>
  <c r="AA42" i="48"/>
  <c r="AA40" i="48"/>
  <c r="AA37" i="48"/>
  <c r="AA36" i="48"/>
  <c r="AA34" i="48"/>
  <c r="AA33" i="48"/>
  <c r="AA29" i="48"/>
  <c r="AA28" i="48"/>
  <c r="AA25" i="48"/>
  <c r="AA24" i="48"/>
  <c r="AA21" i="48"/>
  <c r="AA17" i="48"/>
  <c r="AA16" i="48"/>
  <c r="AA13" i="48"/>
  <c r="AA11" i="48"/>
  <c r="AA8" i="48"/>
  <c r="AA7" i="48"/>
  <c r="AA4" i="48"/>
  <c r="AA3" i="48"/>
  <c r="AA115" i="48"/>
  <c r="AA116" i="48"/>
  <c r="AA73" i="48"/>
  <c r="AA57" i="48"/>
  <c r="AA48" i="48"/>
  <c r="AA39" i="48"/>
  <c r="AA32" i="48"/>
  <c r="AA23" i="48"/>
  <c r="AA120" i="48"/>
  <c r="AA109" i="48"/>
  <c r="AA104" i="48"/>
  <c r="AA97" i="48"/>
  <c r="AA89" i="48"/>
  <c r="AA129" i="48"/>
  <c r="AA95" i="48"/>
  <c r="AA87" i="48"/>
  <c r="AA82" i="48"/>
  <c r="AA81" i="48"/>
  <c r="AA78" i="48"/>
  <c r="AA74" i="48"/>
  <c r="AA70" i="48"/>
  <c r="AA69" i="48"/>
  <c r="AA66" i="48"/>
  <c r="AA60" i="48"/>
  <c r="AA56" i="48"/>
  <c r="AA52" i="48"/>
  <c r="AA47" i="48"/>
  <c r="AA43" i="48"/>
  <c r="AA38" i="48"/>
  <c r="AA31" i="48"/>
  <c r="AA26" i="48"/>
  <c r="AA22" i="48"/>
  <c r="AA18" i="48"/>
  <c r="AA14" i="48"/>
  <c r="AA9" i="48"/>
  <c r="AA5" i="48"/>
  <c r="AA20" i="48"/>
  <c r="AA15" i="48"/>
  <c r="AA10" i="48"/>
  <c r="AA6" i="48"/>
  <c r="AG129" i="48"/>
  <c r="AG127" i="48"/>
  <c r="AG123" i="48"/>
  <c r="AG120" i="48"/>
  <c r="AG128" i="48"/>
  <c r="AG125" i="48"/>
  <c r="AG121" i="48"/>
  <c r="AG119" i="48"/>
  <c r="AG114" i="48"/>
  <c r="AG112" i="48"/>
  <c r="AG110" i="48"/>
  <c r="AG108" i="48"/>
  <c r="AG107" i="48"/>
  <c r="AG118" i="48"/>
  <c r="AG117" i="48"/>
  <c r="AG103" i="48"/>
  <c r="AG100" i="48"/>
  <c r="AG98" i="48"/>
  <c r="AG96" i="48"/>
  <c r="AG94" i="48"/>
  <c r="AG92" i="48"/>
  <c r="AG90" i="48"/>
  <c r="AG88" i="48"/>
  <c r="AG86" i="48"/>
  <c r="AG83" i="48"/>
  <c r="AG81" i="48"/>
  <c r="AG79" i="48"/>
  <c r="AG78" i="48"/>
  <c r="AG75" i="48"/>
  <c r="AG73" i="48"/>
  <c r="AG71" i="48"/>
  <c r="AG69" i="48"/>
  <c r="AG67" i="48"/>
  <c r="AG65" i="48"/>
  <c r="AG63" i="48"/>
  <c r="AG60" i="48"/>
  <c r="AG58" i="48"/>
  <c r="AG56" i="48"/>
  <c r="AG54" i="48"/>
  <c r="AG52" i="48"/>
  <c r="AG50" i="48"/>
  <c r="AG47" i="48"/>
  <c r="AG45" i="48"/>
  <c r="AG43" i="48"/>
  <c r="AG40" i="48"/>
  <c r="AG38" i="48"/>
  <c r="AG36" i="48"/>
  <c r="AG33" i="48"/>
  <c r="AG31" i="48"/>
  <c r="AG28" i="48"/>
  <c r="AG26" i="48"/>
  <c r="AG24" i="48"/>
  <c r="AG22" i="48"/>
  <c r="AG21" i="48"/>
  <c r="AG18" i="48"/>
  <c r="AG15" i="48"/>
  <c r="AG13" i="48"/>
  <c r="AG10" i="48"/>
  <c r="AG8" i="48"/>
  <c r="AG6" i="48"/>
  <c r="AG4" i="48"/>
  <c r="AG115" i="48"/>
  <c r="AG116" i="48"/>
  <c r="AG95" i="48"/>
  <c r="AG87" i="48"/>
  <c r="AG70" i="48"/>
  <c r="AG61" i="48"/>
  <c r="AG53" i="48"/>
  <c r="AG44" i="48"/>
  <c r="AG35" i="48"/>
  <c r="AG27" i="48"/>
  <c r="AG20" i="48"/>
  <c r="AG9" i="48"/>
  <c r="AG113" i="48"/>
  <c r="AG106" i="48"/>
  <c r="AG102" i="48"/>
  <c r="AG93" i="48"/>
  <c r="AG85" i="48"/>
  <c r="AG77" i="48"/>
  <c r="AG68" i="48"/>
  <c r="AG59" i="48"/>
  <c r="AG51" i="48"/>
  <c r="AG42" i="48"/>
  <c r="AG34" i="48"/>
  <c r="AG25" i="48"/>
  <c r="AG17" i="48"/>
  <c r="AG7" i="48"/>
  <c r="AG104" i="48"/>
  <c r="AG97" i="48"/>
  <c r="AG64" i="48"/>
  <c r="AG55" i="48"/>
  <c r="AG29" i="48"/>
  <c r="AG11" i="48"/>
  <c r="AG3" i="48"/>
  <c r="AG111" i="48"/>
  <c r="AG105" i="48"/>
  <c r="AG99" i="48"/>
  <c r="AG91" i="48"/>
  <c r="AG82" i="48"/>
  <c r="AG74" i="48"/>
  <c r="AG66" i="48"/>
  <c r="AG57" i="48"/>
  <c r="AG48" i="48"/>
  <c r="AG39" i="48"/>
  <c r="AG32" i="48"/>
  <c r="AG23" i="48"/>
  <c r="AG14" i="48"/>
  <c r="AG5" i="48"/>
  <c r="AG109" i="48"/>
  <c r="AG89" i="48"/>
  <c r="AG80" i="48"/>
  <c r="AG72" i="48"/>
  <c r="AG46" i="48"/>
  <c r="AG37" i="48"/>
  <c r="AG16" i="48"/>
  <c r="AM128" i="48"/>
  <c r="AM125" i="48"/>
  <c r="AM121" i="48"/>
  <c r="AM119" i="48"/>
  <c r="AM114" i="48"/>
  <c r="AM112" i="48"/>
  <c r="AM110" i="48"/>
  <c r="AM108" i="48"/>
  <c r="AM107" i="48"/>
  <c r="AM118" i="48"/>
  <c r="AM117" i="48"/>
  <c r="AM103" i="48"/>
  <c r="AM100" i="48"/>
  <c r="AM98" i="48"/>
  <c r="AM96" i="48"/>
  <c r="AM94" i="48"/>
  <c r="AM92" i="48"/>
  <c r="AM90" i="48"/>
  <c r="AM88" i="48"/>
  <c r="AM86" i="48"/>
  <c r="AM83" i="48"/>
  <c r="AM81" i="48"/>
  <c r="AM79" i="48"/>
  <c r="AM78" i="48"/>
  <c r="AM75" i="48"/>
  <c r="AM73" i="48"/>
  <c r="AM71" i="48"/>
  <c r="AM69" i="48"/>
  <c r="AM67" i="48"/>
  <c r="AM65" i="48"/>
  <c r="AM63" i="48"/>
  <c r="AM60" i="48"/>
  <c r="AM58" i="48"/>
  <c r="AM56" i="48"/>
  <c r="AM54" i="48"/>
  <c r="AM52" i="48"/>
  <c r="AM50" i="48"/>
  <c r="AM47" i="48"/>
  <c r="AM45" i="48"/>
  <c r="AM43" i="48"/>
  <c r="AM40" i="48"/>
  <c r="AM38" i="48"/>
  <c r="AM36" i="48"/>
  <c r="AM33" i="48"/>
  <c r="AM31" i="48"/>
  <c r="AM28" i="48"/>
  <c r="AM26" i="48"/>
  <c r="AM24" i="48"/>
  <c r="AM22" i="48"/>
  <c r="AM21" i="48"/>
  <c r="AM18" i="48"/>
  <c r="AM16" i="48"/>
  <c r="AM14" i="48"/>
  <c r="AM11" i="48"/>
  <c r="AM9" i="48"/>
  <c r="AM7" i="48"/>
  <c r="AM5" i="48"/>
  <c r="AM3" i="48"/>
  <c r="AM129" i="48"/>
  <c r="AM115" i="48"/>
  <c r="AM116" i="48"/>
  <c r="AM95" i="48"/>
  <c r="AM87" i="48"/>
  <c r="AM70" i="48"/>
  <c r="AM61" i="48"/>
  <c r="AM53" i="48"/>
  <c r="AM44" i="48"/>
  <c r="AM35" i="48"/>
  <c r="AM27" i="48"/>
  <c r="AM20" i="48"/>
  <c r="AM10" i="48"/>
  <c r="AM120" i="48"/>
  <c r="AM109" i="48"/>
  <c r="AM104" i="48"/>
  <c r="AM97" i="48"/>
  <c r="AM89" i="48"/>
  <c r="AM80" i="48"/>
  <c r="AM72" i="48"/>
  <c r="AM64" i="48"/>
  <c r="AM55" i="48"/>
  <c r="AM46" i="48"/>
  <c r="AM37" i="48"/>
  <c r="AM29" i="48"/>
  <c r="AM13" i="48"/>
  <c r="AM4" i="48"/>
  <c r="AM127" i="48"/>
  <c r="AM113" i="48"/>
  <c r="AM106" i="48"/>
  <c r="AM102" i="48"/>
  <c r="AM68" i="48"/>
  <c r="AM8" i="48"/>
  <c r="AM123" i="48"/>
  <c r="AM111" i="48"/>
  <c r="AM105" i="48"/>
  <c r="AM99" i="48"/>
  <c r="AM91" i="48"/>
  <c r="AM82" i="48"/>
  <c r="AM74" i="48"/>
  <c r="AM66" i="48"/>
  <c r="AM57" i="48"/>
  <c r="AM48" i="48"/>
  <c r="AM39" i="48"/>
  <c r="AM32" i="48"/>
  <c r="AM23" i="48"/>
  <c r="AM15" i="48"/>
  <c r="AM6" i="48"/>
  <c r="AM93" i="48"/>
  <c r="AM85" i="48"/>
  <c r="AM77" i="48"/>
  <c r="AM59" i="48"/>
  <c r="AM51" i="48"/>
  <c r="AM42" i="48"/>
  <c r="AM34" i="48"/>
  <c r="AM25" i="48"/>
  <c r="AM17" i="48"/>
  <c r="AQ128" i="48"/>
  <c r="AQ125" i="48"/>
  <c r="AQ121" i="48"/>
  <c r="AQ119" i="48"/>
  <c r="AQ114" i="48"/>
  <c r="AQ112" i="48"/>
  <c r="AQ110" i="48"/>
  <c r="AQ108" i="48"/>
  <c r="AQ107" i="48"/>
  <c r="AQ118" i="48"/>
  <c r="AQ117" i="48"/>
  <c r="AQ103" i="48"/>
  <c r="AQ100" i="48"/>
  <c r="AQ98" i="48"/>
  <c r="AQ96" i="48"/>
  <c r="AQ94" i="48"/>
  <c r="AQ92" i="48"/>
  <c r="AQ90" i="48"/>
  <c r="AQ88" i="48"/>
  <c r="AQ86" i="48"/>
  <c r="AQ83" i="48"/>
  <c r="AQ81" i="48"/>
  <c r="AQ79" i="48"/>
  <c r="AQ78" i="48"/>
  <c r="AQ75" i="48"/>
  <c r="AQ73" i="48"/>
  <c r="AQ71" i="48"/>
  <c r="AQ69" i="48"/>
  <c r="AQ67" i="48"/>
  <c r="AQ65" i="48"/>
  <c r="AQ63" i="48"/>
  <c r="AQ60" i="48"/>
  <c r="AQ58" i="48"/>
  <c r="AQ56" i="48"/>
  <c r="AQ54" i="48"/>
  <c r="AQ52" i="48"/>
  <c r="AQ50" i="48"/>
  <c r="AQ47" i="48"/>
  <c r="AQ45" i="48"/>
  <c r="AQ43" i="48"/>
  <c r="AQ40" i="48"/>
  <c r="AQ38" i="48"/>
  <c r="AQ36" i="48"/>
  <c r="AQ33" i="48"/>
  <c r="AQ31" i="48"/>
  <c r="AQ28" i="48"/>
  <c r="AQ26" i="48"/>
  <c r="AQ24" i="48"/>
  <c r="AQ22" i="48"/>
  <c r="AQ21" i="48"/>
  <c r="AQ18" i="48"/>
  <c r="AQ16" i="48"/>
  <c r="AQ14" i="48"/>
  <c r="AQ11" i="48"/>
  <c r="AQ9" i="48"/>
  <c r="AQ7" i="48"/>
  <c r="AQ5" i="48"/>
  <c r="AQ3" i="48"/>
  <c r="AQ127" i="48"/>
  <c r="AQ113" i="48"/>
  <c r="AQ106" i="48"/>
  <c r="AQ102" i="48"/>
  <c r="AQ93" i="48"/>
  <c r="AQ85" i="48"/>
  <c r="AQ77" i="48"/>
  <c r="AQ68" i="48"/>
  <c r="AQ59" i="48"/>
  <c r="AQ51" i="48"/>
  <c r="AQ42" i="48"/>
  <c r="AQ34" i="48"/>
  <c r="AQ25" i="48"/>
  <c r="AQ17" i="48"/>
  <c r="AQ8" i="48"/>
  <c r="AQ129" i="48"/>
  <c r="AQ115" i="48"/>
  <c r="AQ116" i="48"/>
  <c r="AQ95" i="48"/>
  <c r="AQ87" i="48"/>
  <c r="AQ70" i="48"/>
  <c r="AQ61" i="48"/>
  <c r="AQ53" i="48"/>
  <c r="AQ44" i="48"/>
  <c r="AQ35" i="48"/>
  <c r="AQ27" i="48"/>
  <c r="AQ20" i="48"/>
  <c r="AQ10" i="48"/>
  <c r="AQ82" i="48"/>
  <c r="AQ74" i="48"/>
  <c r="AQ48" i="48"/>
  <c r="AQ39" i="48"/>
  <c r="AQ32" i="48"/>
  <c r="AQ23" i="48"/>
  <c r="AQ15" i="48"/>
  <c r="AQ120" i="48"/>
  <c r="AQ109" i="48"/>
  <c r="AQ104" i="48"/>
  <c r="AQ97" i="48"/>
  <c r="AQ89" i="48"/>
  <c r="AQ80" i="48"/>
  <c r="AQ72" i="48"/>
  <c r="AQ64" i="48"/>
  <c r="AQ55" i="48"/>
  <c r="AQ46" i="48"/>
  <c r="AQ37" i="48"/>
  <c r="AQ29" i="48"/>
  <c r="AQ13" i="48"/>
  <c r="AQ4" i="48"/>
  <c r="AQ123" i="48"/>
  <c r="AQ111" i="48"/>
  <c r="AQ105" i="48"/>
  <c r="AQ99" i="48"/>
  <c r="AQ91" i="48"/>
  <c r="AQ66" i="48"/>
  <c r="AQ57" i="48"/>
  <c r="AQ6" i="48"/>
  <c r="AW123" i="48"/>
  <c r="AW118" i="48"/>
  <c r="AW103" i="48"/>
  <c r="AW95" i="48"/>
  <c r="AW88" i="48"/>
  <c r="AW79" i="48"/>
  <c r="AW72" i="48"/>
  <c r="AW57" i="48"/>
  <c r="AW53" i="48"/>
  <c r="AW46" i="48"/>
  <c r="AW40" i="48"/>
  <c r="AW18" i="48"/>
  <c r="AW14" i="48"/>
  <c r="AW3" i="48"/>
  <c r="AW125" i="48"/>
  <c r="AW107" i="48"/>
  <c r="AW105" i="48"/>
  <c r="AW96" i="48"/>
  <c r="AW90" i="48"/>
  <c r="AW80" i="48"/>
  <c r="AW77" i="48"/>
  <c r="AW58" i="48"/>
  <c r="AW54" i="48"/>
  <c r="AW47" i="48"/>
  <c r="AW42" i="48"/>
  <c r="AW32" i="48"/>
  <c r="AW15" i="48"/>
  <c r="AW4" i="48"/>
  <c r="AW127" i="48"/>
  <c r="AW112" i="48"/>
  <c r="AW106" i="48"/>
  <c r="AW99" i="48"/>
  <c r="AW91" i="48"/>
  <c r="AW85" i="48"/>
  <c r="AW78" i="48"/>
  <c r="AW59" i="48"/>
  <c r="AW55" i="48"/>
  <c r="AW48" i="48"/>
  <c r="AW44" i="48"/>
  <c r="AW33" i="48"/>
  <c r="AW16" i="48"/>
  <c r="AW5" i="48"/>
  <c r="AW115" i="48"/>
  <c r="AW102" i="48"/>
  <c r="AW87" i="48"/>
  <c r="AW63" i="48"/>
  <c r="AW50" i="48"/>
  <c r="AW36" i="48"/>
  <c r="AW13" i="48"/>
  <c r="AW17" i="48"/>
  <c r="AW128" i="48"/>
  <c r="AW116" i="48"/>
  <c r="AW92" i="48"/>
  <c r="AW56" i="48"/>
  <c r="AW45" i="48"/>
  <c r="AW51" i="48"/>
  <c r="AW52" i="48"/>
  <c r="AW64" i="48"/>
  <c r="AW74" i="48"/>
  <c r="AW7" i="48"/>
  <c r="AW61" i="48"/>
  <c r="AW34" i="48"/>
  <c r="AW43" i="48"/>
  <c r="AW26" i="48"/>
  <c r="AW69" i="48"/>
  <c r="AW104" i="48"/>
  <c r="AW8" i="48"/>
  <c r="AW117" i="48"/>
  <c r="AW70" i="48"/>
  <c r="AW129" i="48"/>
  <c r="AW73" i="48"/>
  <c r="AW111" i="48"/>
  <c r="AW29" i="48"/>
  <c r="AW38" i="48"/>
  <c r="AW93" i="48"/>
  <c r="AW98" i="48"/>
  <c r="AW121" i="48"/>
  <c r="AW65" i="48"/>
  <c r="AW75" i="48"/>
  <c r="AW94" i="48"/>
  <c r="AW28" i="48"/>
  <c r="AW86" i="48"/>
  <c r="AW67" i="48"/>
  <c r="AW9" i="48"/>
  <c r="AW22" i="48"/>
  <c r="AW109" i="48"/>
  <c r="AW89" i="48"/>
  <c r="AW82" i="48"/>
  <c r="AW10" i="48"/>
  <c r="AW119" i="48"/>
  <c r="AW35" i="48"/>
  <c r="AW6" i="48"/>
  <c r="AW25" i="48"/>
  <c r="AW68" i="48"/>
  <c r="AW37" i="48"/>
  <c r="AW20" i="48"/>
  <c r="AW27" i="48"/>
  <c r="AW113" i="48"/>
  <c r="AW66" i="48"/>
  <c r="AW23" i="48"/>
  <c r="AW110" i="48"/>
  <c r="AW114" i="48"/>
  <c r="AW120" i="48"/>
  <c r="AW83" i="48"/>
  <c r="AW24" i="48"/>
  <c r="AW108" i="48"/>
  <c r="AW39" i="48"/>
  <c r="AW100" i="48"/>
  <c r="AW11" i="48"/>
  <c r="AW21" i="48"/>
  <c r="AW71" i="48"/>
  <c r="AW31" i="48"/>
  <c r="AW60" i="48"/>
  <c r="AW81" i="48"/>
  <c r="AW97" i="48"/>
  <c r="BF129" i="48"/>
  <c r="BF125" i="48"/>
  <c r="BF123" i="48"/>
  <c r="BF121" i="48"/>
  <c r="BF120" i="48"/>
  <c r="BF119" i="48"/>
  <c r="BF115" i="48"/>
  <c r="BF114" i="48"/>
  <c r="BF113" i="48"/>
  <c r="BF111" i="48"/>
  <c r="BF110" i="48"/>
  <c r="BF109" i="48"/>
  <c r="BF108" i="48"/>
  <c r="BF107" i="48"/>
  <c r="BF117" i="48"/>
  <c r="BF116" i="48"/>
  <c r="BF104" i="48"/>
  <c r="BF102" i="48"/>
  <c r="BF100" i="48"/>
  <c r="BF99" i="48"/>
  <c r="BF98" i="48"/>
  <c r="BF97" i="48"/>
  <c r="BF96" i="48"/>
  <c r="BF95" i="48"/>
  <c r="BF94" i="48"/>
  <c r="BF93" i="48"/>
  <c r="BF92" i="48"/>
  <c r="BF89" i="48"/>
  <c r="BF88" i="48"/>
  <c r="BF86" i="48"/>
  <c r="BF83" i="48"/>
  <c r="BF82" i="48"/>
  <c r="BF81" i="48"/>
  <c r="BF80" i="48"/>
  <c r="BF79" i="48"/>
  <c r="BF75" i="48"/>
  <c r="BF74" i="48"/>
  <c r="BF73" i="48"/>
  <c r="BF71" i="48"/>
  <c r="BF70" i="48"/>
  <c r="BF69" i="48"/>
  <c r="BF68" i="48"/>
  <c r="BF67" i="48"/>
  <c r="BF66" i="48"/>
  <c r="BF65" i="48"/>
  <c r="BF64" i="48"/>
  <c r="BF63" i="48"/>
  <c r="BF61" i="48"/>
  <c r="BF60" i="48"/>
  <c r="BF58" i="48"/>
  <c r="BF57" i="48"/>
  <c r="BF56" i="48"/>
  <c r="BF55" i="48"/>
  <c r="BF52" i="48"/>
  <c r="BF51" i="48"/>
  <c r="BF50" i="48"/>
  <c r="BF48" i="48"/>
  <c r="BF47" i="48"/>
  <c r="BF46" i="48"/>
  <c r="BF45" i="48"/>
  <c r="BF43" i="48"/>
  <c r="BF42" i="48"/>
  <c r="BF39" i="48"/>
  <c r="BF38" i="48"/>
  <c r="BF37" i="48"/>
  <c r="BF35" i="48"/>
  <c r="BF34" i="48"/>
  <c r="BF33" i="48"/>
  <c r="BF31" i="48"/>
  <c r="BF29" i="48"/>
  <c r="BF28" i="48"/>
  <c r="BF27" i="48"/>
  <c r="BF26" i="48"/>
  <c r="BF25" i="48"/>
  <c r="BF23" i="48"/>
  <c r="BF22" i="48"/>
  <c r="BF21" i="48"/>
  <c r="BF20" i="48"/>
  <c r="BF15" i="48"/>
  <c r="BF14" i="48"/>
  <c r="BF11" i="48"/>
  <c r="BF10" i="48"/>
  <c r="BF9" i="48"/>
  <c r="BF8" i="48"/>
  <c r="BF7" i="48"/>
  <c r="BF6" i="48"/>
  <c r="BF5" i="48"/>
  <c r="BF4" i="48"/>
  <c r="BF3" i="48"/>
  <c r="BF53" i="48"/>
  <c r="BF54" i="48"/>
  <c r="BF106" i="48"/>
  <c r="BF105" i="48"/>
  <c r="BF36" i="48"/>
  <c r="BF78" i="48"/>
  <c r="BF24" i="48"/>
  <c r="BF18" i="48"/>
  <c r="BF103" i="48"/>
  <c r="BF90" i="48"/>
  <c r="BF77" i="48"/>
  <c r="BF127" i="48"/>
  <c r="BF17" i="48"/>
  <c r="BF118" i="48"/>
  <c r="BF40" i="48"/>
  <c r="BF13" i="48"/>
  <c r="BF85" i="48"/>
  <c r="BF16" i="48"/>
  <c r="BF32" i="48"/>
  <c r="BF91" i="48"/>
  <c r="BF128" i="48"/>
  <c r="BF72" i="48"/>
  <c r="BF59" i="48"/>
  <c r="BF87" i="48"/>
  <c r="BF44" i="48"/>
  <c r="BF112" i="48"/>
  <c r="BN129" i="48"/>
  <c r="BN127" i="48"/>
  <c r="BN121" i="48"/>
  <c r="BN119" i="48"/>
  <c r="BN113" i="48"/>
  <c r="BN111" i="48"/>
  <c r="BN109" i="48"/>
  <c r="BN118" i="48"/>
  <c r="BN117" i="48"/>
  <c r="BN106" i="48"/>
  <c r="BN105" i="48"/>
  <c r="BN103" i="48"/>
  <c r="BN99" i="48"/>
  <c r="BN97" i="48"/>
  <c r="BN94" i="48"/>
  <c r="BN91" i="48"/>
  <c r="BN89" i="48"/>
  <c r="BN86" i="48"/>
  <c r="BN83" i="48"/>
  <c r="BN81" i="48"/>
  <c r="BN77" i="48"/>
  <c r="BN74" i="48"/>
  <c r="BN72" i="48"/>
  <c r="BN70" i="48"/>
  <c r="BN68" i="48"/>
  <c r="BN66" i="48"/>
  <c r="BN64" i="48"/>
  <c r="BN61" i="48"/>
  <c r="BN59" i="48"/>
  <c r="BN54" i="48"/>
  <c r="BN44" i="48"/>
  <c r="BN42" i="48"/>
  <c r="BN39" i="48"/>
  <c r="BN37" i="48"/>
  <c r="BN35" i="48"/>
  <c r="BN34" i="48"/>
  <c r="BN32" i="48"/>
  <c r="BN29" i="48"/>
  <c r="BN27" i="48"/>
  <c r="BN25" i="48"/>
  <c r="BN23" i="48"/>
  <c r="BN20" i="48"/>
  <c r="BN17" i="48"/>
  <c r="BN15" i="48"/>
  <c r="BN13" i="48"/>
  <c r="BN10" i="48"/>
  <c r="BN8" i="48"/>
  <c r="BN6" i="48"/>
  <c r="BN114" i="48"/>
  <c r="BN98" i="48"/>
  <c r="BN87" i="48"/>
  <c r="BN75" i="48"/>
  <c r="BN67" i="48"/>
  <c r="BN56" i="48"/>
  <c r="BN38" i="48"/>
  <c r="BN31" i="48"/>
  <c r="BN22" i="48"/>
  <c r="BN14" i="48"/>
  <c r="BN128" i="48"/>
  <c r="BN112" i="48"/>
  <c r="BN95" i="48"/>
  <c r="BN85" i="48"/>
  <c r="BN73" i="48"/>
  <c r="BN65" i="48"/>
  <c r="BN53" i="48"/>
  <c r="BN36" i="48"/>
  <c r="BN28" i="48"/>
  <c r="BN21" i="48"/>
  <c r="BN11" i="48"/>
  <c r="BN5" i="48"/>
  <c r="BN123" i="48"/>
  <c r="BN110" i="48"/>
  <c r="BN93" i="48"/>
  <c r="BN82" i="48"/>
  <c r="BN71" i="48"/>
  <c r="BN63" i="48"/>
  <c r="BN43" i="48"/>
  <c r="BN26" i="48"/>
  <c r="BN18" i="48"/>
  <c r="BN9" i="48"/>
  <c r="BN100" i="48"/>
  <c r="BN60" i="48"/>
  <c r="BN16" i="48"/>
  <c r="BN69" i="48"/>
  <c r="BN24" i="48"/>
  <c r="BN108" i="48"/>
  <c r="BN78" i="48"/>
  <c r="BN33" i="48"/>
  <c r="BN120" i="48"/>
  <c r="BN90" i="48"/>
  <c r="BN40" i="48"/>
  <c r="BN7" i="48"/>
  <c r="BN51" i="48"/>
  <c r="BN50" i="48"/>
  <c r="BN57" i="48"/>
  <c r="BN52" i="48"/>
  <c r="BN55" i="48"/>
  <c r="BN58" i="48"/>
  <c r="BN47" i="48"/>
  <c r="BN3" i="48"/>
  <c r="BN96" i="48"/>
  <c r="BN4" i="48"/>
  <c r="BN79" i="48"/>
  <c r="BN46" i="48"/>
  <c r="BN88" i="48"/>
  <c r="BN104" i="48"/>
  <c r="BN80" i="48"/>
  <c r="BN48" i="48"/>
  <c r="BN107" i="48"/>
  <c r="BN92" i="48"/>
  <c r="BN116" i="48"/>
  <c r="BN102" i="48"/>
  <c r="BN125" i="48"/>
  <c r="BN45" i="48"/>
  <c r="BN115" i="48"/>
  <c r="BT129" i="48"/>
  <c r="BT127" i="48"/>
  <c r="BT121" i="48"/>
  <c r="BT119" i="48"/>
  <c r="BT114" i="48"/>
  <c r="BT112" i="48"/>
  <c r="BT110" i="48"/>
  <c r="BT108" i="48"/>
  <c r="BT107" i="48"/>
  <c r="BT118" i="48"/>
  <c r="BT117" i="48"/>
  <c r="BT103" i="48"/>
  <c r="BT100" i="48"/>
  <c r="BT98" i="48"/>
  <c r="BT96" i="48"/>
  <c r="BT94" i="48"/>
  <c r="BT92" i="48"/>
  <c r="BT90" i="48"/>
  <c r="BT88" i="48"/>
  <c r="BT86" i="48"/>
  <c r="BT83" i="48"/>
  <c r="BT81" i="48"/>
  <c r="BT79" i="48"/>
  <c r="BT78" i="48"/>
  <c r="BT75" i="48"/>
  <c r="BT73" i="48"/>
  <c r="BT71" i="48"/>
  <c r="BT69" i="48"/>
  <c r="BT67" i="48"/>
  <c r="BT65" i="48"/>
  <c r="BT63" i="48"/>
  <c r="BT60" i="48"/>
  <c r="BT58" i="48"/>
  <c r="BT56" i="48"/>
  <c r="BT54" i="48"/>
  <c r="BT52" i="48"/>
  <c r="BT50" i="48"/>
  <c r="BT47" i="48"/>
  <c r="BT45" i="48"/>
  <c r="BT43" i="48"/>
  <c r="BT40" i="48"/>
  <c r="BT38" i="48"/>
  <c r="BT36" i="48"/>
  <c r="BT33" i="48"/>
  <c r="BT31" i="48"/>
  <c r="BT28" i="48"/>
  <c r="BT26" i="48"/>
  <c r="BT24" i="48"/>
  <c r="BT22" i="48"/>
  <c r="BT21" i="48"/>
  <c r="BT18" i="48"/>
  <c r="BT16" i="48"/>
  <c r="BT14" i="48"/>
  <c r="BT11" i="48"/>
  <c r="BT9" i="48"/>
  <c r="BT7" i="48"/>
  <c r="BT5" i="48"/>
  <c r="BT3" i="48"/>
  <c r="BT115" i="48"/>
  <c r="BT116" i="48"/>
  <c r="BT95" i="48"/>
  <c r="BT87" i="48"/>
  <c r="BT70" i="48"/>
  <c r="BT61" i="48"/>
  <c r="BT53" i="48"/>
  <c r="BT46" i="48"/>
  <c r="BT37" i="48"/>
  <c r="BT29" i="48"/>
  <c r="BT13" i="48"/>
  <c r="BT4" i="48"/>
  <c r="BT120" i="48"/>
  <c r="BT109" i="48"/>
  <c r="BT104" i="48"/>
  <c r="BT97" i="48"/>
  <c r="BT89" i="48"/>
  <c r="BT80" i="48"/>
  <c r="BT72" i="48"/>
  <c r="BT64" i="48"/>
  <c r="BT55" i="48"/>
  <c r="BT44" i="48"/>
  <c r="BT35" i="48"/>
  <c r="BT27" i="48"/>
  <c r="BT20" i="48"/>
  <c r="BT10" i="48"/>
  <c r="BT125" i="48"/>
  <c r="BT111" i="48"/>
  <c r="BT105" i="48"/>
  <c r="BT99" i="48"/>
  <c r="BT91" i="48"/>
  <c r="BT82" i="48"/>
  <c r="BT74" i="48"/>
  <c r="BT66" i="48"/>
  <c r="BT57" i="48"/>
  <c r="BT48" i="48"/>
  <c r="BT42" i="48"/>
  <c r="BT34" i="48"/>
  <c r="BT25" i="48"/>
  <c r="BT17" i="48"/>
  <c r="BT8" i="48"/>
  <c r="BT85" i="48"/>
  <c r="BT51" i="48"/>
  <c r="BT39" i="48"/>
  <c r="BT6" i="48"/>
  <c r="BT106" i="48"/>
  <c r="BT77" i="48"/>
  <c r="BT15" i="48"/>
  <c r="BT128" i="48"/>
  <c r="BT102" i="48"/>
  <c r="BT68" i="48"/>
  <c r="BT23" i="48"/>
  <c r="BT113" i="48"/>
  <c r="BT93" i="48"/>
  <c r="BT59" i="48"/>
  <c r="BT32" i="48"/>
  <c r="BT123" i="48"/>
  <c r="BX129" i="48"/>
  <c r="BX127" i="48"/>
  <c r="BX121" i="48"/>
  <c r="BX119" i="48"/>
  <c r="BX114" i="48"/>
  <c r="BX112" i="48"/>
  <c r="BX110" i="48"/>
  <c r="BX108" i="48"/>
  <c r="BX107" i="48"/>
  <c r="BX118" i="48"/>
  <c r="BX117" i="48"/>
  <c r="BX103" i="48"/>
  <c r="BX100" i="48"/>
  <c r="BX98" i="48"/>
  <c r="BX96" i="48"/>
  <c r="BX94" i="48"/>
  <c r="BX92" i="48"/>
  <c r="BX90" i="48"/>
  <c r="BX88" i="48"/>
  <c r="BX86" i="48"/>
  <c r="BX83" i="48"/>
  <c r="BX81" i="48"/>
  <c r="BX79" i="48"/>
  <c r="BX78" i="48"/>
  <c r="BX75" i="48"/>
  <c r="BX73" i="48"/>
  <c r="BX71" i="48"/>
  <c r="BX69" i="48"/>
  <c r="BX67" i="48"/>
  <c r="BX65" i="48"/>
  <c r="BX63" i="48"/>
  <c r="BX60" i="48"/>
  <c r="BX58" i="48"/>
  <c r="BX56" i="48"/>
  <c r="BX54" i="48"/>
  <c r="BX52" i="48"/>
  <c r="BX50" i="48"/>
  <c r="BX47" i="48"/>
  <c r="BX45" i="48"/>
  <c r="BX43" i="48"/>
  <c r="BX40" i="48"/>
  <c r="BX38" i="48"/>
  <c r="BX36" i="48"/>
  <c r="BX33" i="48"/>
  <c r="BX31" i="48"/>
  <c r="BX28" i="48"/>
  <c r="BX26" i="48"/>
  <c r="BX24" i="48"/>
  <c r="BX22" i="48"/>
  <c r="BX21" i="48"/>
  <c r="BX18" i="48"/>
  <c r="BX16" i="48"/>
  <c r="BX14" i="48"/>
  <c r="BX11" i="48"/>
  <c r="BX9" i="48"/>
  <c r="BX7" i="48"/>
  <c r="BX5" i="48"/>
  <c r="BX3" i="48"/>
  <c r="BX128" i="48"/>
  <c r="BX113" i="48"/>
  <c r="BX106" i="48"/>
  <c r="BX102" i="48"/>
  <c r="BX93" i="48"/>
  <c r="BX85" i="48"/>
  <c r="BX77" i="48"/>
  <c r="BX68" i="48"/>
  <c r="BX59" i="48"/>
  <c r="BX51" i="48"/>
  <c r="BX42" i="48"/>
  <c r="BX34" i="48"/>
  <c r="BX25" i="48"/>
  <c r="BX17" i="48"/>
  <c r="BX8" i="48"/>
  <c r="BX115" i="48"/>
  <c r="BX116" i="48"/>
  <c r="BX95" i="48"/>
  <c r="BX87" i="48"/>
  <c r="BX70" i="48"/>
  <c r="BX61" i="48"/>
  <c r="BX53" i="48"/>
  <c r="BX39" i="48"/>
  <c r="BX32" i="48"/>
  <c r="BX23" i="48"/>
  <c r="BX15" i="48"/>
  <c r="BX6" i="48"/>
  <c r="BX120" i="48"/>
  <c r="BX109" i="48"/>
  <c r="BX104" i="48"/>
  <c r="BX97" i="48"/>
  <c r="BX89" i="48"/>
  <c r="BX80" i="48"/>
  <c r="BX72" i="48"/>
  <c r="BX64" i="48"/>
  <c r="BX55" i="48"/>
  <c r="BX46" i="48"/>
  <c r="BX37" i="48"/>
  <c r="BX29" i="48"/>
  <c r="BX13" i="48"/>
  <c r="BX4" i="48"/>
  <c r="BX111" i="48"/>
  <c r="BX91" i="48"/>
  <c r="BX57" i="48"/>
  <c r="BX44" i="48"/>
  <c r="BX10" i="48"/>
  <c r="BX82" i="48"/>
  <c r="BX48" i="48"/>
  <c r="BX20" i="48"/>
  <c r="BX105" i="48"/>
  <c r="BX74" i="48"/>
  <c r="BX27" i="48"/>
  <c r="BX125" i="48"/>
  <c r="BX99" i="48"/>
  <c r="BX66" i="48"/>
  <c r="BX35" i="48"/>
  <c r="BX123" i="48"/>
  <c r="CD129" i="48"/>
  <c r="CD127" i="48"/>
  <c r="CD123" i="48"/>
  <c r="CD120" i="48"/>
  <c r="CD115" i="48"/>
  <c r="CD113" i="48"/>
  <c r="CD111" i="48"/>
  <c r="CD109" i="48"/>
  <c r="CD116" i="48"/>
  <c r="CD106" i="48"/>
  <c r="CD105" i="48"/>
  <c r="CD104" i="48"/>
  <c r="CD102" i="48"/>
  <c r="CD99" i="48"/>
  <c r="CD97" i="48"/>
  <c r="CD95" i="48"/>
  <c r="CD93" i="48"/>
  <c r="CD91" i="48"/>
  <c r="CD89" i="48"/>
  <c r="CD87" i="48"/>
  <c r="CD85" i="48"/>
  <c r="CD82" i="48"/>
  <c r="CD80" i="48"/>
  <c r="CD77" i="48"/>
  <c r="CD74" i="48"/>
  <c r="CD72" i="48"/>
  <c r="CD70" i="48"/>
  <c r="CD68" i="48"/>
  <c r="CD66" i="48"/>
  <c r="CD64" i="48"/>
  <c r="CD61" i="48"/>
  <c r="CD59" i="48"/>
  <c r="CD57" i="48"/>
  <c r="CD55" i="48"/>
  <c r="CD53" i="48"/>
  <c r="CD51" i="48"/>
  <c r="CD48" i="48"/>
  <c r="CD46" i="48"/>
  <c r="CD44" i="48"/>
  <c r="CD42" i="48"/>
  <c r="CD39" i="48"/>
  <c r="CD37" i="48"/>
  <c r="CD35" i="48"/>
  <c r="CD34" i="48"/>
  <c r="CD32" i="48"/>
  <c r="CD29" i="48"/>
  <c r="CD27" i="48"/>
  <c r="CD25" i="48"/>
  <c r="CD23" i="48"/>
  <c r="CD20" i="48"/>
  <c r="CD17" i="48"/>
  <c r="CD15" i="48"/>
  <c r="CD13" i="48"/>
  <c r="CD10" i="48"/>
  <c r="CD8" i="48"/>
  <c r="CD6" i="48"/>
  <c r="CD4" i="48"/>
  <c r="CD128" i="48"/>
  <c r="CD125" i="48"/>
  <c r="CD121" i="48"/>
  <c r="CD119" i="48"/>
  <c r="CD114" i="48"/>
  <c r="CD112" i="48"/>
  <c r="CD110" i="48"/>
  <c r="CD108" i="48"/>
  <c r="CD107" i="48"/>
  <c r="CD118" i="48"/>
  <c r="CD117" i="48"/>
  <c r="CD103" i="48"/>
  <c r="CD100" i="48"/>
  <c r="CD98" i="48"/>
  <c r="CD96" i="48"/>
  <c r="CD94" i="48"/>
  <c r="CD92" i="48"/>
  <c r="CD90" i="48"/>
  <c r="CD88" i="48"/>
  <c r="CD86" i="48"/>
  <c r="CD83" i="48"/>
  <c r="CD81" i="48"/>
  <c r="CD79" i="48"/>
  <c r="CD78" i="48"/>
  <c r="CD75" i="48"/>
  <c r="CD73" i="48"/>
  <c r="CD71" i="48"/>
  <c r="CD69" i="48"/>
  <c r="CD67" i="48"/>
  <c r="CD65" i="48"/>
  <c r="CD63" i="48"/>
  <c r="CD60" i="48"/>
  <c r="CD58" i="48"/>
  <c r="CD56" i="48"/>
  <c r="CD54" i="48"/>
  <c r="CD52" i="48"/>
  <c r="CD50" i="48"/>
  <c r="CD47" i="48"/>
  <c r="CD45" i="48"/>
  <c r="CD43" i="48"/>
  <c r="CD40" i="48"/>
  <c r="CD38" i="48"/>
  <c r="CD36" i="48"/>
  <c r="CD33" i="48"/>
  <c r="CD31" i="48"/>
  <c r="CD28" i="48"/>
  <c r="CD26" i="48"/>
  <c r="CD24" i="48"/>
  <c r="CD22" i="48"/>
  <c r="CD21" i="48"/>
  <c r="CD18" i="48"/>
  <c r="CD16" i="48"/>
  <c r="CD14" i="48"/>
  <c r="CD11" i="48"/>
  <c r="CD9" i="48"/>
  <c r="CD7" i="48"/>
  <c r="CD5" i="48"/>
  <c r="CD3" i="48"/>
  <c r="CJ128" i="48"/>
  <c r="CJ127" i="48"/>
  <c r="CJ121" i="48"/>
  <c r="CJ120" i="48"/>
  <c r="CJ114" i="48"/>
  <c r="CJ113" i="48"/>
  <c r="CJ110" i="48"/>
  <c r="CJ109" i="48"/>
  <c r="CJ118" i="48"/>
  <c r="CJ106" i="48"/>
  <c r="CJ104" i="48"/>
  <c r="CJ102" i="48"/>
  <c r="CJ98" i="48"/>
  <c r="CJ97" i="48"/>
  <c r="CJ94" i="48"/>
  <c r="CJ93" i="48"/>
  <c r="CJ90" i="48"/>
  <c r="CJ89" i="48"/>
  <c r="CJ86" i="48"/>
  <c r="CJ85" i="48"/>
  <c r="CJ81" i="48"/>
  <c r="CJ80" i="48"/>
  <c r="CJ78" i="48"/>
  <c r="CJ77" i="48"/>
  <c r="CJ73" i="48"/>
  <c r="CJ72" i="48"/>
  <c r="CJ69" i="48"/>
  <c r="CJ68" i="48"/>
  <c r="CJ65" i="48"/>
  <c r="CJ63" i="48"/>
  <c r="CJ60" i="48"/>
  <c r="CJ58" i="48"/>
  <c r="CJ56" i="48"/>
  <c r="CJ54" i="48"/>
  <c r="CJ52" i="48"/>
  <c r="CJ50" i="48"/>
  <c r="CJ47" i="48"/>
  <c r="CJ45" i="48"/>
  <c r="CJ43" i="48"/>
  <c r="CJ40" i="48"/>
  <c r="CJ38" i="48"/>
  <c r="CJ36" i="48"/>
  <c r="CJ33" i="48"/>
  <c r="CJ31" i="48"/>
  <c r="CJ28" i="48"/>
  <c r="CJ26" i="48"/>
  <c r="CJ24" i="48"/>
  <c r="CJ22" i="48"/>
  <c r="CJ21" i="48"/>
  <c r="CJ18" i="48"/>
  <c r="CJ16" i="48"/>
  <c r="CJ14" i="48"/>
  <c r="CJ11" i="48"/>
  <c r="CJ9" i="48"/>
  <c r="CJ7" i="48"/>
  <c r="CJ5" i="48"/>
  <c r="CJ3" i="48"/>
  <c r="CJ59" i="48"/>
  <c r="CJ51" i="48"/>
  <c r="CJ42" i="48"/>
  <c r="CJ34" i="48"/>
  <c r="CJ25" i="48"/>
  <c r="CJ17" i="48"/>
  <c r="CJ8" i="48"/>
  <c r="CJ125" i="48"/>
  <c r="CJ119" i="48"/>
  <c r="CJ112" i="48"/>
  <c r="CJ108" i="48"/>
  <c r="CJ107" i="48"/>
  <c r="CJ117" i="48"/>
  <c r="CJ103" i="48"/>
  <c r="CJ100" i="48"/>
  <c r="CJ96" i="48"/>
  <c r="CJ92" i="48"/>
  <c r="CJ88" i="48"/>
  <c r="CJ83" i="48"/>
  <c r="CJ79" i="48"/>
  <c r="CJ75" i="48"/>
  <c r="CJ71" i="48"/>
  <c r="CJ67" i="48"/>
  <c r="CJ61" i="48"/>
  <c r="CJ53" i="48"/>
  <c r="CJ44" i="48"/>
  <c r="CJ35" i="48"/>
  <c r="CJ27" i="48"/>
  <c r="CJ20" i="48"/>
  <c r="CJ10" i="48"/>
  <c r="CJ64" i="48"/>
  <c r="CJ55" i="48"/>
  <c r="CJ46" i="48"/>
  <c r="CJ37" i="48"/>
  <c r="CJ29" i="48"/>
  <c r="CJ13" i="48"/>
  <c r="CJ4" i="48"/>
  <c r="CJ39" i="48"/>
  <c r="CJ6" i="48"/>
  <c r="CJ123" i="48"/>
  <c r="CJ111" i="48"/>
  <c r="CJ105" i="48"/>
  <c r="CJ99" i="48"/>
  <c r="CJ91" i="48"/>
  <c r="CJ82" i="48"/>
  <c r="CJ74" i="48"/>
  <c r="CJ66" i="48"/>
  <c r="CJ32" i="48"/>
  <c r="CJ57" i="48"/>
  <c r="CJ23" i="48"/>
  <c r="CJ129" i="48"/>
  <c r="CJ115" i="48"/>
  <c r="CJ116" i="48"/>
  <c r="CJ95" i="48"/>
  <c r="CJ87" i="48"/>
  <c r="CJ70" i="48"/>
  <c r="CJ48" i="48"/>
  <c r="CJ15" i="48"/>
  <c r="CP128" i="48"/>
  <c r="CP125" i="48"/>
  <c r="CP121" i="48"/>
  <c r="CP119" i="48"/>
  <c r="CP114" i="48"/>
  <c r="CP112" i="48"/>
  <c r="CP110" i="48"/>
  <c r="CP108" i="48"/>
  <c r="CP107" i="48"/>
  <c r="CP118" i="48"/>
  <c r="CP117" i="48"/>
  <c r="CP103" i="48"/>
  <c r="CP100" i="48"/>
  <c r="CP129" i="48"/>
  <c r="CP127" i="48"/>
  <c r="CP123" i="48"/>
  <c r="CP120" i="48"/>
  <c r="CP115" i="48"/>
  <c r="CP113" i="48"/>
  <c r="CP111" i="48"/>
  <c r="CP109" i="48"/>
  <c r="CP116" i="48"/>
  <c r="CP106" i="48"/>
  <c r="CP105" i="48"/>
  <c r="CP104" i="48"/>
  <c r="CP102" i="48"/>
  <c r="CP99" i="48"/>
  <c r="CP97" i="48"/>
  <c r="CP95" i="48"/>
  <c r="CP93" i="48"/>
  <c r="CP91" i="48"/>
  <c r="CP89" i="48"/>
  <c r="CP87" i="48"/>
  <c r="CP85" i="48"/>
  <c r="CP82" i="48"/>
  <c r="CP80" i="48"/>
  <c r="CP77" i="48"/>
  <c r="CP74" i="48"/>
  <c r="CP72" i="48"/>
  <c r="CP70" i="48"/>
  <c r="CP68" i="48"/>
  <c r="CP66" i="48"/>
  <c r="CP64" i="48"/>
  <c r="CP60" i="48"/>
  <c r="CP58" i="48"/>
  <c r="CP56" i="48"/>
  <c r="CP54" i="48"/>
  <c r="CP52" i="48"/>
  <c r="CP50" i="48"/>
  <c r="CP47" i="48"/>
  <c r="CP45" i="48"/>
  <c r="CP43" i="48"/>
  <c r="CP40" i="48"/>
  <c r="CP38" i="48"/>
  <c r="CP36" i="48"/>
  <c r="CP32" i="48"/>
  <c r="CP29" i="48"/>
  <c r="CP27" i="48"/>
  <c r="CP25" i="48"/>
  <c r="CP23" i="48"/>
  <c r="CP20" i="48"/>
  <c r="CP17" i="48"/>
  <c r="CP14" i="48"/>
  <c r="CP11" i="48"/>
  <c r="CP9" i="48"/>
  <c r="CP7" i="48"/>
  <c r="CP5" i="48"/>
  <c r="CP3" i="48"/>
  <c r="CP94" i="48"/>
  <c r="CP86" i="48"/>
  <c r="CP78" i="48"/>
  <c r="CP69" i="48"/>
  <c r="CP59" i="48"/>
  <c r="CP51" i="48"/>
  <c r="CP42" i="48"/>
  <c r="CP34" i="48"/>
  <c r="CP31" i="48"/>
  <c r="CP26" i="48"/>
  <c r="CP22" i="48"/>
  <c r="CP18" i="48"/>
  <c r="CP13" i="48"/>
  <c r="CP8" i="48"/>
  <c r="CP4" i="48"/>
  <c r="CP92" i="48"/>
  <c r="CP83" i="48"/>
  <c r="CP75" i="48"/>
  <c r="CP67" i="48"/>
  <c r="CP57" i="48"/>
  <c r="CP48" i="48"/>
  <c r="CP39" i="48"/>
  <c r="CP98" i="48"/>
  <c r="CP90" i="48"/>
  <c r="CP81" i="48"/>
  <c r="CP73" i="48"/>
  <c r="CP65" i="48"/>
  <c r="CP55" i="48"/>
  <c r="CP46" i="48"/>
  <c r="CP37" i="48"/>
  <c r="CP28" i="48"/>
  <c r="CP24" i="48"/>
  <c r="CP21" i="48"/>
  <c r="CP16" i="48"/>
  <c r="CP10" i="48"/>
  <c r="CP6" i="48"/>
  <c r="CP88" i="48"/>
  <c r="CP53" i="48"/>
  <c r="CP96" i="48"/>
  <c r="CP61" i="48"/>
  <c r="CP71" i="48"/>
  <c r="CP35" i="48"/>
  <c r="CP44" i="48"/>
  <c r="CP79" i="48"/>
  <c r="CP63" i="48"/>
  <c r="CP15" i="48"/>
  <c r="CP33" i="48"/>
  <c r="CV128" i="48"/>
  <c r="CV125" i="48"/>
  <c r="CV120" i="48"/>
  <c r="CV115" i="48"/>
  <c r="CV113" i="48"/>
  <c r="CV111" i="48"/>
  <c r="CV109" i="48"/>
  <c r="CV116" i="48"/>
  <c r="CV106" i="48"/>
  <c r="CV105" i="48"/>
  <c r="CV104" i="48"/>
  <c r="CV102" i="48"/>
  <c r="CV99" i="48"/>
  <c r="CV97" i="48"/>
  <c r="CV95" i="48"/>
  <c r="CV93" i="48"/>
  <c r="CV91" i="48"/>
  <c r="CV89" i="48"/>
  <c r="CV87" i="48"/>
  <c r="CV85" i="48"/>
  <c r="CV82" i="48"/>
  <c r="CV80" i="48"/>
  <c r="CV77" i="48"/>
  <c r="CV74" i="48"/>
  <c r="CV72" i="48"/>
  <c r="CV70" i="48"/>
  <c r="CV68" i="48"/>
  <c r="CV66" i="48"/>
  <c r="CV64" i="48"/>
  <c r="CV61" i="48"/>
  <c r="CV59" i="48"/>
  <c r="CV57" i="48"/>
  <c r="CV55" i="48"/>
  <c r="CV53" i="48"/>
  <c r="CV51" i="48"/>
  <c r="CV48" i="48"/>
  <c r="CV46" i="48"/>
  <c r="CV44" i="48"/>
  <c r="CV42" i="48"/>
  <c r="CV39" i="48"/>
  <c r="CV37" i="48"/>
  <c r="CV35" i="48"/>
  <c r="CV34" i="48"/>
  <c r="CV32" i="48"/>
  <c r="CV29" i="48"/>
  <c r="CV27" i="48"/>
  <c r="CV25" i="48"/>
  <c r="CV23" i="48"/>
  <c r="CV20" i="48"/>
  <c r="CV17" i="48"/>
  <c r="CV15" i="48"/>
  <c r="CV13" i="48"/>
  <c r="CV10" i="48"/>
  <c r="CV8" i="48"/>
  <c r="CV6" i="48"/>
  <c r="CV119" i="48"/>
  <c r="CV108" i="48"/>
  <c r="CV117" i="48"/>
  <c r="CV103" i="48"/>
  <c r="CV96" i="48"/>
  <c r="CV88" i="48"/>
  <c r="CV79" i="48"/>
  <c r="CV71" i="48"/>
  <c r="CV63" i="48"/>
  <c r="CV54" i="48"/>
  <c r="CV45" i="48"/>
  <c r="CV36" i="48"/>
  <c r="CV28" i="48"/>
  <c r="CV21" i="48"/>
  <c r="CV11" i="48"/>
  <c r="CV121" i="48"/>
  <c r="CV110" i="48"/>
  <c r="CV118" i="48"/>
  <c r="CV98" i="48"/>
  <c r="CV90" i="48"/>
  <c r="CV81" i="48"/>
  <c r="CV73" i="48"/>
  <c r="CV65" i="48"/>
  <c r="CV56" i="48"/>
  <c r="CV47" i="48"/>
  <c r="CV38" i="48"/>
  <c r="CV31" i="48"/>
  <c r="CV22" i="48"/>
  <c r="CV14" i="48"/>
  <c r="CV4" i="48"/>
  <c r="CV127" i="48"/>
  <c r="CV112" i="48"/>
  <c r="CV107" i="48"/>
  <c r="CV100" i="48"/>
  <c r="CV92" i="48"/>
  <c r="CV83" i="48"/>
  <c r="CV75" i="48"/>
  <c r="CV67" i="48"/>
  <c r="CV58" i="48"/>
  <c r="CV50" i="48"/>
  <c r="CV40" i="48"/>
  <c r="CV33" i="48"/>
  <c r="CV24" i="48"/>
  <c r="CV16" i="48"/>
  <c r="CV7" i="48"/>
  <c r="CV129" i="48"/>
  <c r="CV69" i="48"/>
  <c r="CV114" i="48"/>
  <c r="CV94" i="48"/>
  <c r="CV60" i="48"/>
  <c r="CV26" i="48"/>
  <c r="CV86" i="48"/>
  <c r="CV52" i="48"/>
  <c r="CV18" i="48"/>
  <c r="CV9" i="48"/>
  <c r="CV78" i="48"/>
  <c r="CV43" i="48"/>
  <c r="CV123" i="48"/>
  <c r="CV3" i="48"/>
  <c r="CV5" i="48"/>
  <c r="C91" i="44"/>
  <c r="CZ128" i="48"/>
  <c r="CZ125" i="48"/>
  <c r="CZ120" i="48"/>
  <c r="CZ115" i="48"/>
  <c r="CZ113" i="48"/>
  <c r="CZ111" i="48"/>
  <c r="CZ109" i="48"/>
  <c r="CZ116" i="48"/>
  <c r="CZ106" i="48"/>
  <c r="CZ105" i="48"/>
  <c r="CZ104" i="48"/>
  <c r="CZ102" i="48"/>
  <c r="CZ99" i="48"/>
  <c r="CZ97" i="48"/>
  <c r="CZ95" i="48"/>
  <c r="CZ93" i="48"/>
  <c r="CZ91" i="48"/>
  <c r="CZ89" i="48"/>
  <c r="CZ87" i="48"/>
  <c r="CZ85" i="48"/>
  <c r="CZ82" i="48"/>
  <c r="CZ80" i="48"/>
  <c r="CZ77" i="48"/>
  <c r="CZ74" i="48"/>
  <c r="CZ72" i="48"/>
  <c r="CZ70" i="48"/>
  <c r="CZ68" i="48"/>
  <c r="CZ66" i="48"/>
  <c r="CZ64" i="48"/>
  <c r="CZ61" i="48"/>
  <c r="CZ59" i="48"/>
  <c r="CZ57" i="48"/>
  <c r="CZ55" i="48"/>
  <c r="CZ53" i="48"/>
  <c r="CZ51" i="48"/>
  <c r="CZ48" i="48"/>
  <c r="CZ46" i="48"/>
  <c r="CZ44" i="48"/>
  <c r="CZ42" i="48"/>
  <c r="CZ39" i="48"/>
  <c r="CZ37" i="48"/>
  <c r="CZ35" i="48"/>
  <c r="CZ34" i="48"/>
  <c r="CZ32" i="48"/>
  <c r="CZ29" i="48"/>
  <c r="CZ27" i="48"/>
  <c r="CZ25" i="48"/>
  <c r="CZ23" i="48"/>
  <c r="CZ20" i="48"/>
  <c r="CZ17" i="48"/>
  <c r="CZ15" i="48"/>
  <c r="CZ13" i="48"/>
  <c r="CZ10" i="48"/>
  <c r="CZ8" i="48"/>
  <c r="CZ6" i="48"/>
  <c r="CZ129" i="48"/>
  <c r="CZ114" i="48"/>
  <c r="CZ94" i="48"/>
  <c r="CZ86" i="48"/>
  <c r="CZ78" i="48"/>
  <c r="CZ69" i="48"/>
  <c r="CZ60" i="48"/>
  <c r="CZ52" i="48"/>
  <c r="CZ43" i="48"/>
  <c r="CZ26" i="48"/>
  <c r="CZ18" i="48"/>
  <c r="CZ9" i="48"/>
  <c r="CZ119" i="48"/>
  <c r="CZ108" i="48"/>
  <c r="CZ117" i="48"/>
  <c r="CZ103" i="48"/>
  <c r="CZ96" i="48"/>
  <c r="CZ88" i="48"/>
  <c r="CZ79" i="48"/>
  <c r="CZ71" i="48"/>
  <c r="CZ63" i="48"/>
  <c r="CZ54" i="48"/>
  <c r="CZ45" i="48"/>
  <c r="CZ36" i="48"/>
  <c r="CZ28" i="48"/>
  <c r="CZ21" i="48"/>
  <c r="CZ11" i="48"/>
  <c r="CZ121" i="48"/>
  <c r="CZ110" i="48"/>
  <c r="CZ118" i="48"/>
  <c r="CZ98" i="48"/>
  <c r="CZ90" i="48"/>
  <c r="CZ81" i="48"/>
  <c r="CZ73" i="48"/>
  <c r="CZ65" i="48"/>
  <c r="CZ56" i="48"/>
  <c r="CZ47" i="48"/>
  <c r="CZ38" i="48"/>
  <c r="CZ31" i="48"/>
  <c r="CZ22" i="48"/>
  <c r="CZ14" i="48"/>
  <c r="CZ4" i="48"/>
  <c r="CZ75" i="48"/>
  <c r="CZ40" i="48"/>
  <c r="CZ7" i="48"/>
  <c r="CZ127" i="48"/>
  <c r="CZ100" i="48"/>
  <c r="CZ67" i="48"/>
  <c r="CZ33" i="48"/>
  <c r="CZ112" i="48"/>
  <c r="CZ92" i="48"/>
  <c r="CZ58" i="48"/>
  <c r="CZ24" i="48"/>
  <c r="CZ16" i="48"/>
  <c r="CZ107" i="48"/>
  <c r="CZ83" i="48"/>
  <c r="CZ50" i="48"/>
  <c r="CZ123" i="48"/>
  <c r="CZ5" i="48"/>
  <c r="CZ3" i="48"/>
  <c r="DF120" i="48"/>
  <c r="DF119" i="48"/>
  <c r="DF109" i="48"/>
  <c r="DF108" i="48"/>
  <c r="DF117" i="48"/>
  <c r="DF104" i="48"/>
  <c r="DF103" i="48"/>
  <c r="DF97" i="48"/>
  <c r="DF96" i="48"/>
  <c r="DF89" i="48"/>
  <c r="DF88" i="48"/>
  <c r="DF80" i="48"/>
  <c r="DF79" i="48"/>
  <c r="DF72" i="48"/>
  <c r="DF71" i="48"/>
  <c r="DF64" i="48"/>
  <c r="DF63" i="48"/>
  <c r="DF55" i="48"/>
  <c r="DF54" i="48"/>
  <c r="DF46" i="48"/>
  <c r="DF45" i="48"/>
  <c r="DF123" i="48"/>
  <c r="DF121" i="48"/>
  <c r="DF111" i="48"/>
  <c r="DF110" i="48"/>
  <c r="DF118" i="48"/>
  <c r="DF105" i="48"/>
  <c r="DF99" i="48"/>
  <c r="DF98" i="48"/>
  <c r="DF91" i="48"/>
  <c r="DF90" i="48"/>
  <c r="DF82" i="48"/>
  <c r="DF81" i="48"/>
  <c r="DF74" i="48"/>
  <c r="DF73" i="48"/>
  <c r="DF66" i="48"/>
  <c r="DF65" i="48"/>
  <c r="DF57" i="48"/>
  <c r="DF56" i="48"/>
  <c r="DF48" i="48"/>
  <c r="DF47" i="48"/>
  <c r="DF40" i="48"/>
  <c r="DF38" i="48"/>
  <c r="DF36" i="48"/>
  <c r="DF33" i="48"/>
  <c r="DF31" i="48"/>
  <c r="DF28" i="48"/>
  <c r="DF26" i="48"/>
  <c r="DF24" i="48"/>
  <c r="DF22" i="48"/>
  <c r="DF21" i="48"/>
  <c r="DF18" i="48"/>
  <c r="DF14" i="48"/>
  <c r="DF11" i="48"/>
  <c r="DF9" i="48"/>
  <c r="DF7" i="48"/>
  <c r="DF128" i="48"/>
  <c r="DF127" i="48"/>
  <c r="DF113" i="48"/>
  <c r="DF112" i="48"/>
  <c r="DF107" i="48"/>
  <c r="DF106" i="48"/>
  <c r="DF102" i="48"/>
  <c r="DF100" i="48"/>
  <c r="DF93" i="48"/>
  <c r="DF92" i="48"/>
  <c r="DF85" i="48"/>
  <c r="DF83" i="48"/>
  <c r="DF77" i="48"/>
  <c r="DF75" i="48"/>
  <c r="DF68" i="48"/>
  <c r="DF67" i="48"/>
  <c r="DF59" i="48"/>
  <c r="DF58" i="48"/>
  <c r="DF51" i="48"/>
  <c r="DF50" i="48"/>
  <c r="DF42" i="48"/>
  <c r="DF129" i="48"/>
  <c r="DF87" i="48"/>
  <c r="DF69" i="48"/>
  <c r="DF53" i="48"/>
  <c r="DF114" i="48"/>
  <c r="DF116" i="48"/>
  <c r="DF94" i="48"/>
  <c r="DF60" i="48"/>
  <c r="DF44" i="48"/>
  <c r="DF39" i="48"/>
  <c r="DF37" i="48"/>
  <c r="DF35" i="48"/>
  <c r="DF34" i="48"/>
  <c r="DF32" i="48"/>
  <c r="DF29" i="48"/>
  <c r="DF27" i="48"/>
  <c r="DF25" i="48"/>
  <c r="DF23" i="48"/>
  <c r="DF20" i="48"/>
  <c r="DF17" i="48"/>
  <c r="DF13" i="48"/>
  <c r="DF10" i="48"/>
  <c r="DF8" i="48"/>
  <c r="DF6" i="48"/>
  <c r="DF86" i="48"/>
  <c r="DF70" i="48"/>
  <c r="DF52" i="48"/>
  <c r="DF115" i="48"/>
  <c r="DF78" i="48"/>
  <c r="DF95" i="48"/>
  <c r="DF43" i="48"/>
  <c r="DF61" i="48"/>
  <c r="DF15" i="48"/>
  <c r="DF16" i="48"/>
  <c r="DF5" i="48"/>
  <c r="DF125" i="48"/>
  <c r="DF4" i="48"/>
  <c r="DF3" i="48"/>
  <c r="DL129" i="48"/>
  <c r="DL127" i="48"/>
  <c r="DL123" i="48"/>
  <c r="DL120" i="48"/>
  <c r="DL115" i="48"/>
  <c r="DL113" i="48"/>
  <c r="DL128" i="48"/>
  <c r="DL114" i="48"/>
  <c r="DL112" i="48"/>
  <c r="DL110" i="48"/>
  <c r="DL108" i="48"/>
  <c r="DL107" i="48"/>
  <c r="DL118" i="48"/>
  <c r="DL117" i="48"/>
  <c r="DL103" i="48"/>
  <c r="DL100" i="48"/>
  <c r="DL98" i="48"/>
  <c r="DL96" i="48"/>
  <c r="DL94" i="48"/>
  <c r="DL92" i="48"/>
  <c r="DL90" i="48"/>
  <c r="DL125" i="48"/>
  <c r="DL121" i="48"/>
  <c r="DL111" i="48"/>
  <c r="DL109" i="48"/>
  <c r="DL116" i="48"/>
  <c r="DL106" i="48"/>
  <c r="DL105" i="48"/>
  <c r="DL104" i="48"/>
  <c r="DL102" i="48"/>
  <c r="DL99" i="48"/>
  <c r="DL97" i="48"/>
  <c r="DL95" i="48"/>
  <c r="DL93" i="48"/>
  <c r="DL91" i="48"/>
  <c r="DL89" i="48"/>
  <c r="DL87" i="48"/>
  <c r="DL85" i="48"/>
  <c r="DL82" i="48"/>
  <c r="DL80" i="48"/>
  <c r="DL77" i="48"/>
  <c r="DL74" i="48"/>
  <c r="DL72" i="48"/>
  <c r="DL70" i="48"/>
  <c r="DL68" i="48"/>
  <c r="DL66" i="48"/>
  <c r="DL64" i="48"/>
  <c r="DL63" i="48"/>
  <c r="DL60" i="48"/>
  <c r="DL58" i="48"/>
  <c r="DL56" i="48"/>
  <c r="DL54" i="48"/>
  <c r="DL52" i="48"/>
  <c r="DL83" i="48"/>
  <c r="DL75" i="48"/>
  <c r="DL67" i="48"/>
  <c r="DL55" i="48"/>
  <c r="DL50" i="48"/>
  <c r="DL47" i="48"/>
  <c r="DL45" i="48"/>
  <c r="DL43" i="48"/>
  <c r="DL40" i="48"/>
  <c r="DL38" i="48"/>
  <c r="DL36" i="48"/>
  <c r="DL33" i="48"/>
  <c r="DL31" i="48"/>
  <c r="DL28" i="48"/>
  <c r="DL26" i="48"/>
  <c r="DL24" i="48"/>
  <c r="DL22" i="48"/>
  <c r="DL21" i="48"/>
  <c r="DL18" i="48"/>
  <c r="DL16" i="48"/>
  <c r="DL13" i="48"/>
  <c r="DL10" i="48"/>
  <c r="DL88" i="48"/>
  <c r="DL79" i="48"/>
  <c r="DL71" i="48"/>
  <c r="DL59" i="48"/>
  <c r="DL51" i="48"/>
  <c r="DL48" i="48"/>
  <c r="DL46" i="48"/>
  <c r="DL44" i="48"/>
  <c r="DL42" i="48"/>
  <c r="DL39" i="48"/>
  <c r="DL37" i="48"/>
  <c r="DL35" i="48"/>
  <c r="DL34" i="48"/>
  <c r="DL32" i="48"/>
  <c r="DL29" i="48"/>
  <c r="DL27" i="48"/>
  <c r="DL25" i="48"/>
  <c r="DL23" i="48"/>
  <c r="DL20" i="48"/>
  <c r="DL17" i="48"/>
  <c r="DL14" i="48"/>
  <c r="DL11" i="48"/>
  <c r="DL9" i="48"/>
  <c r="DL7" i="48"/>
  <c r="DL5" i="48"/>
  <c r="DL3" i="48"/>
  <c r="DL86" i="48"/>
  <c r="DL78" i="48"/>
  <c r="DL69" i="48"/>
  <c r="DL57" i="48"/>
  <c r="DL119" i="48"/>
  <c r="DL65" i="48"/>
  <c r="DL53" i="48"/>
  <c r="DL4" i="48"/>
  <c r="DL73" i="48"/>
  <c r="DL61" i="48"/>
  <c r="C101" i="44"/>
  <c r="DL81" i="48"/>
  <c r="DL8" i="48"/>
  <c r="DL6" i="48"/>
  <c r="DL15" i="48"/>
  <c r="DR128" i="48"/>
  <c r="DR120" i="48"/>
  <c r="DR114" i="48"/>
  <c r="DR129" i="48"/>
  <c r="DR125" i="48"/>
  <c r="DR115" i="48"/>
  <c r="DR112" i="48"/>
  <c r="DR110" i="48"/>
  <c r="DR108" i="48"/>
  <c r="DR107" i="48"/>
  <c r="DR118" i="48"/>
  <c r="DR117" i="48"/>
  <c r="DR103" i="48"/>
  <c r="DR100" i="48"/>
  <c r="DR127" i="48"/>
  <c r="DR121" i="48"/>
  <c r="DR113" i="48"/>
  <c r="DR123" i="48"/>
  <c r="DR99" i="48"/>
  <c r="DR95" i="48"/>
  <c r="DR91" i="48"/>
  <c r="DR87" i="48"/>
  <c r="DR83" i="48"/>
  <c r="DR75" i="48"/>
  <c r="DR70" i="48"/>
  <c r="DR67" i="48"/>
  <c r="DR58" i="48"/>
  <c r="DR55" i="48"/>
  <c r="DR111" i="48"/>
  <c r="DR109" i="48"/>
  <c r="DR116" i="48"/>
  <c r="DR106" i="48"/>
  <c r="DR105" i="48"/>
  <c r="DR104" i="48"/>
  <c r="DR102" i="48"/>
  <c r="DR97" i="48"/>
  <c r="DR93" i="48"/>
  <c r="DR89" i="48"/>
  <c r="DR82" i="48"/>
  <c r="DR79" i="48"/>
  <c r="DR74" i="48"/>
  <c r="DR71" i="48"/>
  <c r="DR66" i="48"/>
  <c r="DR63" i="48"/>
  <c r="DR59" i="48"/>
  <c r="DR54" i="48"/>
  <c r="DR119" i="48"/>
  <c r="DR98" i="48"/>
  <c r="DR94" i="48"/>
  <c r="DR90" i="48"/>
  <c r="DR86" i="48"/>
  <c r="DR80" i="48"/>
  <c r="DR78" i="48"/>
  <c r="DR72" i="48"/>
  <c r="DR69" i="48"/>
  <c r="DR64" i="48"/>
  <c r="DR60" i="48"/>
  <c r="DR57" i="48"/>
  <c r="DR52" i="48"/>
  <c r="DR51" i="48"/>
  <c r="DR48" i="48"/>
  <c r="DR46" i="48"/>
  <c r="DR44" i="48"/>
  <c r="DR42" i="48"/>
  <c r="DR39" i="48"/>
  <c r="DR37" i="48"/>
  <c r="DR35" i="48"/>
  <c r="DR34" i="48"/>
  <c r="DR32" i="48"/>
  <c r="DR29" i="48"/>
  <c r="DR27" i="48"/>
  <c r="DR92" i="48"/>
  <c r="DR81" i="48"/>
  <c r="DR77" i="48"/>
  <c r="DR50" i="48"/>
  <c r="DR47" i="48"/>
  <c r="DR45" i="48"/>
  <c r="DR43" i="48"/>
  <c r="DR40" i="48"/>
  <c r="DR38" i="48"/>
  <c r="DR36" i="48"/>
  <c r="DR33" i="48"/>
  <c r="DR31" i="48"/>
  <c r="DR28" i="48"/>
  <c r="DR25" i="48"/>
  <c r="DR17" i="48"/>
  <c r="DR14" i="48"/>
  <c r="DR7" i="48"/>
  <c r="DR4" i="48"/>
  <c r="DR85" i="48"/>
  <c r="DR26" i="48"/>
  <c r="DR22" i="48"/>
  <c r="DR18" i="48"/>
  <c r="DR10" i="48"/>
  <c r="DR5" i="48"/>
  <c r="DR96" i="48"/>
  <c r="DR88" i="48"/>
  <c r="DR65" i="48"/>
  <c r="DR53" i="48"/>
  <c r="DR23" i="48"/>
  <c r="DR20" i="48"/>
  <c r="DR15" i="48"/>
  <c r="DR11" i="48"/>
  <c r="DR8" i="48"/>
  <c r="DR3" i="48"/>
  <c r="DR73" i="48"/>
  <c r="DR21" i="48"/>
  <c r="DR9" i="48"/>
  <c r="DR61" i="48"/>
  <c r="DR68" i="48"/>
  <c r="DR24" i="48"/>
  <c r="DR16" i="48"/>
  <c r="DR13" i="48"/>
  <c r="DR6" i="48"/>
  <c r="DR56" i="48"/>
  <c r="DZ129" i="48"/>
  <c r="DZ127" i="48"/>
  <c r="DZ123" i="48"/>
  <c r="DZ120" i="48"/>
  <c r="DZ115" i="48"/>
  <c r="DZ113" i="48"/>
  <c r="DZ119" i="48"/>
  <c r="DZ110" i="48"/>
  <c r="DZ108" i="48"/>
  <c r="DZ107" i="48"/>
  <c r="DZ118" i="48"/>
  <c r="DZ117" i="48"/>
  <c r="DZ103" i="48"/>
  <c r="DZ100" i="48"/>
  <c r="DZ98" i="48"/>
  <c r="DZ96" i="48"/>
  <c r="DZ94" i="48"/>
  <c r="DZ92" i="48"/>
  <c r="DZ90" i="48"/>
  <c r="DZ88" i="48"/>
  <c r="DZ128" i="48"/>
  <c r="DZ114" i="48"/>
  <c r="DZ125" i="48"/>
  <c r="DZ112" i="48"/>
  <c r="DZ111" i="48"/>
  <c r="DZ109" i="48"/>
  <c r="DZ116" i="48"/>
  <c r="DZ106" i="48"/>
  <c r="DZ105" i="48"/>
  <c r="DZ104" i="48"/>
  <c r="DZ102" i="48"/>
  <c r="DZ99" i="48"/>
  <c r="DZ97" i="48"/>
  <c r="DZ95" i="48"/>
  <c r="DZ93" i="48"/>
  <c r="DZ91" i="48"/>
  <c r="DZ89" i="48"/>
  <c r="DZ87" i="48"/>
  <c r="DZ85" i="48"/>
  <c r="DZ82" i="48"/>
  <c r="DZ80" i="48"/>
  <c r="DZ77" i="48"/>
  <c r="DZ74" i="48"/>
  <c r="DZ72" i="48"/>
  <c r="DZ70" i="48"/>
  <c r="DZ68" i="48"/>
  <c r="DZ66" i="48"/>
  <c r="DZ64" i="48"/>
  <c r="DZ60" i="48"/>
  <c r="DZ58" i="48"/>
  <c r="DZ56" i="48"/>
  <c r="DZ54" i="48"/>
  <c r="DZ52" i="48"/>
  <c r="DZ121" i="48"/>
  <c r="DZ86" i="48"/>
  <c r="DZ78" i="48"/>
  <c r="DZ69" i="48"/>
  <c r="DZ57" i="48"/>
  <c r="DZ50" i="48"/>
  <c r="DZ47" i="48"/>
  <c r="DZ45" i="48"/>
  <c r="DZ43" i="48"/>
  <c r="DZ40" i="48"/>
  <c r="DZ38" i="48"/>
  <c r="DZ36" i="48"/>
  <c r="DZ33" i="48"/>
  <c r="DZ31" i="48"/>
  <c r="DZ28" i="48"/>
  <c r="DZ26" i="48"/>
  <c r="DZ24" i="48"/>
  <c r="DZ22" i="48"/>
  <c r="DZ21" i="48"/>
  <c r="DZ18" i="48"/>
  <c r="DZ16" i="48"/>
  <c r="DZ13" i="48"/>
  <c r="DZ10" i="48"/>
  <c r="DZ81" i="48"/>
  <c r="DZ73" i="48"/>
  <c r="DZ65" i="48"/>
  <c r="DZ61" i="48"/>
  <c r="DZ53" i="48"/>
  <c r="DZ51" i="48"/>
  <c r="DZ48" i="48"/>
  <c r="DZ46" i="48"/>
  <c r="DZ44" i="48"/>
  <c r="DZ42" i="48"/>
  <c r="DZ39" i="48"/>
  <c r="DZ37" i="48"/>
  <c r="DZ35" i="48"/>
  <c r="DZ34" i="48"/>
  <c r="DZ32" i="48"/>
  <c r="DZ29" i="48"/>
  <c r="DZ27" i="48"/>
  <c r="DZ25" i="48"/>
  <c r="DZ23" i="48"/>
  <c r="DZ20" i="48"/>
  <c r="DZ17" i="48"/>
  <c r="DZ15" i="48"/>
  <c r="DZ14" i="48"/>
  <c r="DZ11" i="48"/>
  <c r="DZ9" i="48"/>
  <c r="DZ7" i="48"/>
  <c r="DZ5" i="48"/>
  <c r="DZ3" i="48"/>
  <c r="DZ79" i="48"/>
  <c r="DZ71" i="48"/>
  <c r="DZ59" i="48"/>
  <c r="DZ75" i="48"/>
  <c r="DZ6" i="48"/>
  <c r="DZ83" i="48"/>
  <c r="DZ4" i="48"/>
  <c r="DZ55" i="48"/>
  <c r="DZ8" i="48"/>
  <c r="DZ67" i="48"/>
  <c r="DZ63" i="48"/>
  <c r="EG128" i="48"/>
  <c r="EG123" i="48"/>
  <c r="EG120" i="48"/>
  <c r="EG115" i="48"/>
  <c r="EG113" i="48"/>
  <c r="EG111" i="48"/>
  <c r="EG109" i="48"/>
  <c r="EG116" i="48"/>
  <c r="EG106" i="48"/>
  <c r="EG105" i="48"/>
  <c r="EG104" i="48"/>
  <c r="EG102" i="48"/>
  <c r="EG99" i="48"/>
  <c r="EG97" i="48"/>
  <c r="EG95" i="48"/>
  <c r="EG93" i="48"/>
  <c r="EG91" i="48"/>
  <c r="EG129" i="48"/>
  <c r="EG127" i="48"/>
  <c r="EG121" i="48"/>
  <c r="EG119" i="48"/>
  <c r="EG114" i="48"/>
  <c r="EG112" i="48"/>
  <c r="EG110" i="48"/>
  <c r="EG108" i="48"/>
  <c r="EG107" i="48"/>
  <c r="EG118" i="48"/>
  <c r="EG117" i="48"/>
  <c r="EG103" i="48"/>
  <c r="EG100" i="48"/>
  <c r="EG98" i="48"/>
  <c r="EG96" i="48"/>
  <c r="EG94" i="48"/>
  <c r="EG92" i="48"/>
  <c r="EG90" i="48"/>
  <c r="EG89" i="48"/>
  <c r="EG87" i="48"/>
  <c r="EG85" i="48"/>
  <c r="EG82" i="48"/>
  <c r="EG80" i="48"/>
  <c r="EG78" i="48"/>
  <c r="EG75" i="48"/>
  <c r="EG73" i="48"/>
  <c r="EG71" i="48"/>
  <c r="EG69" i="48"/>
  <c r="EG67" i="48"/>
  <c r="EG65" i="48"/>
  <c r="EG63" i="48"/>
  <c r="EG60" i="48"/>
  <c r="EG58" i="48"/>
  <c r="EG56" i="48"/>
  <c r="EG54" i="48"/>
  <c r="EG52" i="48"/>
  <c r="EG50" i="48"/>
  <c r="EG47" i="48"/>
  <c r="EG45" i="48"/>
  <c r="EG43" i="48"/>
  <c r="EG40" i="48"/>
  <c r="EG38" i="48"/>
  <c r="EG36" i="48"/>
  <c r="EG33" i="48"/>
  <c r="EG31" i="48"/>
  <c r="EG28" i="48"/>
  <c r="EG88" i="48"/>
  <c r="EG86" i="48"/>
  <c r="EG83" i="48"/>
  <c r="EG81" i="48"/>
  <c r="EG77" i="48"/>
  <c r="EG74" i="48"/>
  <c r="EG72" i="48"/>
  <c r="EG70" i="48"/>
  <c r="EG68" i="48"/>
  <c r="EG66" i="48"/>
  <c r="EG64" i="48"/>
  <c r="EG61" i="48"/>
  <c r="EG59" i="48"/>
  <c r="EG57" i="48"/>
  <c r="EG55" i="48"/>
  <c r="EG53" i="48"/>
  <c r="EG51" i="48"/>
  <c r="EG48" i="48"/>
  <c r="EG46" i="48"/>
  <c r="EG44" i="48"/>
  <c r="EG42" i="48"/>
  <c r="EG39" i="48"/>
  <c r="EG37" i="48"/>
  <c r="EG35" i="48"/>
  <c r="EG34" i="48"/>
  <c r="EG32" i="48"/>
  <c r="EG29" i="48"/>
  <c r="EG27" i="48"/>
  <c r="EG25" i="48"/>
  <c r="EG23" i="48"/>
  <c r="EG20" i="48"/>
  <c r="EG17" i="48"/>
  <c r="EG15" i="48"/>
  <c r="EG13" i="48"/>
  <c r="EG10" i="48"/>
  <c r="EG8" i="48"/>
  <c r="EG6" i="48"/>
  <c r="EG24" i="48"/>
  <c r="EG16" i="48"/>
  <c r="EG7" i="48"/>
  <c r="EG26" i="48"/>
  <c r="EG18" i="48"/>
  <c r="EG9" i="48"/>
  <c r="EG21" i="48"/>
  <c r="EG11" i="48"/>
  <c r="EG22" i="48"/>
  <c r="EG4" i="48"/>
  <c r="EG14" i="48"/>
  <c r="EG79" i="48"/>
  <c r="EG3" i="48"/>
  <c r="EG125" i="48"/>
  <c r="EG5" i="48"/>
  <c r="EN128" i="48"/>
  <c r="EN125" i="48"/>
  <c r="EN121" i="48"/>
  <c r="EN119" i="48"/>
  <c r="EN114" i="48"/>
  <c r="EN112" i="48"/>
  <c r="EN110" i="48"/>
  <c r="EN108" i="48"/>
  <c r="EN107" i="48"/>
  <c r="EN118" i="48"/>
  <c r="EN117" i="48"/>
  <c r="EN103" i="48"/>
  <c r="EN100" i="48"/>
  <c r="EN98" i="48"/>
  <c r="EN96" i="48"/>
  <c r="EN94" i="48"/>
  <c r="EN92" i="48"/>
  <c r="EN90" i="48"/>
  <c r="EN88" i="48"/>
  <c r="EN86" i="48"/>
  <c r="EN83" i="48"/>
  <c r="EN81" i="48"/>
  <c r="EN79" i="48"/>
  <c r="EN78" i="48"/>
  <c r="EN75" i="48"/>
  <c r="EN73" i="48"/>
  <c r="EN71" i="48"/>
  <c r="EN69" i="48"/>
  <c r="EN67" i="48"/>
  <c r="EN65" i="48"/>
  <c r="EN63" i="48"/>
  <c r="EN60" i="48"/>
  <c r="EN58" i="48"/>
  <c r="EN56" i="48"/>
  <c r="EN54" i="48"/>
  <c r="EN52" i="48"/>
  <c r="EN50" i="48"/>
  <c r="EN47" i="48"/>
  <c r="EN45" i="48"/>
  <c r="EN43" i="48"/>
  <c r="EN40" i="48"/>
  <c r="EN38" i="48"/>
  <c r="EN36" i="48"/>
  <c r="EN33" i="48"/>
  <c r="EN31" i="48"/>
  <c r="EN28" i="48"/>
  <c r="EN26" i="48"/>
  <c r="EN24" i="48"/>
  <c r="EN22" i="48"/>
  <c r="EN21" i="48"/>
  <c r="EN18" i="48"/>
  <c r="EN16" i="48"/>
  <c r="EN14" i="48"/>
  <c r="EN11" i="48"/>
  <c r="EN9" i="48"/>
  <c r="EN7" i="48"/>
  <c r="EN4" i="48"/>
  <c r="EN129" i="48"/>
  <c r="EN127" i="48"/>
  <c r="EN123" i="48"/>
  <c r="EN120" i="48"/>
  <c r="EN115" i="48"/>
  <c r="EN113" i="48"/>
  <c r="EN111" i="48"/>
  <c r="EN109" i="48"/>
  <c r="EN116" i="48"/>
  <c r="EN106" i="48"/>
  <c r="EN105" i="48"/>
  <c r="EN104" i="48"/>
  <c r="EN102" i="48"/>
  <c r="EN99" i="48"/>
  <c r="EN97" i="48"/>
  <c r="EN95" i="48"/>
  <c r="EN93" i="48"/>
  <c r="EN91" i="48"/>
  <c r="EN89" i="48"/>
  <c r="EN87" i="48"/>
  <c r="EN85" i="48"/>
  <c r="EN82" i="48"/>
  <c r="EN80" i="48"/>
  <c r="EN77" i="48"/>
  <c r="EN74" i="48"/>
  <c r="EN72" i="48"/>
  <c r="EN70" i="48"/>
  <c r="EN68" i="48"/>
  <c r="EN66" i="48"/>
  <c r="EN64" i="48"/>
  <c r="EN61" i="48"/>
  <c r="EN59" i="48"/>
  <c r="EN57" i="48"/>
  <c r="EN55" i="48"/>
  <c r="EN53" i="48"/>
  <c r="EN51" i="48"/>
  <c r="EN48" i="48"/>
  <c r="EN46" i="48"/>
  <c r="EN44" i="48"/>
  <c r="EN42" i="48"/>
  <c r="EN39" i="48"/>
  <c r="EN37" i="48"/>
  <c r="EN35" i="48"/>
  <c r="EN34" i="48"/>
  <c r="EN32" i="48"/>
  <c r="EN29" i="48"/>
  <c r="EN27" i="48"/>
  <c r="EN25" i="48"/>
  <c r="EN23" i="48"/>
  <c r="EN20" i="48"/>
  <c r="EN17" i="48"/>
  <c r="EN15" i="48"/>
  <c r="EN13" i="48"/>
  <c r="EN10" i="48"/>
  <c r="EN8" i="48"/>
  <c r="EN6" i="48"/>
  <c r="EN5" i="48"/>
  <c r="EN3" i="48"/>
  <c r="L128" i="48"/>
  <c r="L123" i="48"/>
  <c r="L120" i="48"/>
  <c r="L115" i="48"/>
  <c r="L113" i="48"/>
  <c r="L111" i="48"/>
  <c r="L109" i="48"/>
  <c r="L116" i="48"/>
  <c r="L106" i="48"/>
  <c r="L105" i="48"/>
  <c r="L104" i="48"/>
  <c r="L100" i="48"/>
  <c r="L97" i="48"/>
  <c r="L95" i="48"/>
  <c r="L93" i="48"/>
  <c r="L91" i="48"/>
  <c r="L89" i="48"/>
  <c r="L87" i="48"/>
  <c r="L85" i="48"/>
  <c r="L82" i="48"/>
  <c r="L80" i="48"/>
  <c r="L77" i="48"/>
  <c r="L74" i="48"/>
  <c r="L72" i="48"/>
  <c r="L70" i="48"/>
  <c r="L68" i="48"/>
  <c r="L66" i="48"/>
  <c r="L64" i="48"/>
  <c r="L60" i="48"/>
  <c r="L58" i="48"/>
  <c r="L56" i="48"/>
  <c r="L54" i="48"/>
  <c r="L52" i="48"/>
  <c r="L50" i="48"/>
  <c r="L47" i="48"/>
  <c r="L45" i="48"/>
  <c r="L43" i="48"/>
  <c r="L40" i="48"/>
  <c r="L38" i="48"/>
  <c r="L35" i="48"/>
  <c r="L34" i="48"/>
  <c r="L31" i="48"/>
  <c r="L28" i="48"/>
  <c r="L26" i="48"/>
  <c r="L24" i="48"/>
  <c r="L22" i="48"/>
  <c r="L21" i="48"/>
  <c r="L16" i="48"/>
  <c r="L11" i="48"/>
  <c r="L9" i="48"/>
  <c r="L7" i="48"/>
  <c r="L5" i="48"/>
  <c r="L3" i="48"/>
  <c r="L129" i="48"/>
  <c r="L127" i="48"/>
  <c r="L121" i="48"/>
  <c r="L119" i="48"/>
  <c r="L114" i="48"/>
  <c r="L112" i="48"/>
  <c r="L110" i="48"/>
  <c r="L108" i="48"/>
  <c r="L107" i="48"/>
  <c r="L118" i="48"/>
  <c r="L117" i="48"/>
  <c r="L103" i="48"/>
  <c r="L98" i="48"/>
  <c r="L96" i="48"/>
  <c r="L94" i="48"/>
  <c r="L92" i="48"/>
  <c r="L90" i="48"/>
  <c r="L88" i="48"/>
  <c r="L86" i="48"/>
  <c r="L83" i="48"/>
  <c r="L81" i="48"/>
  <c r="L79" i="48"/>
  <c r="L78" i="48"/>
  <c r="L75" i="48"/>
  <c r="L73" i="48"/>
  <c r="L71" i="48"/>
  <c r="L69" i="48"/>
  <c r="L67" i="48"/>
  <c r="L65" i="48"/>
  <c r="L61" i="48"/>
  <c r="L59" i="48"/>
  <c r="L57" i="48"/>
  <c r="L55" i="48"/>
  <c r="L53" i="48"/>
  <c r="L51" i="48"/>
  <c r="L48" i="48"/>
  <c r="L46" i="48"/>
  <c r="L44" i="48"/>
  <c r="L42" i="48"/>
  <c r="L39" i="48"/>
  <c r="L37" i="48"/>
  <c r="L32" i="48"/>
  <c r="L29" i="48"/>
  <c r="L27" i="48"/>
  <c r="L25" i="48"/>
  <c r="L23" i="48"/>
  <c r="L20" i="48"/>
  <c r="L14" i="48"/>
  <c r="L10" i="48"/>
  <c r="L8" i="48"/>
  <c r="L6" i="48"/>
  <c r="L4" i="48"/>
  <c r="L17" i="48"/>
  <c r="L63" i="48"/>
  <c r="L125" i="48"/>
  <c r="L102" i="48"/>
  <c r="L18" i="48"/>
  <c r="L36" i="48"/>
  <c r="L33" i="48"/>
  <c r="L13" i="48"/>
  <c r="L99" i="48"/>
  <c r="L15" i="48"/>
  <c r="AB128" i="48"/>
  <c r="AB125" i="48"/>
  <c r="AB121" i="48"/>
  <c r="AB119" i="48"/>
  <c r="AB114" i="48"/>
  <c r="AB112" i="48"/>
  <c r="AB110" i="48"/>
  <c r="AB108" i="48"/>
  <c r="AB107" i="48"/>
  <c r="AB118" i="48"/>
  <c r="AB117" i="48"/>
  <c r="AB103" i="48"/>
  <c r="AB100" i="48"/>
  <c r="AB98" i="48"/>
  <c r="AB96" i="48"/>
  <c r="AB94" i="48"/>
  <c r="AB92" i="48"/>
  <c r="AB90" i="48"/>
  <c r="AB88" i="48"/>
  <c r="AB86" i="48"/>
  <c r="AB83" i="48"/>
  <c r="AB81" i="48"/>
  <c r="AB79" i="48"/>
  <c r="AB78" i="48"/>
  <c r="AB75" i="48"/>
  <c r="AB73" i="48"/>
  <c r="AB71" i="48"/>
  <c r="AB69" i="48"/>
  <c r="AB67" i="48"/>
  <c r="AB65" i="48"/>
  <c r="AB63" i="48"/>
  <c r="AB60" i="48"/>
  <c r="AB58" i="48"/>
  <c r="AB56" i="48"/>
  <c r="AB54" i="48"/>
  <c r="AB52" i="48"/>
  <c r="AB50" i="48"/>
  <c r="AB47" i="48"/>
  <c r="AB45" i="48"/>
  <c r="AB43" i="48"/>
  <c r="AB40" i="48"/>
  <c r="AB38" i="48"/>
  <c r="AB36" i="48"/>
  <c r="AB33" i="48"/>
  <c r="AB31" i="48"/>
  <c r="AB28" i="48"/>
  <c r="AB26" i="48"/>
  <c r="AB24" i="48"/>
  <c r="AB22" i="48"/>
  <c r="AB21" i="48"/>
  <c r="AB18" i="48"/>
  <c r="AB16" i="48"/>
  <c r="AB14" i="48"/>
  <c r="AB11" i="48"/>
  <c r="AB9" i="48"/>
  <c r="AB7" i="48"/>
  <c r="AB5" i="48"/>
  <c r="AB3" i="48"/>
  <c r="AB129" i="48"/>
  <c r="AB115" i="48"/>
  <c r="AB116" i="48"/>
  <c r="AB95" i="48"/>
  <c r="AB87" i="48"/>
  <c r="AB82" i="48"/>
  <c r="AB74" i="48"/>
  <c r="AB70" i="48"/>
  <c r="AB66" i="48"/>
  <c r="AB61" i="48"/>
  <c r="AB57" i="48"/>
  <c r="AB53" i="48"/>
  <c r="AB48" i="48"/>
  <c r="AB44" i="48"/>
  <c r="AB39" i="48"/>
  <c r="AB35" i="48"/>
  <c r="AB32" i="48"/>
  <c r="AB27" i="48"/>
  <c r="AB23" i="48"/>
  <c r="AB20" i="48"/>
  <c r="AB15" i="48"/>
  <c r="AB10" i="48"/>
  <c r="AB6" i="48"/>
  <c r="AB120" i="48"/>
  <c r="AB127" i="48"/>
  <c r="AB113" i="48"/>
  <c r="AB106" i="48"/>
  <c r="AB102" i="48"/>
  <c r="AB93" i="48"/>
  <c r="AB85" i="48"/>
  <c r="AB123" i="48"/>
  <c r="AB111" i="48"/>
  <c r="AB105" i="48"/>
  <c r="AB99" i="48"/>
  <c r="AB91" i="48"/>
  <c r="AB80" i="48"/>
  <c r="AB77" i="48"/>
  <c r="AB72" i="48"/>
  <c r="AB68" i="48"/>
  <c r="AB64" i="48"/>
  <c r="AB59" i="48"/>
  <c r="AB55" i="48"/>
  <c r="AB51" i="48"/>
  <c r="AB46" i="48"/>
  <c r="AB42" i="48"/>
  <c r="AB37" i="48"/>
  <c r="AB34" i="48"/>
  <c r="AB29" i="48"/>
  <c r="AB25" i="48"/>
  <c r="AB17" i="48"/>
  <c r="AB13" i="48"/>
  <c r="AB8" i="48"/>
  <c r="AB4" i="48"/>
  <c r="AB109" i="48"/>
  <c r="AB104" i="48"/>
  <c r="AB97" i="48"/>
  <c r="AB89" i="48"/>
  <c r="AX128" i="48"/>
  <c r="AX115" i="48"/>
  <c r="AX116" i="48"/>
  <c r="AX102" i="48"/>
  <c r="AX92" i="48"/>
  <c r="AX87" i="48"/>
  <c r="AX63" i="48"/>
  <c r="AX56" i="48"/>
  <c r="AX50" i="48"/>
  <c r="AX45" i="48"/>
  <c r="AX36" i="48"/>
  <c r="AX17" i="48"/>
  <c r="AX13" i="48"/>
  <c r="AX123" i="48"/>
  <c r="AX118" i="48"/>
  <c r="AX103" i="48"/>
  <c r="AX95" i="48"/>
  <c r="AX88" i="48"/>
  <c r="AX79" i="48"/>
  <c r="AX72" i="48"/>
  <c r="AX57" i="48"/>
  <c r="AX53" i="48"/>
  <c r="AX46" i="48"/>
  <c r="AX40" i="48"/>
  <c r="AX18" i="48"/>
  <c r="AX14" i="48"/>
  <c r="AX3" i="48"/>
  <c r="AX125" i="48"/>
  <c r="AX107" i="48"/>
  <c r="AX105" i="48"/>
  <c r="AX96" i="48"/>
  <c r="AX90" i="48"/>
  <c r="AX80" i="48"/>
  <c r="AX77" i="48"/>
  <c r="AX58" i="48"/>
  <c r="AX54" i="48"/>
  <c r="AX47" i="48"/>
  <c r="AX42" i="48"/>
  <c r="AX32" i="48"/>
  <c r="AX15" i="48"/>
  <c r="AX4" i="48"/>
  <c r="AX78" i="48"/>
  <c r="AX112" i="48"/>
  <c r="AX99" i="48"/>
  <c r="AX85" i="48"/>
  <c r="AX59" i="48"/>
  <c r="AX48" i="48"/>
  <c r="AX33" i="48"/>
  <c r="AX5" i="48"/>
  <c r="AX127" i="48"/>
  <c r="AX106" i="48"/>
  <c r="AX91" i="48"/>
  <c r="AX55" i="48"/>
  <c r="AX44" i="48"/>
  <c r="AX16" i="48"/>
  <c r="AX51" i="48"/>
  <c r="AX52" i="48"/>
  <c r="AX10" i="48"/>
  <c r="AX110" i="48"/>
  <c r="AX119" i="48"/>
  <c r="AX93" i="48"/>
  <c r="AX35" i="48"/>
  <c r="AX6" i="48"/>
  <c r="AX120" i="48"/>
  <c r="AX75" i="48"/>
  <c r="AX67" i="48"/>
  <c r="AX20" i="48"/>
  <c r="AX22" i="48"/>
  <c r="AX27" i="48"/>
  <c r="AX60" i="48"/>
  <c r="AX66" i="48"/>
  <c r="AX23" i="48"/>
  <c r="AX81" i="48"/>
  <c r="AX34" i="48"/>
  <c r="AX21" i="48"/>
  <c r="AX71" i="48"/>
  <c r="AX9" i="48"/>
  <c r="AX89" i="48"/>
  <c r="AX26" i="48"/>
  <c r="AX111" i="48"/>
  <c r="AX69" i="48"/>
  <c r="AX25" i="48"/>
  <c r="AX28" i="48"/>
  <c r="AX39" i="48"/>
  <c r="AX68" i="48"/>
  <c r="AX82" i="48"/>
  <c r="AX37" i="48"/>
  <c r="AX113" i="48"/>
  <c r="AX43" i="48"/>
  <c r="AX65" i="48"/>
  <c r="AX94" i="48"/>
  <c r="AX104" i="48"/>
  <c r="AX86" i="48"/>
  <c r="AX109" i="48"/>
  <c r="AX129" i="48"/>
  <c r="AX38" i="48"/>
  <c r="AX74" i="48"/>
  <c r="AX7" i="48"/>
  <c r="AX114" i="48"/>
  <c r="AX61" i="48"/>
  <c r="AX73" i="48"/>
  <c r="AX98" i="48"/>
  <c r="AX24" i="48"/>
  <c r="AX108" i="48"/>
  <c r="AX100" i="48"/>
  <c r="AX11" i="48"/>
  <c r="AX29" i="48"/>
  <c r="AX31" i="48"/>
  <c r="AX70" i="48"/>
  <c r="AX97" i="48"/>
  <c r="AX64" i="48"/>
  <c r="AX121" i="48"/>
  <c r="AX83" i="48"/>
  <c r="AX8" i="48"/>
  <c r="AX117" i="48"/>
  <c r="CA129" i="48"/>
  <c r="CA127" i="48"/>
  <c r="CA123" i="48"/>
  <c r="CA120" i="48"/>
  <c r="CA115" i="48"/>
  <c r="CA113" i="48"/>
  <c r="CA111" i="48"/>
  <c r="CA109" i="48"/>
  <c r="CA116" i="48"/>
  <c r="CA106" i="48"/>
  <c r="CA105" i="48"/>
  <c r="CA104" i="48"/>
  <c r="CA102" i="48"/>
  <c r="CA99" i="48"/>
  <c r="CA97" i="48"/>
  <c r="CA95" i="48"/>
  <c r="CA93" i="48"/>
  <c r="CA91" i="48"/>
  <c r="CA89" i="48"/>
  <c r="CA87" i="48"/>
  <c r="CA85" i="48"/>
  <c r="CA82" i="48"/>
  <c r="CA80" i="48"/>
  <c r="CA77" i="48"/>
  <c r="CA74" i="48"/>
  <c r="CA72" i="48"/>
  <c r="CA70" i="48"/>
  <c r="CA68" i="48"/>
  <c r="CA66" i="48"/>
  <c r="CA64" i="48"/>
  <c r="CA61" i="48"/>
  <c r="CA59" i="48"/>
  <c r="CA57" i="48"/>
  <c r="CA55" i="48"/>
  <c r="CA53" i="48"/>
  <c r="CA51" i="48"/>
  <c r="CA48" i="48"/>
  <c r="CA46" i="48"/>
  <c r="CA44" i="48"/>
  <c r="CA42" i="48"/>
  <c r="CA39" i="48"/>
  <c r="CA37" i="48"/>
  <c r="CA35" i="48"/>
  <c r="CA34" i="48"/>
  <c r="CA32" i="48"/>
  <c r="CA29" i="48"/>
  <c r="CA27" i="48"/>
  <c r="CA25" i="48"/>
  <c r="CA23" i="48"/>
  <c r="CA20" i="48"/>
  <c r="CA17" i="48"/>
  <c r="CA15" i="48"/>
  <c r="CA13" i="48"/>
  <c r="CA10" i="48"/>
  <c r="CA8" i="48"/>
  <c r="CA6" i="48"/>
  <c r="CA4" i="48"/>
  <c r="CA119" i="48"/>
  <c r="CA108" i="48"/>
  <c r="CA117" i="48"/>
  <c r="CA103" i="48"/>
  <c r="CA96" i="48"/>
  <c r="CA88" i="48"/>
  <c r="CA79" i="48"/>
  <c r="CA71" i="48"/>
  <c r="CA63" i="48"/>
  <c r="CA54" i="48"/>
  <c r="CA45" i="48"/>
  <c r="CA36" i="48"/>
  <c r="CA28" i="48"/>
  <c r="CA21" i="48"/>
  <c r="CA11" i="48"/>
  <c r="CA3" i="48"/>
  <c r="CA121" i="48"/>
  <c r="CA110" i="48"/>
  <c r="CA118" i="48"/>
  <c r="CA98" i="48"/>
  <c r="CA90" i="48"/>
  <c r="CA81" i="48"/>
  <c r="CA73" i="48"/>
  <c r="CA65" i="48"/>
  <c r="CA56" i="48"/>
  <c r="CA47" i="48"/>
  <c r="CA38" i="48"/>
  <c r="CA31" i="48"/>
  <c r="CA22" i="48"/>
  <c r="CA14" i="48"/>
  <c r="CA5" i="48"/>
  <c r="CA125" i="48"/>
  <c r="CA112" i="48"/>
  <c r="CA107" i="48"/>
  <c r="CA100" i="48"/>
  <c r="CA92" i="48"/>
  <c r="CA83" i="48"/>
  <c r="CA75" i="48"/>
  <c r="CA67" i="48"/>
  <c r="CA58" i="48"/>
  <c r="CA50" i="48"/>
  <c r="CA40" i="48"/>
  <c r="CA33" i="48"/>
  <c r="CA24" i="48"/>
  <c r="CA16" i="48"/>
  <c r="CA7" i="48"/>
  <c r="CA86" i="48"/>
  <c r="CA52" i="48"/>
  <c r="CA18" i="48"/>
  <c r="CA78" i="48"/>
  <c r="CA43" i="48"/>
  <c r="CA9" i="48"/>
  <c r="CA128" i="48"/>
  <c r="CA69" i="48"/>
  <c r="CA114" i="48"/>
  <c r="CA94" i="48"/>
  <c r="CA60" i="48"/>
  <c r="CA26" i="48"/>
  <c r="C88" i="44"/>
  <c r="CW129" i="48"/>
  <c r="CW127" i="48"/>
  <c r="CW121" i="48"/>
  <c r="CW119" i="48"/>
  <c r="CW114" i="48"/>
  <c r="CW112" i="48"/>
  <c r="CW110" i="48"/>
  <c r="CW108" i="48"/>
  <c r="CW107" i="48"/>
  <c r="CW118" i="48"/>
  <c r="CW117" i="48"/>
  <c r="CW103" i="48"/>
  <c r="CW100" i="48"/>
  <c r="CW98" i="48"/>
  <c r="CW96" i="48"/>
  <c r="CW94" i="48"/>
  <c r="CW92" i="48"/>
  <c r="CW90" i="48"/>
  <c r="CW88" i="48"/>
  <c r="CW86" i="48"/>
  <c r="CW83" i="48"/>
  <c r="CW81" i="48"/>
  <c r="CW79" i="48"/>
  <c r="CW78" i="48"/>
  <c r="CW75" i="48"/>
  <c r="CW73" i="48"/>
  <c r="CW71" i="48"/>
  <c r="CW69" i="48"/>
  <c r="CW67" i="48"/>
  <c r="CW65" i="48"/>
  <c r="CW63" i="48"/>
  <c r="CW60" i="48"/>
  <c r="CW58" i="48"/>
  <c r="CW56" i="48"/>
  <c r="CW54" i="48"/>
  <c r="CW52" i="48"/>
  <c r="CW50" i="48"/>
  <c r="CW47" i="48"/>
  <c r="CW45" i="48"/>
  <c r="CW43" i="48"/>
  <c r="CW40" i="48"/>
  <c r="CW38" i="48"/>
  <c r="CW36" i="48"/>
  <c r="CW33" i="48"/>
  <c r="CW31" i="48"/>
  <c r="CW28" i="48"/>
  <c r="CW26" i="48"/>
  <c r="CW24" i="48"/>
  <c r="CW22" i="48"/>
  <c r="CW21" i="48"/>
  <c r="CW18" i="48"/>
  <c r="CW16" i="48"/>
  <c r="CW14" i="48"/>
  <c r="CW11" i="48"/>
  <c r="CW9" i="48"/>
  <c r="CW7" i="48"/>
  <c r="CW4" i="48"/>
  <c r="CW128" i="48"/>
  <c r="CW125" i="48"/>
  <c r="CW120" i="48"/>
  <c r="CW115" i="48"/>
  <c r="CW113" i="48"/>
  <c r="CW111" i="48"/>
  <c r="CW109" i="48"/>
  <c r="CW116" i="48"/>
  <c r="CW106" i="48"/>
  <c r="CW105" i="48"/>
  <c r="CW104" i="48"/>
  <c r="CW102" i="48"/>
  <c r="CW99" i="48"/>
  <c r="CW97" i="48"/>
  <c r="CW95" i="48"/>
  <c r="CW93" i="48"/>
  <c r="CW91" i="48"/>
  <c r="CW89" i="48"/>
  <c r="CW87" i="48"/>
  <c r="CW85" i="48"/>
  <c r="CW82" i="48"/>
  <c r="CW80" i="48"/>
  <c r="CW77" i="48"/>
  <c r="CW74" i="48"/>
  <c r="CW72" i="48"/>
  <c r="CW70" i="48"/>
  <c r="CW68" i="48"/>
  <c r="CW66" i="48"/>
  <c r="CW64" i="48"/>
  <c r="CW61" i="48"/>
  <c r="CW59" i="48"/>
  <c r="CW57" i="48"/>
  <c r="CW55" i="48"/>
  <c r="CW53" i="48"/>
  <c r="CW51" i="48"/>
  <c r="CW48" i="48"/>
  <c r="CW46" i="48"/>
  <c r="CW44" i="48"/>
  <c r="CW42" i="48"/>
  <c r="CW39" i="48"/>
  <c r="CW37" i="48"/>
  <c r="CW35" i="48"/>
  <c r="CW34" i="48"/>
  <c r="CW32" i="48"/>
  <c r="CW29" i="48"/>
  <c r="CW27" i="48"/>
  <c r="CW25" i="48"/>
  <c r="CW23" i="48"/>
  <c r="CW20" i="48"/>
  <c r="CW17" i="48"/>
  <c r="CW15" i="48"/>
  <c r="CW13" i="48"/>
  <c r="CW10" i="48"/>
  <c r="CW8" i="48"/>
  <c r="CW6" i="48"/>
  <c r="CW123" i="48"/>
  <c r="CW5" i="48"/>
  <c r="CW3" i="48"/>
  <c r="C102" i="44"/>
  <c r="DM123" i="48"/>
  <c r="DM119" i="48"/>
  <c r="DM128" i="48"/>
  <c r="DM120" i="48"/>
  <c r="DM114" i="48"/>
  <c r="DM112" i="48"/>
  <c r="DM110" i="48"/>
  <c r="DM108" i="48"/>
  <c r="DM107" i="48"/>
  <c r="DM118" i="48"/>
  <c r="DM117" i="48"/>
  <c r="DM103" i="48"/>
  <c r="DM100" i="48"/>
  <c r="DM129" i="48"/>
  <c r="DM125" i="48"/>
  <c r="DM115" i="48"/>
  <c r="DM121" i="48"/>
  <c r="DM113" i="48"/>
  <c r="DM111" i="48"/>
  <c r="DM109" i="48"/>
  <c r="DM116" i="48"/>
  <c r="DM106" i="48"/>
  <c r="DM105" i="48"/>
  <c r="DM104" i="48"/>
  <c r="DM102" i="48"/>
  <c r="DM97" i="48"/>
  <c r="DM93" i="48"/>
  <c r="DM89" i="48"/>
  <c r="DM86" i="48"/>
  <c r="DM80" i="48"/>
  <c r="DM78" i="48"/>
  <c r="DM72" i="48"/>
  <c r="DM69" i="48"/>
  <c r="DM64" i="48"/>
  <c r="DM60" i="48"/>
  <c r="DM57" i="48"/>
  <c r="DM52" i="48"/>
  <c r="DM99" i="48"/>
  <c r="DM95" i="48"/>
  <c r="DM91" i="48"/>
  <c r="DM85" i="48"/>
  <c r="DM81" i="48"/>
  <c r="DM77" i="48"/>
  <c r="DM73" i="48"/>
  <c r="DM68" i="48"/>
  <c r="DM65" i="48"/>
  <c r="DM61" i="48"/>
  <c r="DM56" i="48"/>
  <c r="DM53" i="48"/>
  <c r="DM96" i="48"/>
  <c r="DM92" i="48"/>
  <c r="DM88" i="48"/>
  <c r="DM82" i="48"/>
  <c r="DM79" i="48"/>
  <c r="DM74" i="48"/>
  <c r="DM71" i="48"/>
  <c r="DM66" i="48"/>
  <c r="DM63" i="48"/>
  <c r="DM59" i="48"/>
  <c r="DM54" i="48"/>
  <c r="DM51" i="48"/>
  <c r="DM48" i="48"/>
  <c r="DM46" i="48"/>
  <c r="DM44" i="48"/>
  <c r="DM42" i="48"/>
  <c r="DM39" i="48"/>
  <c r="DM37" i="48"/>
  <c r="DM35" i="48"/>
  <c r="DM34" i="48"/>
  <c r="DM32" i="48"/>
  <c r="DM29" i="48"/>
  <c r="DM94" i="48"/>
  <c r="DM75" i="48"/>
  <c r="DM70" i="48"/>
  <c r="DM58" i="48"/>
  <c r="DM27" i="48"/>
  <c r="DM23" i="48"/>
  <c r="DM20" i="48"/>
  <c r="DM11" i="48"/>
  <c r="DM9" i="48"/>
  <c r="DM6" i="48"/>
  <c r="DM83" i="48"/>
  <c r="DM24" i="48"/>
  <c r="DM21" i="48"/>
  <c r="DM16" i="48"/>
  <c r="DM13" i="48"/>
  <c r="DM7" i="48"/>
  <c r="DM4" i="48"/>
  <c r="DM127" i="48"/>
  <c r="DM98" i="48"/>
  <c r="DM90" i="48"/>
  <c r="DM87" i="48"/>
  <c r="DM50" i="48"/>
  <c r="DM47" i="48"/>
  <c r="DM45" i="48"/>
  <c r="DM43" i="48"/>
  <c r="DM40" i="48"/>
  <c r="DM38" i="48"/>
  <c r="DM36" i="48"/>
  <c r="DM33" i="48"/>
  <c r="DM31" i="48"/>
  <c r="DM28" i="48"/>
  <c r="DM25" i="48"/>
  <c r="DM17" i="48"/>
  <c r="DM14" i="48"/>
  <c r="DM5" i="48"/>
  <c r="DM67" i="48"/>
  <c r="DM22" i="48"/>
  <c r="DM10" i="48"/>
  <c r="DM8" i="48"/>
  <c r="DM55" i="48"/>
  <c r="DM26" i="48"/>
  <c r="DM18" i="48"/>
  <c r="DM3" i="48"/>
  <c r="DM15" i="48"/>
  <c r="EA127" i="48"/>
  <c r="EA121" i="48"/>
  <c r="EA113" i="48"/>
  <c r="EA123" i="48"/>
  <c r="EA119" i="48"/>
  <c r="EA110" i="48"/>
  <c r="EA108" i="48"/>
  <c r="EA107" i="48"/>
  <c r="EA118" i="48"/>
  <c r="EA117" i="48"/>
  <c r="EA103" i="48"/>
  <c r="EA100" i="48"/>
  <c r="EA128" i="48"/>
  <c r="EA120" i="48"/>
  <c r="EA114" i="48"/>
  <c r="EA129" i="48"/>
  <c r="EA111" i="48"/>
  <c r="EA109" i="48"/>
  <c r="EA116" i="48"/>
  <c r="EA106" i="48"/>
  <c r="EA105" i="48"/>
  <c r="EA104" i="48"/>
  <c r="EA102" i="48"/>
  <c r="EA99" i="48"/>
  <c r="EA95" i="48"/>
  <c r="EA91" i="48"/>
  <c r="EA82" i="48"/>
  <c r="EA79" i="48"/>
  <c r="EA74" i="48"/>
  <c r="EA71" i="48"/>
  <c r="EA66" i="48"/>
  <c r="EA59" i="48"/>
  <c r="EA54" i="48"/>
  <c r="EA112" i="48"/>
  <c r="EA97" i="48"/>
  <c r="EA93" i="48"/>
  <c r="EA89" i="48"/>
  <c r="EA87" i="48"/>
  <c r="EA83" i="48"/>
  <c r="EA75" i="48"/>
  <c r="EA70" i="48"/>
  <c r="EA67" i="48"/>
  <c r="EA58" i="48"/>
  <c r="EA55" i="48"/>
  <c r="EA125" i="48"/>
  <c r="EA115" i="48"/>
  <c r="EA98" i="48"/>
  <c r="EA94" i="48"/>
  <c r="EA90" i="48"/>
  <c r="EA85" i="48"/>
  <c r="EA81" i="48"/>
  <c r="EA77" i="48"/>
  <c r="EA73" i="48"/>
  <c r="EA68" i="48"/>
  <c r="EA65" i="48"/>
  <c r="EA61" i="48"/>
  <c r="EA56" i="48"/>
  <c r="EA53" i="48"/>
  <c r="EA51" i="48"/>
  <c r="EA48" i="48"/>
  <c r="EA46" i="48"/>
  <c r="EA44" i="48"/>
  <c r="EA42" i="48"/>
  <c r="EA39" i="48"/>
  <c r="EA37" i="48"/>
  <c r="EA35" i="48"/>
  <c r="EA34" i="48"/>
  <c r="EA32" i="48"/>
  <c r="EA29" i="48"/>
  <c r="EA27" i="48"/>
  <c r="EA96" i="48"/>
  <c r="EA88" i="48"/>
  <c r="EA86" i="48"/>
  <c r="EA80" i="48"/>
  <c r="EA25" i="48"/>
  <c r="EA17" i="48"/>
  <c r="EA14" i="48"/>
  <c r="EA9" i="48"/>
  <c r="EA8" i="48"/>
  <c r="EA3" i="48"/>
  <c r="EA26" i="48"/>
  <c r="EA22" i="48"/>
  <c r="EA18" i="48"/>
  <c r="EA10" i="48"/>
  <c r="EA6" i="48"/>
  <c r="EA92" i="48"/>
  <c r="EA69" i="48"/>
  <c r="EA64" i="48"/>
  <c r="EA57" i="48"/>
  <c r="EA52" i="48"/>
  <c r="EA50" i="48"/>
  <c r="EA47" i="48"/>
  <c r="EA45" i="48"/>
  <c r="EA43" i="48"/>
  <c r="EA40" i="48"/>
  <c r="EA38" i="48"/>
  <c r="EA36" i="48"/>
  <c r="EA33" i="48"/>
  <c r="EA31" i="48"/>
  <c r="EA28" i="48"/>
  <c r="EA23" i="48"/>
  <c r="EA20" i="48"/>
  <c r="EA15" i="48"/>
  <c r="EA11" i="48"/>
  <c r="EA7" i="48"/>
  <c r="EA4" i="48"/>
  <c r="EA24" i="48"/>
  <c r="EA16" i="48"/>
  <c r="EA13" i="48"/>
  <c r="EA72" i="48"/>
  <c r="EA60" i="48"/>
  <c r="EA21" i="48"/>
  <c r="EA5" i="48"/>
  <c r="EA78" i="48"/>
  <c r="EA63" i="48"/>
  <c r="H3" i="48"/>
  <c r="H128" i="48"/>
  <c r="H125" i="48"/>
  <c r="H121" i="48"/>
  <c r="H119" i="48"/>
  <c r="H114" i="48"/>
  <c r="H112" i="48"/>
  <c r="H110" i="48"/>
  <c r="H108" i="48"/>
  <c r="H107" i="48"/>
  <c r="H118" i="48"/>
  <c r="H117" i="48"/>
  <c r="H103" i="48"/>
  <c r="H100" i="48"/>
  <c r="H98" i="48"/>
  <c r="H96" i="48"/>
  <c r="H94" i="48"/>
  <c r="H91" i="48"/>
  <c r="H89" i="48"/>
  <c r="H86" i="48"/>
  <c r="H83" i="48"/>
  <c r="H81" i="48"/>
  <c r="H79" i="48"/>
  <c r="H78" i="48"/>
  <c r="H75" i="48"/>
  <c r="H73" i="48"/>
  <c r="H71" i="48"/>
  <c r="H69" i="48"/>
  <c r="H67" i="48"/>
  <c r="H65" i="48"/>
  <c r="H63" i="48"/>
  <c r="H60" i="48"/>
  <c r="H58" i="48"/>
  <c r="H55" i="48"/>
  <c r="H53" i="48"/>
  <c r="H51" i="48"/>
  <c r="H48" i="48"/>
  <c r="H46" i="48"/>
  <c r="H44" i="48"/>
  <c r="H42" i="48"/>
  <c r="H39" i="48"/>
  <c r="H37" i="48"/>
  <c r="H35" i="48"/>
  <c r="H34" i="48"/>
  <c r="H32" i="48"/>
  <c r="H29" i="48"/>
  <c r="H27" i="48"/>
  <c r="H25" i="48"/>
  <c r="H23" i="48"/>
  <c r="H20" i="48"/>
  <c r="H16" i="48"/>
  <c r="H13" i="48"/>
  <c r="H10" i="48"/>
  <c r="H8" i="48"/>
  <c r="H6" i="48"/>
  <c r="H4" i="48"/>
  <c r="H129" i="48"/>
  <c r="H115" i="48"/>
  <c r="H116" i="48"/>
  <c r="H95" i="48"/>
  <c r="H85" i="48"/>
  <c r="H77" i="48"/>
  <c r="H68" i="48"/>
  <c r="H59" i="48"/>
  <c r="H50" i="48"/>
  <c r="H40" i="48"/>
  <c r="H33" i="48"/>
  <c r="H24" i="48"/>
  <c r="H15" i="48"/>
  <c r="H5" i="48"/>
  <c r="H120" i="48"/>
  <c r="H109" i="48"/>
  <c r="H104" i="48"/>
  <c r="H97" i="48"/>
  <c r="H87" i="48"/>
  <c r="H70" i="48"/>
  <c r="H61" i="48"/>
  <c r="H52" i="48"/>
  <c r="H43" i="48"/>
  <c r="H26" i="48"/>
  <c r="H18" i="48"/>
  <c r="H7" i="48"/>
  <c r="H123" i="48"/>
  <c r="H111" i="48"/>
  <c r="H105" i="48"/>
  <c r="H99" i="48"/>
  <c r="H90" i="48"/>
  <c r="H80" i="48"/>
  <c r="H72" i="48"/>
  <c r="H64" i="48"/>
  <c r="H54" i="48"/>
  <c r="H45" i="48"/>
  <c r="H36" i="48"/>
  <c r="H28" i="48"/>
  <c r="H21" i="48"/>
  <c r="H9" i="48"/>
  <c r="H127" i="48"/>
  <c r="H113" i="48"/>
  <c r="H106" i="48"/>
  <c r="H102" i="48"/>
  <c r="H93" i="48"/>
  <c r="H82" i="48"/>
  <c r="H74" i="48"/>
  <c r="H66" i="48"/>
  <c r="H57" i="48"/>
  <c r="H47" i="48"/>
  <c r="H38" i="48"/>
  <c r="H31" i="48"/>
  <c r="H22" i="48"/>
  <c r="H11" i="48"/>
  <c r="H56" i="48"/>
  <c r="H14" i="48"/>
  <c r="H92" i="48"/>
  <c r="H17" i="48"/>
  <c r="H88" i="48"/>
  <c r="N129" i="48"/>
  <c r="N127" i="48"/>
  <c r="N121" i="48"/>
  <c r="N119" i="48"/>
  <c r="N114" i="48"/>
  <c r="N112" i="48"/>
  <c r="N110" i="48"/>
  <c r="N108" i="48"/>
  <c r="N107" i="48"/>
  <c r="N118" i="48"/>
  <c r="N117" i="48"/>
  <c r="N103" i="48"/>
  <c r="N98" i="48"/>
  <c r="N96" i="48"/>
  <c r="N94" i="48"/>
  <c r="N92" i="48"/>
  <c r="N90" i="48"/>
  <c r="N88" i="48"/>
  <c r="N86" i="48"/>
  <c r="N83" i="48"/>
  <c r="N81" i="48"/>
  <c r="N79" i="48"/>
  <c r="N78" i="48"/>
  <c r="N75" i="48"/>
  <c r="N73" i="48"/>
  <c r="N71" i="48"/>
  <c r="N69" i="48"/>
  <c r="N67" i="48"/>
  <c r="N65" i="48"/>
  <c r="N61" i="48"/>
  <c r="N59" i="48"/>
  <c r="N57" i="48"/>
  <c r="N55" i="48"/>
  <c r="N53" i="48"/>
  <c r="N51" i="48"/>
  <c r="N48" i="48"/>
  <c r="N46" i="48"/>
  <c r="N44" i="48"/>
  <c r="N42" i="48"/>
  <c r="N39" i="48"/>
  <c r="N37" i="48"/>
  <c r="N32" i="48"/>
  <c r="N29" i="48"/>
  <c r="N27" i="48"/>
  <c r="N25" i="48"/>
  <c r="N23" i="48"/>
  <c r="N20" i="48"/>
  <c r="N14" i="48"/>
  <c r="N10" i="48"/>
  <c r="N8" i="48"/>
  <c r="N6" i="48"/>
  <c r="N4" i="48"/>
  <c r="N128" i="48"/>
  <c r="N123" i="48"/>
  <c r="N120" i="48"/>
  <c r="N115" i="48"/>
  <c r="N113" i="48"/>
  <c r="N111" i="48"/>
  <c r="N109" i="48"/>
  <c r="N116" i="48"/>
  <c r="N106" i="48"/>
  <c r="N105" i="48"/>
  <c r="N104" i="48"/>
  <c r="N100" i="48"/>
  <c r="N97" i="48"/>
  <c r="N95" i="48"/>
  <c r="N93" i="48"/>
  <c r="N91" i="48"/>
  <c r="N89" i="48"/>
  <c r="N87" i="48"/>
  <c r="N85" i="48"/>
  <c r="N82" i="48"/>
  <c r="N80" i="48"/>
  <c r="N77" i="48"/>
  <c r="N74" i="48"/>
  <c r="N72" i="48"/>
  <c r="N70" i="48"/>
  <c r="N68" i="48"/>
  <c r="N66" i="48"/>
  <c r="N64" i="48"/>
  <c r="N60" i="48"/>
  <c r="N58" i="48"/>
  <c r="N56" i="48"/>
  <c r="N54" i="48"/>
  <c r="N52" i="48"/>
  <c r="N50" i="48"/>
  <c r="N47" i="48"/>
  <c r="N45" i="48"/>
  <c r="N43" i="48"/>
  <c r="N40" i="48"/>
  <c r="N38" i="48"/>
  <c r="N35" i="48"/>
  <c r="N34" i="48"/>
  <c r="N31" i="48"/>
  <c r="N28" i="48"/>
  <c r="N26" i="48"/>
  <c r="N24" i="48"/>
  <c r="N22" i="48"/>
  <c r="N21" i="48"/>
  <c r="N16" i="48"/>
  <c r="N11" i="48"/>
  <c r="N9" i="48"/>
  <c r="N7" i="48"/>
  <c r="N5" i="48"/>
  <c r="N3" i="48"/>
  <c r="N125" i="48"/>
  <c r="N33" i="48"/>
  <c r="N102" i="48"/>
  <c r="N17" i="48"/>
  <c r="N36" i="48"/>
  <c r="N63" i="48"/>
  <c r="N15" i="48"/>
  <c r="N18" i="48"/>
  <c r="N99" i="48"/>
  <c r="N13" i="48"/>
  <c r="T127" i="48"/>
  <c r="T120" i="48"/>
  <c r="T114" i="48"/>
  <c r="T112" i="48"/>
  <c r="T110" i="48"/>
  <c r="T108" i="48"/>
  <c r="T116" i="48"/>
  <c r="T106" i="48"/>
  <c r="T105" i="48"/>
  <c r="T104" i="48"/>
  <c r="T102" i="48"/>
  <c r="T99" i="48"/>
  <c r="T97" i="48"/>
  <c r="T94" i="48"/>
  <c r="T92" i="48"/>
  <c r="T90" i="48"/>
  <c r="T88" i="48"/>
  <c r="T86" i="48"/>
  <c r="T83" i="48"/>
  <c r="T81" i="48"/>
  <c r="T77" i="48"/>
  <c r="T74" i="48"/>
  <c r="T72" i="48"/>
  <c r="T70" i="48"/>
  <c r="T68" i="48"/>
  <c r="T66" i="48"/>
  <c r="T64" i="48"/>
  <c r="T61" i="48"/>
  <c r="T59" i="48"/>
  <c r="T57" i="48"/>
  <c r="T55" i="48"/>
  <c r="T53" i="48"/>
  <c r="T51" i="48"/>
  <c r="T48" i="48"/>
  <c r="T46" i="48"/>
  <c r="T44" i="48"/>
  <c r="T40" i="48"/>
  <c r="T38" i="48"/>
  <c r="T36" i="48"/>
  <c r="T33" i="48"/>
  <c r="T31" i="48"/>
  <c r="T28" i="48"/>
  <c r="T26" i="48"/>
  <c r="T24" i="48"/>
  <c r="T22" i="48"/>
  <c r="T21" i="48"/>
  <c r="T18" i="48"/>
  <c r="T16" i="48"/>
  <c r="T14" i="48"/>
  <c r="T11" i="48"/>
  <c r="T9" i="48"/>
  <c r="T7" i="48"/>
  <c r="T4" i="48"/>
  <c r="T128" i="48"/>
  <c r="T111" i="48"/>
  <c r="T118" i="48"/>
  <c r="T98" i="48"/>
  <c r="T89" i="48"/>
  <c r="T80" i="48"/>
  <c r="T71" i="48"/>
  <c r="T63" i="48"/>
  <c r="T54" i="48"/>
  <c r="T45" i="48"/>
  <c r="T35" i="48"/>
  <c r="T27" i="48"/>
  <c r="T20" i="48"/>
  <c r="T10" i="48"/>
  <c r="T113" i="48"/>
  <c r="T100" i="48"/>
  <c r="T91" i="48"/>
  <c r="T82" i="48"/>
  <c r="T73" i="48"/>
  <c r="T65" i="48"/>
  <c r="T56" i="48"/>
  <c r="T47" i="48"/>
  <c r="T37" i="48"/>
  <c r="T29" i="48"/>
  <c r="T13" i="48"/>
  <c r="T129" i="48"/>
  <c r="T119" i="48"/>
  <c r="T93" i="48"/>
  <c r="T85" i="48"/>
  <c r="T75" i="48"/>
  <c r="T67" i="48"/>
  <c r="T58" i="48"/>
  <c r="T50" i="48"/>
  <c r="T39" i="48"/>
  <c r="T32" i="48"/>
  <c r="T23" i="48"/>
  <c r="T15" i="48"/>
  <c r="T6" i="48"/>
  <c r="T121" i="48"/>
  <c r="T109" i="48"/>
  <c r="T117" i="48"/>
  <c r="T103" i="48"/>
  <c r="T96" i="48"/>
  <c r="T87" i="48"/>
  <c r="T78" i="48"/>
  <c r="T69" i="48"/>
  <c r="T60" i="48"/>
  <c r="T52" i="48"/>
  <c r="T43" i="48"/>
  <c r="T34" i="48"/>
  <c r="T25" i="48"/>
  <c r="T17" i="48"/>
  <c r="T8" i="48"/>
  <c r="T95" i="48"/>
  <c r="T42" i="48"/>
  <c r="T107" i="48"/>
  <c r="T125" i="48"/>
  <c r="T79" i="48"/>
  <c r="T123" i="48"/>
  <c r="T115" i="48"/>
  <c r="T5" i="48"/>
  <c r="T3" i="48"/>
  <c r="Z129" i="48"/>
  <c r="Z127" i="48"/>
  <c r="Z123" i="48"/>
  <c r="Z120" i="48"/>
  <c r="Z115" i="48"/>
  <c r="Z113" i="48"/>
  <c r="Z111" i="48"/>
  <c r="Z109" i="48"/>
  <c r="Z116" i="48"/>
  <c r="Z106" i="48"/>
  <c r="Z105" i="48"/>
  <c r="Z104" i="48"/>
  <c r="Z102" i="48"/>
  <c r="Z99" i="48"/>
  <c r="Z97" i="48"/>
  <c r="Z95" i="48"/>
  <c r="Z93" i="48"/>
  <c r="Z91" i="48"/>
  <c r="Z89" i="48"/>
  <c r="Z87" i="48"/>
  <c r="Z85" i="48"/>
  <c r="Z82" i="48"/>
  <c r="Z80" i="48"/>
  <c r="Z77" i="48"/>
  <c r="Z74" i="48"/>
  <c r="Z72" i="48"/>
  <c r="Z70" i="48"/>
  <c r="Z68" i="48"/>
  <c r="Z66" i="48"/>
  <c r="Z64" i="48"/>
  <c r="Z61" i="48"/>
  <c r="Z59" i="48"/>
  <c r="Z57" i="48"/>
  <c r="Z55" i="48"/>
  <c r="Z53" i="48"/>
  <c r="Z51" i="48"/>
  <c r="Z48" i="48"/>
  <c r="Z46" i="48"/>
  <c r="Z44" i="48"/>
  <c r="Z42" i="48"/>
  <c r="Z39" i="48"/>
  <c r="Z37" i="48"/>
  <c r="Z35" i="48"/>
  <c r="Z34" i="48"/>
  <c r="Z32" i="48"/>
  <c r="Z29" i="48"/>
  <c r="Z27" i="48"/>
  <c r="Z25" i="48"/>
  <c r="Z23" i="48"/>
  <c r="Z20" i="48"/>
  <c r="Z17" i="48"/>
  <c r="Z15" i="48"/>
  <c r="Z13" i="48"/>
  <c r="Z10" i="48"/>
  <c r="Z8" i="48"/>
  <c r="Z6" i="48"/>
  <c r="Z4" i="48"/>
  <c r="Z128" i="48"/>
  <c r="Z114" i="48"/>
  <c r="Z94" i="48"/>
  <c r="Z86" i="48"/>
  <c r="Z83" i="48"/>
  <c r="Z79" i="48"/>
  <c r="Z75" i="48"/>
  <c r="Z71" i="48"/>
  <c r="Z67" i="48"/>
  <c r="Z63" i="48"/>
  <c r="Z58" i="48"/>
  <c r="Z54" i="48"/>
  <c r="Z50" i="48"/>
  <c r="Z45" i="48"/>
  <c r="Z40" i="48"/>
  <c r="Z36" i="48"/>
  <c r="Z33" i="48"/>
  <c r="Z28" i="48"/>
  <c r="Z24" i="48"/>
  <c r="Z21" i="48"/>
  <c r="Z16" i="48"/>
  <c r="Z11" i="48"/>
  <c r="Z7" i="48"/>
  <c r="Z3" i="48"/>
  <c r="Z125" i="48"/>
  <c r="Z112" i="48"/>
  <c r="Z107" i="48"/>
  <c r="Z100" i="48"/>
  <c r="Z92" i="48"/>
  <c r="Z121" i="48"/>
  <c r="Z110" i="48"/>
  <c r="Z118" i="48"/>
  <c r="Z98" i="48"/>
  <c r="Z90" i="48"/>
  <c r="Z81" i="48"/>
  <c r="Z78" i="48"/>
  <c r="Z73" i="48"/>
  <c r="Z69" i="48"/>
  <c r="Z65" i="48"/>
  <c r="Z60" i="48"/>
  <c r="Z56" i="48"/>
  <c r="Z52" i="48"/>
  <c r="Z47" i="48"/>
  <c r="Z43" i="48"/>
  <c r="Z38" i="48"/>
  <c r="Z31" i="48"/>
  <c r="Z26" i="48"/>
  <c r="Z22" i="48"/>
  <c r="Z18" i="48"/>
  <c r="Z14" i="48"/>
  <c r="Z9" i="48"/>
  <c r="Z5" i="48"/>
  <c r="Z119" i="48"/>
  <c r="Z108" i="48"/>
  <c r="Z117" i="48"/>
  <c r="Z103" i="48"/>
  <c r="Z96" i="48"/>
  <c r="Z88" i="48"/>
  <c r="AF128" i="48"/>
  <c r="AF125" i="48"/>
  <c r="AF121" i="48"/>
  <c r="AF119" i="48"/>
  <c r="AF114" i="48"/>
  <c r="AF112" i="48"/>
  <c r="AF110" i="48"/>
  <c r="AF108" i="48"/>
  <c r="AF107" i="48"/>
  <c r="AF118" i="48"/>
  <c r="AF117" i="48"/>
  <c r="AF103" i="48"/>
  <c r="AF100" i="48"/>
  <c r="AF98" i="48"/>
  <c r="AF96" i="48"/>
  <c r="AF94" i="48"/>
  <c r="AF92" i="48"/>
  <c r="AF90" i="48"/>
  <c r="AF88" i="48"/>
  <c r="AF86" i="48"/>
  <c r="AF83" i="48"/>
  <c r="AF81" i="48"/>
  <c r="AF79" i="48"/>
  <c r="AF78" i="48"/>
  <c r="AF75" i="48"/>
  <c r="AF73" i="48"/>
  <c r="AF71" i="48"/>
  <c r="AF69" i="48"/>
  <c r="AF67" i="48"/>
  <c r="AF65" i="48"/>
  <c r="AF63" i="48"/>
  <c r="AF60" i="48"/>
  <c r="AF58" i="48"/>
  <c r="AF56" i="48"/>
  <c r="AF54" i="48"/>
  <c r="AF52" i="48"/>
  <c r="AF50" i="48"/>
  <c r="AF47" i="48"/>
  <c r="AF45" i="48"/>
  <c r="AF43" i="48"/>
  <c r="AF40" i="48"/>
  <c r="AF38" i="48"/>
  <c r="AF36" i="48"/>
  <c r="AF33" i="48"/>
  <c r="AF31" i="48"/>
  <c r="AF28" i="48"/>
  <c r="AF26" i="48"/>
  <c r="AF24" i="48"/>
  <c r="AF22" i="48"/>
  <c r="AF21" i="48"/>
  <c r="AF18" i="48"/>
  <c r="AF15" i="48"/>
  <c r="AF13" i="48"/>
  <c r="AF10" i="48"/>
  <c r="AF8" i="48"/>
  <c r="AF6" i="48"/>
  <c r="AF4" i="48"/>
  <c r="AF129" i="48"/>
  <c r="AF113" i="48"/>
  <c r="AF106" i="48"/>
  <c r="AF102" i="48"/>
  <c r="AF93" i="48"/>
  <c r="AF85" i="48"/>
  <c r="AF77" i="48"/>
  <c r="AF68" i="48"/>
  <c r="AF59" i="48"/>
  <c r="AF51" i="48"/>
  <c r="AF42" i="48"/>
  <c r="AF34" i="48"/>
  <c r="AF25" i="48"/>
  <c r="AF17" i="48"/>
  <c r="AF7" i="48"/>
  <c r="AF120" i="48"/>
  <c r="AF111" i="48"/>
  <c r="AF105" i="48"/>
  <c r="AF99" i="48"/>
  <c r="AF91" i="48"/>
  <c r="AF82" i="48"/>
  <c r="AF74" i="48"/>
  <c r="AF66" i="48"/>
  <c r="AF57" i="48"/>
  <c r="AF48" i="48"/>
  <c r="AF39" i="48"/>
  <c r="AF32" i="48"/>
  <c r="AF23" i="48"/>
  <c r="AF14" i="48"/>
  <c r="AF5" i="48"/>
  <c r="AF115" i="48"/>
  <c r="AF70" i="48"/>
  <c r="AF61" i="48"/>
  <c r="AF44" i="48"/>
  <c r="AF27" i="48"/>
  <c r="AF20" i="48"/>
  <c r="AF9" i="48"/>
  <c r="AF123" i="48"/>
  <c r="AF109" i="48"/>
  <c r="AF104" i="48"/>
  <c r="AF97" i="48"/>
  <c r="AF89" i="48"/>
  <c r="AF80" i="48"/>
  <c r="AF72" i="48"/>
  <c r="AF64" i="48"/>
  <c r="AF55" i="48"/>
  <c r="AF46" i="48"/>
  <c r="AF37" i="48"/>
  <c r="AF29" i="48"/>
  <c r="AF11" i="48"/>
  <c r="AF3" i="48"/>
  <c r="AF127" i="48"/>
  <c r="AF116" i="48"/>
  <c r="AF95" i="48"/>
  <c r="AF87" i="48"/>
  <c r="AF53" i="48"/>
  <c r="AF35" i="48"/>
  <c r="AF16" i="48"/>
  <c r="AJ128" i="48"/>
  <c r="AJ125" i="48"/>
  <c r="AJ121" i="48"/>
  <c r="AJ119" i="48"/>
  <c r="AJ114" i="48"/>
  <c r="AJ112" i="48"/>
  <c r="AJ110" i="48"/>
  <c r="AJ108" i="48"/>
  <c r="AJ107" i="48"/>
  <c r="AJ118" i="48"/>
  <c r="AJ117" i="48"/>
  <c r="AJ103" i="48"/>
  <c r="AJ100" i="48"/>
  <c r="AJ98" i="48"/>
  <c r="AJ96" i="48"/>
  <c r="AJ94" i="48"/>
  <c r="AJ92" i="48"/>
  <c r="AJ90" i="48"/>
  <c r="AJ88" i="48"/>
  <c r="AJ86" i="48"/>
  <c r="AJ83" i="48"/>
  <c r="AJ81" i="48"/>
  <c r="AJ79" i="48"/>
  <c r="AJ78" i="48"/>
  <c r="AJ75" i="48"/>
  <c r="AJ73" i="48"/>
  <c r="AJ71" i="48"/>
  <c r="AJ69" i="48"/>
  <c r="AJ67" i="48"/>
  <c r="AJ65" i="48"/>
  <c r="AJ63" i="48"/>
  <c r="AJ60" i="48"/>
  <c r="AJ58" i="48"/>
  <c r="AJ56" i="48"/>
  <c r="AJ54" i="48"/>
  <c r="AJ52" i="48"/>
  <c r="AJ50" i="48"/>
  <c r="AJ47" i="48"/>
  <c r="AJ45" i="48"/>
  <c r="AJ43" i="48"/>
  <c r="AJ40" i="48"/>
  <c r="AJ38" i="48"/>
  <c r="AJ36" i="48"/>
  <c r="AJ33" i="48"/>
  <c r="AJ31" i="48"/>
  <c r="AJ28" i="48"/>
  <c r="AJ26" i="48"/>
  <c r="AJ24" i="48"/>
  <c r="AJ22" i="48"/>
  <c r="AJ21" i="48"/>
  <c r="AJ18" i="48"/>
  <c r="AJ15" i="48"/>
  <c r="AJ13" i="48"/>
  <c r="AJ10" i="48"/>
  <c r="AJ8" i="48"/>
  <c r="AJ6" i="48"/>
  <c r="AJ4" i="48"/>
  <c r="AJ127" i="48"/>
  <c r="AJ109" i="48"/>
  <c r="AJ104" i="48"/>
  <c r="AJ97" i="48"/>
  <c r="AJ89" i="48"/>
  <c r="AJ80" i="48"/>
  <c r="AJ72" i="48"/>
  <c r="AJ64" i="48"/>
  <c r="AJ55" i="48"/>
  <c r="AJ46" i="48"/>
  <c r="AJ37" i="48"/>
  <c r="AJ29" i="48"/>
  <c r="AJ11" i="48"/>
  <c r="AJ3" i="48"/>
  <c r="AJ129" i="48"/>
  <c r="AJ115" i="48"/>
  <c r="AJ116" i="48"/>
  <c r="AJ95" i="48"/>
  <c r="AJ87" i="48"/>
  <c r="AJ70" i="48"/>
  <c r="AJ61" i="48"/>
  <c r="AJ53" i="48"/>
  <c r="AJ44" i="48"/>
  <c r="AJ35" i="48"/>
  <c r="AJ27" i="48"/>
  <c r="AJ20" i="48"/>
  <c r="AJ9" i="48"/>
  <c r="AJ123" i="48"/>
  <c r="AJ99" i="48"/>
  <c r="AJ66" i="48"/>
  <c r="AJ57" i="48"/>
  <c r="AJ32" i="48"/>
  <c r="AJ23" i="48"/>
  <c r="AJ14" i="48"/>
  <c r="AJ5" i="48"/>
  <c r="AJ120" i="48"/>
  <c r="AJ113" i="48"/>
  <c r="AJ106" i="48"/>
  <c r="AJ102" i="48"/>
  <c r="AJ93" i="48"/>
  <c r="AJ85" i="48"/>
  <c r="AJ77" i="48"/>
  <c r="AJ68" i="48"/>
  <c r="AJ59" i="48"/>
  <c r="AJ51" i="48"/>
  <c r="AJ42" i="48"/>
  <c r="AJ34" i="48"/>
  <c r="AJ25" i="48"/>
  <c r="AJ17" i="48"/>
  <c r="AJ7" i="48"/>
  <c r="AJ111" i="48"/>
  <c r="AJ105" i="48"/>
  <c r="AJ91" i="48"/>
  <c r="AJ82" i="48"/>
  <c r="AJ74" i="48"/>
  <c r="AJ48" i="48"/>
  <c r="AJ39" i="48"/>
  <c r="AJ16" i="48"/>
  <c r="AP128" i="48"/>
  <c r="AP125" i="48"/>
  <c r="AP121" i="48"/>
  <c r="AP119" i="48"/>
  <c r="AP114" i="48"/>
  <c r="AP112" i="48"/>
  <c r="AP110" i="48"/>
  <c r="AP108" i="48"/>
  <c r="AP107" i="48"/>
  <c r="AP118" i="48"/>
  <c r="AP117" i="48"/>
  <c r="AP103" i="48"/>
  <c r="AP100" i="48"/>
  <c r="AP98" i="48"/>
  <c r="AP96" i="48"/>
  <c r="AP94" i="48"/>
  <c r="AP92" i="48"/>
  <c r="AP90" i="48"/>
  <c r="AP88" i="48"/>
  <c r="AP86" i="48"/>
  <c r="AP83" i="48"/>
  <c r="AP81" i="48"/>
  <c r="AP79" i="48"/>
  <c r="AP78" i="48"/>
  <c r="AP75" i="48"/>
  <c r="AP73" i="48"/>
  <c r="AP71" i="48"/>
  <c r="AP69" i="48"/>
  <c r="AP67" i="48"/>
  <c r="AP65" i="48"/>
  <c r="AP63" i="48"/>
  <c r="AP60" i="48"/>
  <c r="AP58" i="48"/>
  <c r="AP56" i="48"/>
  <c r="AP54" i="48"/>
  <c r="AP52" i="48"/>
  <c r="AP50" i="48"/>
  <c r="AP47" i="48"/>
  <c r="AP45" i="48"/>
  <c r="AP43" i="48"/>
  <c r="AP40" i="48"/>
  <c r="AP38" i="48"/>
  <c r="AP36" i="48"/>
  <c r="AP33" i="48"/>
  <c r="AP31" i="48"/>
  <c r="AP28" i="48"/>
  <c r="AP26" i="48"/>
  <c r="AP24" i="48"/>
  <c r="AP22" i="48"/>
  <c r="AP21" i="48"/>
  <c r="AP18" i="48"/>
  <c r="AP16" i="48"/>
  <c r="AP14" i="48"/>
  <c r="AP11" i="48"/>
  <c r="AP9" i="48"/>
  <c r="AP7" i="48"/>
  <c r="AP5" i="48"/>
  <c r="AP3" i="48"/>
  <c r="AP129" i="48"/>
  <c r="AP127" i="48"/>
  <c r="AP123" i="48"/>
  <c r="AP120" i="48"/>
  <c r="AP115" i="48"/>
  <c r="AP113" i="48"/>
  <c r="AP111" i="48"/>
  <c r="AP109" i="48"/>
  <c r="AP116" i="48"/>
  <c r="AP106" i="48"/>
  <c r="AP105" i="48"/>
  <c r="AP104" i="48"/>
  <c r="AP102" i="48"/>
  <c r="AP99" i="48"/>
  <c r="AP97" i="48"/>
  <c r="AP95" i="48"/>
  <c r="AP93" i="48"/>
  <c r="AP91" i="48"/>
  <c r="AP89" i="48"/>
  <c r="AP87" i="48"/>
  <c r="AP85" i="48"/>
  <c r="AP82" i="48"/>
  <c r="AP80" i="48"/>
  <c r="AP77" i="48"/>
  <c r="AP74" i="48"/>
  <c r="AP72" i="48"/>
  <c r="AP70" i="48"/>
  <c r="AP68" i="48"/>
  <c r="AP66" i="48"/>
  <c r="AP64" i="48"/>
  <c r="AP61" i="48"/>
  <c r="AP59" i="48"/>
  <c r="AP57" i="48"/>
  <c r="AP55" i="48"/>
  <c r="AP53" i="48"/>
  <c r="AP51" i="48"/>
  <c r="AP48" i="48"/>
  <c r="AP46" i="48"/>
  <c r="AP44" i="48"/>
  <c r="AP42" i="48"/>
  <c r="AP39" i="48"/>
  <c r="AP37" i="48"/>
  <c r="AP35" i="48"/>
  <c r="AP34" i="48"/>
  <c r="AP32" i="48"/>
  <c r="AP29" i="48"/>
  <c r="AP27" i="48"/>
  <c r="AP25" i="48"/>
  <c r="AP23" i="48"/>
  <c r="AP20" i="48"/>
  <c r="AP17" i="48"/>
  <c r="AP15" i="48"/>
  <c r="AP13" i="48"/>
  <c r="AP10" i="48"/>
  <c r="AP8" i="48"/>
  <c r="AP6" i="48"/>
  <c r="AP4" i="48"/>
  <c r="AV125" i="48"/>
  <c r="AV107" i="48"/>
  <c r="AV105" i="48"/>
  <c r="AV96" i="48"/>
  <c r="AV90" i="48"/>
  <c r="AV80" i="48"/>
  <c r="AV77" i="48"/>
  <c r="AV58" i="48"/>
  <c r="AV54" i="48"/>
  <c r="AV47" i="48"/>
  <c r="AV42" i="48"/>
  <c r="AV32" i="48"/>
  <c r="AV15" i="48"/>
  <c r="AV4" i="48"/>
  <c r="AV127" i="48"/>
  <c r="AV112" i="48"/>
  <c r="AV106" i="48"/>
  <c r="AV99" i="48"/>
  <c r="AV91" i="48"/>
  <c r="AV85" i="48"/>
  <c r="AV78" i="48"/>
  <c r="AV59" i="48"/>
  <c r="AV55" i="48"/>
  <c r="AV48" i="48"/>
  <c r="AV44" i="48"/>
  <c r="AV33" i="48"/>
  <c r="AV16" i="48"/>
  <c r="AV5" i="48"/>
  <c r="AV128" i="48"/>
  <c r="AV115" i="48"/>
  <c r="AV116" i="48"/>
  <c r="AV102" i="48"/>
  <c r="AV92" i="48"/>
  <c r="AV87" i="48"/>
  <c r="AV63" i="48"/>
  <c r="AV56" i="48"/>
  <c r="AV50" i="48"/>
  <c r="AV45" i="48"/>
  <c r="AV36" i="48"/>
  <c r="AV17" i="48"/>
  <c r="AV13" i="48"/>
  <c r="AV123" i="48"/>
  <c r="AV103" i="48"/>
  <c r="AV88" i="48"/>
  <c r="AV72" i="48"/>
  <c r="AV53" i="48"/>
  <c r="AV40" i="48"/>
  <c r="AV14" i="48"/>
  <c r="AV3" i="48"/>
  <c r="AV118" i="48"/>
  <c r="AV95" i="48"/>
  <c r="AV79" i="48"/>
  <c r="AV57" i="48"/>
  <c r="AV46" i="48"/>
  <c r="AV18" i="48"/>
  <c r="AV52" i="48"/>
  <c r="AV51" i="48"/>
  <c r="AV10" i="48"/>
  <c r="AV110" i="48"/>
  <c r="AV119" i="48"/>
  <c r="AV64" i="48"/>
  <c r="AV93" i="48"/>
  <c r="AV73" i="48"/>
  <c r="AV65" i="48"/>
  <c r="AV86" i="48"/>
  <c r="AV31" i="48"/>
  <c r="AV60" i="48"/>
  <c r="AV81" i="48"/>
  <c r="AV97" i="48"/>
  <c r="AV120" i="48"/>
  <c r="AV66" i="48"/>
  <c r="AV70" i="48"/>
  <c r="AV74" i="48"/>
  <c r="AV114" i="48"/>
  <c r="AV43" i="48"/>
  <c r="AV26" i="48"/>
  <c r="AV111" i="48"/>
  <c r="AV69" i="48"/>
  <c r="AV83" i="48"/>
  <c r="AV24" i="48"/>
  <c r="AV108" i="48"/>
  <c r="AV100" i="48"/>
  <c r="AV11" i="48"/>
  <c r="AV21" i="48"/>
  <c r="AV71" i="48"/>
  <c r="AV20" i="48"/>
  <c r="AV27" i="48"/>
  <c r="AV61" i="48"/>
  <c r="AV8" i="48"/>
  <c r="AV29" i="48"/>
  <c r="AV38" i="48"/>
  <c r="AV7" i="48"/>
  <c r="AV89" i="48"/>
  <c r="AV98" i="48"/>
  <c r="AV6" i="48"/>
  <c r="AV121" i="48"/>
  <c r="AV94" i="48"/>
  <c r="AV39" i="48"/>
  <c r="AV82" i="48"/>
  <c r="AV9" i="48"/>
  <c r="AV117" i="48"/>
  <c r="AV22" i="48"/>
  <c r="AV113" i="48"/>
  <c r="AV109" i="48"/>
  <c r="AV129" i="48"/>
  <c r="AV35" i="48"/>
  <c r="AV34" i="48"/>
  <c r="AV75" i="48"/>
  <c r="AV104" i="48"/>
  <c r="AV25" i="48"/>
  <c r="AV28" i="48"/>
  <c r="AV68" i="48"/>
  <c r="AV37" i="48"/>
  <c r="AV67" i="48"/>
  <c r="AV23" i="48"/>
  <c r="BE129" i="48"/>
  <c r="BE125" i="48"/>
  <c r="BE123" i="48"/>
  <c r="BE121" i="48"/>
  <c r="BE120" i="48"/>
  <c r="BE119" i="48"/>
  <c r="BE115" i="48"/>
  <c r="BE114" i="48"/>
  <c r="BE113" i="48"/>
  <c r="BE111" i="48"/>
  <c r="BE110" i="48"/>
  <c r="BE109" i="48"/>
  <c r="BE108" i="48"/>
  <c r="BE107" i="48"/>
  <c r="BE117" i="48"/>
  <c r="BE116" i="48"/>
  <c r="BE104" i="48"/>
  <c r="BE102" i="48"/>
  <c r="BE100" i="48"/>
  <c r="BE99" i="48"/>
  <c r="BE98" i="48"/>
  <c r="BE97" i="48"/>
  <c r="BE96" i="48"/>
  <c r="BE95" i="48"/>
  <c r="BE94" i="48"/>
  <c r="BE93" i="48"/>
  <c r="BE92" i="48"/>
  <c r="BE89" i="48"/>
  <c r="BE88" i="48"/>
  <c r="BE86" i="48"/>
  <c r="BE83" i="48"/>
  <c r="BE82" i="48"/>
  <c r="BE81" i="48"/>
  <c r="BE80" i="48"/>
  <c r="BE79" i="48"/>
  <c r="BE75" i="48"/>
  <c r="BE74" i="48"/>
  <c r="BE73" i="48"/>
  <c r="BE71" i="48"/>
  <c r="BE70" i="48"/>
  <c r="BE69" i="48"/>
  <c r="BE68" i="48"/>
  <c r="BE67" i="48"/>
  <c r="BE66" i="48"/>
  <c r="BE65" i="48"/>
  <c r="BE64" i="48"/>
  <c r="BE63" i="48"/>
  <c r="BE61" i="48"/>
  <c r="BE60" i="48"/>
  <c r="BE58" i="48"/>
  <c r="BE57" i="48"/>
  <c r="BE56" i="48"/>
  <c r="BE55" i="48"/>
  <c r="BE52" i="48"/>
  <c r="BE51" i="48"/>
  <c r="BE50" i="48"/>
  <c r="BE48" i="48"/>
  <c r="BE47" i="48"/>
  <c r="BE46" i="48"/>
  <c r="BE45" i="48"/>
  <c r="BE43" i="48"/>
  <c r="BE42" i="48"/>
  <c r="BE39" i="48"/>
  <c r="BE38" i="48"/>
  <c r="BE37" i="48"/>
  <c r="BE35" i="48"/>
  <c r="BE34" i="48"/>
  <c r="BE33" i="48"/>
  <c r="BE31" i="48"/>
  <c r="BE29" i="48"/>
  <c r="BE28" i="48"/>
  <c r="BE27" i="48"/>
  <c r="BE26" i="48"/>
  <c r="BE25" i="48"/>
  <c r="BE23" i="48"/>
  <c r="BE22" i="48"/>
  <c r="BE21" i="48"/>
  <c r="BE20" i="48"/>
  <c r="BE15" i="48"/>
  <c r="BE14" i="48"/>
  <c r="BE11" i="48"/>
  <c r="BE10" i="48"/>
  <c r="BE9" i="48"/>
  <c r="BE8" i="48"/>
  <c r="BE7" i="48"/>
  <c r="BE6" i="48"/>
  <c r="BE5" i="48"/>
  <c r="BE4" i="48"/>
  <c r="BE3" i="48"/>
  <c r="BE53" i="48"/>
  <c r="BE54" i="48"/>
  <c r="BE16" i="48"/>
  <c r="BE32" i="48"/>
  <c r="BE91" i="48"/>
  <c r="BE128" i="48"/>
  <c r="BE72" i="48"/>
  <c r="BE17" i="48"/>
  <c r="BE118" i="48"/>
  <c r="BE59" i="48"/>
  <c r="BE87" i="48"/>
  <c r="BE44" i="48"/>
  <c r="BE112" i="48"/>
  <c r="BE127" i="48"/>
  <c r="BE40" i="48"/>
  <c r="BE85" i="48"/>
  <c r="BE106" i="48"/>
  <c r="BE105" i="48"/>
  <c r="BE36" i="48"/>
  <c r="BE78" i="48"/>
  <c r="BE24" i="48"/>
  <c r="BE18" i="48"/>
  <c r="BE103" i="48"/>
  <c r="BE90" i="48"/>
  <c r="BE77" i="48"/>
  <c r="BE13" i="48"/>
  <c r="BM129" i="48"/>
  <c r="BM127" i="48"/>
  <c r="BM121" i="48"/>
  <c r="BM119" i="48"/>
  <c r="BM113" i="48"/>
  <c r="BM111" i="48"/>
  <c r="BM109" i="48"/>
  <c r="BM118" i="48"/>
  <c r="BM117" i="48"/>
  <c r="BM106" i="48"/>
  <c r="BM105" i="48"/>
  <c r="BM103" i="48"/>
  <c r="BM99" i="48"/>
  <c r="BM97" i="48"/>
  <c r="BM94" i="48"/>
  <c r="BM91" i="48"/>
  <c r="BM89" i="48"/>
  <c r="BM86" i="48"/>
  <c r="BM83" i="48"/>
  <c r="BM81" i="48"/>
  <c r="BM77" i="48"/>
  <c r="BM74" i="48"/>
  <c r="BM72" i="48"/>
  <c r="BM70" i="48"/>
  <c r="BM68" i="48"/>
  <c r="BM66" i="48"/>
  <c r="BM64" i="48"/>
  <c r="BM61" i="48"/>
  <c r="BM59" i="48"/>
  <c r="BM54" i="48"/>
  <c r="BM44" i="48"/>
  <c r="BM42" i="48"/>
  <c r="BM39" i="48"/>
  <c r="BM37" i="48"/>
  <c r="BM35" i="48"/>
  <c r="BM34" i="48"/>
  <c r="BM32" i="48"/>
  <c r="BM29" i="48"/>
  <c r="BM27" i="48"/>
  <c r="BM25" i="48"/>
  <c r="BM23" i="48"/>
  <c r="BM20" i="48"/>
  <c r="BM17" i="48"/>
  <c r="BM15" i="48"/>
  <c r="BM13" i="48"/>
  <c r="BM10" i="48"/>
  <c r="BM8" i="48"/>
  <c r="BM128" i="48"/>
  <c r="BM112" i="48"/>
  <c r="BM95" i="48"/>
  <c r="BM85" i="48"/>
  <c r="BM73" i="48"/>
  <c r="BM65" i="48"/>
  <c r="BM53" i="48"/>
  <c r="BM36" i="48"/>
  <c r="BM28" i="48"/>
  <c r="BM21" i="48"/>
  <c r="BM11" i="48"/>
  <c r="BM5" i="48"/>
  <c r="BM123" i="48"/>
  <c r="BM110" i="48"/>
  <c r="BM93" i="48"/>
  <c r="BM82" i="48"/>
  <c r="BM71" i="48"/>
  <c r="BM63" i="48"/>
  <c r="BM43" i="48"/>
  <c r="BM26" i="48"/>
  <c r="BM18" i="48"/>
  <c r="BM9" i="48"/>
  <c r="BM6" i="48"/>
  <c r="BM120" i="48"/>
  <c r="BM108" i="48"/>
  <c r="BM100" i="48"/>
  <c r="BM90" i="48"/>
  <c r="BM78" i="48"/>
  <c r="BM69" i="48"/>
  <c r="BM60" i="48"/>
  <c r="BM40" i="48"/>
  <c r="BM33" i="48"/>
  <c r="BM24" i="48"/>
  <c r="BM16" i="48"/>
  <c r="BM7" i="48"/>
  <c r="BM98" i="48"/>
  <c r="BM56" i="48"/>
  <c r="BM14" i="48"/>
  <c r="BM67" i="48"/>
  <c r="BM22" i="48"/>
  <c r="BM75" i="48"/>
  <c r="BM31" i="48"/>
  <c r="BM114" i="48"/>
  <c r="BM87" i="48"/>
  <c r="BM38" i="48"/>
  <c r="BM50" i="48"/>
  <c r="BM52" i="48"/>
  <c r="BM57" i="48"/>
  <c r="BM51" i="48"/>
  <c r="BM55" i="48"/>
  <c r="BM92" i="48"/>
  <c r="BM116" i="48"/>
  <c r="BM102" i="48"/>
  <c r="BM125" i="48"/>
  <c r="BM45" i="48"/>
  <c r="BM80" i="48"/>
  <c r="BM4" i="48"/>
  <c r="BM79" i="48"/>
  <c r="BM58" i="48"/>
  <c r="BM104" i="48"/>
  <c r="BM47" i="48"/>
  <c r="BM3" i="48"/>
  <c r="BM96" i="48"/>
  <c r="BM46" i="48"/>
  <c r="BM88" i="48"/>
  <c r="BM115" i="48"/>
  <c r="BM48" i="48"/>
  <c r="BM107" i="48"/>
  <c r="BQ129" i="48"/>
  <c r="BQ127" i="48"/>
  <c r="BQ121" i="48"/>
  <c r="BQ119" i="48"/>
  <c r="BQ113" i="48"/>
  <c r="BQ111" i="48"/>
  <c r="BQ109" i="48"/>
  <c r="BQ118" i="48"/>
  <c r="BQ117" i="48"/>
  <c r="BQ106" i="48"/>
  <c r="BQ105" i="48"/>
  <c r="BQ103" i="48"/>
  <c r="BQ99" i="48"/>
  <c r="BQ97" i="48"/>
  <c r="BQ94" i="48"/>
  <c r="BQ91" i="48"/>
  <c r="BQ89" i="48"/>
  <c r="BQ86" i="48"/>
  <c r="BQ83" i="48"/>
  <c r="BQ81" i="48"/>
  <c r="BQ77" i="48"/>
  <c r="BQ74" i="48"/>
  <c r="BQ72" i="48"/>
  <c r="BQ70" i="48"/>
  <c r="BQ68" i="48"/>
  <c r="BQ66" i="48"/>
  <c r="BQ64" i="48"/>
  <c r="BQ61" i="48"/>
  <c r="BQ59" i="48"/>
  <c r="BQ54" i="48"/>
  <c r="BQ44" i="48"/>
  <c r="BQ42" i="48"/>
  <c r="BQ39" i="48"/>
  <c r="BQ37" i="48"/>
  <c r="BQ35" i="48"/>
  <c r="BQ34" i="48"/>
  <c r="BQ32" i="48"/>
  <c r="BQ29" i="48"/>
  <c r="BQ27" i="48"/>
  <c r="BQ25" i="48"/>
  <c r="BQ23" i="48"/>
  <c r="BQ20" i="48"/>
  <c r="BQ17" i="48"/>
  <c r="BQ15" i="48"/>
  <c r="BQ13" i="48"/>
  <c r="BQ10" i="48"/>
  <c r="BQ8" i="48"/>
  <c r="BQ120" i="48"/>
  <c r="BQ108" i="48"/>
  <c r="BQ100" i="48"/>
  <c r="BQ90" i="48"/>
  <c r="BQ78" i="48"/>
  <c r="BQ69" i="48"/>
  <c r="BQ60" i="48"/>
  <c r="BQ40" i="48"/>
  <c r="BQ33" i="48"/>
  <c r="BQ24" i="48"/>
  <c r="BQ16" i="48"/>
  <c r="BQ7" i="48"/>
  <c r="BQ6" i="48"/>
  <c r="BQ114" i="48"/>
  <c r="BQ98" i="48"/>
  <c r="BQ87" i="48"/>
  <c r="BQ75" i="48"/>
  <c r="BQ67" i="48"/>
  <c r="BQ56" i="48"/>
  <c r="BQ38" i="48"/>
  <c r="BQ31" i="48"/>
  <c r="BQ22" i="48"/>
  <c r="BQ14" i="48"/>
  <c r="BQ128" i="48"/>
  <c r="BQ112" i="48"/>
  <c r="BQ95" i="48"/>
  <c r="BQ85" i="48"/>
  <c r="BQ73" i="48"/>
  <c r="BQ65" i="48"/>
  <c r="BQ53" i="48"/>
  <c r="BQ36" i="48"/>
  <c r="BQ28" i="48"/>
  <c r="BQ21" i="48"/>
  <c r="BQ11" i="48"/>
  <c r="BQ63" i="48"/>
  <c r="BQ18" i="48"/>
  <c r="BQ71" i="48"/>
  <c r="BQ26" i="48"/>
  <c r="BQ110" i="48"/>
  <c r="BQ82" i="48"/>
  <c r="BQ123" i="48"/>
  <c r="BQ93" i="48"/>
  <c r="BQ43" i="48"/>
  <c r="BQ9" i="48"/>
  <c r="BQ5" i="48"/>
  <c r="BQ51" i="48"/>
  <c r="BQ50" i="48"/>
  <c r="BQ57" i="48"/>
  <c r="BQ52" i="48"/>
  <c r="BQ55" i="48"/>
  <c r="BQ46" i="48"/>
  <c r="BQ88" i="48"/>
  <c r="BQ104" i="48"/>
  <c r="BQ4" i="48"/>
  <c r="BQ80" i="48"/>
  <c r="BQ107" i="48"/>
  <c r="BQ58" i="48"/>
  <c r="BQ47" i="48"/>
  <c r="BQ116" i="48"/>
  <c r="BQ92" i="48"/>
  <c r="BQ125" i="48"/>
  <c r="BQ45" i="48"/>
  <c r="BQ115" i="48"/>
  <c r="BQ3" i="48"/>
  <c r="BQ48" i="48"/>
  <c r="BQ79" i="48"/>
  <c r="BQ102" i="48"/>
  <c r="BQ96" i="48"/>
  <c r="BW129" i="48"/>
  <c r="BW127" i="48"/>
  <c r="BW121" i="48"/>
  <c r="BW119" i="48"/>
  <c r="BW114" i="48"/>
  <c r="BW112" i="48"/>
  <c r="BW110" i="48"/>
  <c r="BW108" i="48"/>
  <c r="BW107" i="48"/>
  <c r="BW118" i="48"/>
  <c r="BW117" i="48"/>
  <c r="BW103" i="48"/>
  <c r="BW100" i="48"/>
  <c r="BW98" i="48"/>
  <c r="BW96" i="48"/>
  <c r="BW94" i="48"/>
  <c r="BW92" i="48"/>
  <c r="BW90" i="48"/>
  <c r="BW88" i="48"/>
  <c r="BW86" i="48"/>
  <c r="BW83" i="48"/>
  <c r="BW81" i="48"/>
  <c r="BW79" i="48"/>
  <c r="BW78" i="48"/>
  <c r="BW75" i="48"/>
  <c r="BW73" i="48"/>
  <c r="BW71" i="48"/>
  <c r="BW69" i="48"/>
  <c r="BW67" i="48"/>
  <c r="BW65" i="48"/>
  <c r="BW63" i="48"/>
  <c r="BW60" i="48"/>
  <c r="BW58" i="48"/>
  <c r="BW56" i="48"/>
  <c r="BW54" i="48"/>
  <c r="BW52" i="48"/>
  <c r="BW50" i="48"/>
  <c r="BW47" i="48"/>
  <c r="BW128" i="48"/>
  <c r="BW125" i="48"/>
  <c r="BW120" i="48"/>
  <c r="BW115" i="48"/>
  <c r="BW113" i="48"/>
  <c r="BW111" i="48"/>
  <c r="BW109" i="48"/>
  <c r="BW116" i="48"/>
  <c r="BW106" i="48"/>
  <c r="BW105" i="48"/>
  <c r="BW104" i="48"/>
  <c r="BW102" i="48"/>
  <c r="BW99" i="48"/>
  <c r="BW97" i="48"/>
  <c r="BW95" i="48"/>
  <c r="BW93" i="48"/>
  <c r="BW91" i="48"/>
  <c r="BW89" i="48"/>
  <c r="BW87" i="48"/>
  <c r="BW85" i="48"/>
  <c r="BW82" i="48"/>
  <c r="BW80" i="48"/>
  <c r="BW77" i="48"/>
  <c r="BW74" i="48"/>
  <c r="BW72" i="48"/>
  <c r="BW70" i="48"/>
  <c r="BW68" i="48"/>
  <c r="BW66" i="48"/>
  <c r="BW64" i="48"/>
  <c r="BW61" i="48"/>
  <c r="BW59" i="48"/>
  <c r="BW57" i="48"/>
  <c r="BW55" i="48"/>
  <c r="BW53" i="48"/>
  <c r="BW51" i="48"/>
  <c r="BW48" i="48"/>
  <c r="BW46" i="48"/>
  <c r="BW44" i="48"/>
  <c r="BW42" i="48"/>
  <c r="BW39" i="48"/>
  <c r="BW37" i="48"/>
  <c r="BW35" i="48"/>
  <c r="BW34" i="48"/>
  <c r="BW32" i="48"/>
  <c r="BW29" i="48"/>
  <c r="BW27" i="48"/>
  <c r="BW25" i="48"/>
  <c r="BW23" i="48"/>
  <c r="BW20" i="48"/>
  <c r="BW17" i="48"/>
  <c r="BW15" i="48"/>
  <c r="BW13" i="48"/>
  <c r="BW10" i="48"/>
  <c r="BW8" i="48"/>
  <c r="BW6" i="48"/>
  <c r="BW4" i="48"/>
  <c r="BW40" i="48"/>
  <c r="BW33" i="48"/>
  <c r="BW24" i="48"/>
  <c r="BW16" i="48"/>
  <c r="BW7" i="48"/>
  <c r="BW38" i="48"/>
  <c r="BW31" i="48"/>
  <c r="BW22" i="48"/>
  <c r="BW14" i="48"/>
  <c r="BW5" i="48"/>
  <c r="BW45" i="48"/>
  <c r="BW36" i="48"/>
  <c r="BW28" i="48"/>
  <c r="BW21" i="48"/>
  <c r="BW11" i="48"/>
  <c r="BW3" i="48"/>
  <c r="BW26" i="48"/>
  <c r="BW43" i="48"/>
  <c r="BW9" i="48"/>
  <c r="BW18" i="48"/>
  <c r="BW123" i="48"/>
  <c r="CC128" i="48"/>
  <c r="CC125" i="48"/>
  <c r="CC121" i="48"/>
  <c r="CC119" i="48"/>
  <c r="CC114" i="48"/>
  <c r="CC112" i="48"/>
  <c r="CC110" i="48"/>
  <c r="CC108" i="48"/>
  <c r="CC107" i="48"/>
  <c r="CC118" i="48"/>
  <c r="CC117" i="48"/>
  <c r="CC103" i="48"/>
  <c r="CC100" i="48"/>
  <c r="CC98" i="48"/>
  <c r="CC96" i="48"/>
  <c r="CC94" i="48"/>
  <c r="CC92" i="48"/>
  <c r="CC90" i="48"/>
  <c r="CC88" i="48"/>
  <c r="CC86" i="48"/>
  <c r="CC83" i="48"/>
  <c r="CC81" i="48"/>
  <c r="CC79" i="48"/>
  <c r="CC78" i="48"/>
  <c r="CC75" i="48"/>
  <c r="CC73" i="48"/>
  <c r="CC71" i="48"/>
  <c r="CC69" i="48"/>
  <c r="CC67" i="48"/>
  <c r="CC65" i="48"/>
  <c r="CC63" i="48"/>
  <c r="CC60" i="48"/>
  <c r="CC58" i="48"/>
  <c r="CC56" i="48"/>
  <c r="CC54" i="48"/>
  <c r="CC52" i="48"/>
  <c r="CC50" i="48"/>
  <c r="CC47" i="48"/>
  <c r="CC45" i="48"/>
  <c r="CC43" i="48"/>
  <c r="CC40" i="48"/>
  <c r="CC38" i="48"/>
  <c r="CC36" i="48"/>
  <c r="CC33" i="48"/>
  <c r="CC31" i="48"/>
  <c r="CC28" i="48"/>
  <c r="CC26" i="48"/>
  <c r="CC24" i="48"/>
  <c r="CC22" i="48"/>
  <c r="CC21" i="48"/>
  <c r="CC18" i="48"/>
  <c r="CC16" i="48"/>
  <c r="CC14" i="48"/>
  <c r="CC11" i="48"/>
  <c r="CC9" i="48"/>
  <c r="CC7" i="48"/>
  <c r="CC5" i="48"/>
  <c r="CC3" i="48"/>
  <c r="CC123" i="48"/>
  <c r="CC111" i="48"/>
  <c r="CC105" i="48"/>
  <c r="CC99" i="48"/>
  <c r="CC91" i="48"/>
  <c r="CC82" i="48"/>
  <c r="CC74" i="48"/>
  <c r="CC66" i="48"/>
  <c r="CC57" i="48"/>
  <c r="CC48" i="48"/>
  <c r="CC39" i="48"/>
  <c r="CC32" i="48"/>
  <c r="CC23" i="48"/>
  <c r="CC15" i="48"/>
  <c r="CC6" i="48"/>
  <c r="CC127" i="48"/>
  <c r="CC113" i="48"/>
  <c r="CC106" i="48"/>
  <c r="CC102" i="48"/>
  <c r="CC93" i="48"/>
  <c r="CC85" i="48"/>
  <c r="CC77" i="48"/>
  <c r="CC68" i="48"/>
  <c r="CC59" i="48"/>
  <c r="CC51" i="48"/>
  <c r="CC42" i="48"/>
  <c r="CC34" i="48"/>
  <c r="CC25" i="48"/>
  <c r="CC17" i="48"/>
  <c r="CC8" i="48"/>
  <c r="CC129" i="48"/>
  <c r="CC115" i="48"/>
  <c r="CC116" i="48"/>
  <c r="CC95" i="48"/>
  <c r="CC87" i="48"/>
  <c r="CC70" i="48"/>
  <c r="CC61" i="48"/>
  <c r="CC53" i="48"/>
  <c r="CC44" i="48"/>
  <c r="CC35" i="48"/>
  <c r="CC27" i="48"/>
  <c r="CC20" i="48"/>
  <c r="CC10" i="48"/>
  <c r="CC109" i="48"/>
  <c r="CC89" i="48"/>
  <c r="CC55" i="48"/>
  <c r="CC80" i="48"/>
  <c r="CC46" i="48"/>
  <c r="CC13" i="48"/>
  <c r="CC104" i="48"/>
  <c r="CC72" i="48"/>
  <c r="CC37" i="48"/>
  <c r="CC4" i="48"/>
  <c r="CC120" i="48"/>
  <c r="CC97" i="48"/>
  <c r="CC64" i="48"/>
  <c r="CC29" i="48"/>
  <c r="CI128" i="48"/>
  <c r="CI125" i="48"/>
  <c r="CI121" i="48"/>
  <c r="CI119" i="48"/>
  <c r="CI114" i="48"/>
  <c r="CI112" i="48"/>
  <c r="CI110" i="48"/>
  <c r="CI108" i="48"/>
  <c r="CI107" i="48"/>
  <c r="CI118" i="48"/>
  <c r="CI117" i="48"/>
  <c r="CI103" i="48"/>
  <c r="CI100" i="48"/>
  <c r="CI98" i="48"/>
  <c r="CI96" i="48"/>
  <c r="CI94" i="48"/>
  <c r="CI92" i="48"/>
  <c r="CI90" i="48"/>
  <c r="CI88" i="48"/>
  <c r="CI86" i="48"/>
  <c r="CI83" i="48"/>
  <c r="CI81" i="48"/>
  <c r="CI79" i="48"/>
  <c r="CI78" i="48"/>
  <c r="CI75" i="48"/>
  <c r="CI73" i="48"/>
  <c r="CI71" i="48"/>
  <c r="CI69" i="48"/>
  <c r="CI67" i="48"/>
  <c r="CI127" i="48"/>
  <c r="CI120" i="48"/>
  <c r="CI113" i="48"/>
  <c r="CI109" i="48"/>
  <c r="CI106" i="48"/>
  <c r="CI104" i="48"/>
  <c r="CI102" i="48"/>
  <c r="CI97" i="48"/>
  <c r="CI93" i="48"/>
  <c r="CI89" i="48"/>
  <c r="CI85" i="48"/>
  <c r="CI80" i="48"/>
  <c r="CI77" i="48"/>
  <c r="CI72" i="48"/>
  <c r="CI68" i="48"/>
  <c r="CI65" i="48"/>
  <c r="CI63" i="48"/>
  <c r="CI60" i="48"/>
  <c r="CI58" i="48"/>
  <c r="CI56" i="48"/>
  <c r="CI54" i="48"/>
  <c r="CI52" i="48"/>
  <c r="CI50" i="48"/>
  <c r="CI47" i="48"/>
  <c r="CI45" i="48"/>
  <c r="CI43" i="48"/>
  <c r="CI40" i="48"/>
  <c r="CI38" i="48"/>
  <c r="CI36" i="48"/>
  <c r="CI33" i="48"/>
  <c r="CI31" i="48"/>
  <c r="CI28" i="48"/>
  <c r="CI26" i="48"/>
  <c r="CI24" i="48"/>
  <c r="CI22" i="48"/>
  <c r="CI21" i="48"/>
  <c r="CI18" i="48"/>
  <c r="CI16" i="48"/>
  <c r="CI14" i="48"/>
  <c r="CI11" i="48"/>
  <c r="CI9" i="48"/>
  <c r="CI7" i="48"/>
  <c r="CI5" i="48"/>
  <c r="CI3" i="48"/>
  <c r="CI129" i="48"/>
  <c r="CI123" i="48"/>
  <c r="CI115" i="48"/>
  <c r="CI111" i="48"/>
  <c r="CI116" i="48"/>
  <c r="CI105" i="48"/>
  <c r="CI99" i="48"/>
  <c r="CI95" i="48"/>
  <c r="CI91" i="48"/>
  <c r="CI87" i="48"/>
  <c r="CI82" i="48"/>
  <c r="CI74" i="48"/>
  <c r="CI70" i="48"/>
  <c r="CI66" i="48"/>
  <c r="CI64" i="48"/>
  <c r="CI61" i="48"/>
  <c r="CI59" i="48"/>
  <c r="CI57" i="48"/>
  <c r="CI55" i="48"/>
  <c r="CI53" i="48"/>
  <c r="CI51" i="48"/>
  <c r="CI48" i="48"/>
  <c r="CI46" i="48"/>
  <c r="CI44" i="48"/>
  <c r="CI42" i="48"/>
  <c r="CI39" i="48"/>
  <c r="CI37" i="48"/>
  <c r="CI35" i="48"/>
  <c r="CI34" i="48"/>
  <c r="CI32" i="48"/>
  <c r="CI29" i="48"/>
  <c r="CI27" i="48"/>
  <c r="CI25" i="48"/>
  <c r="CI23" i="48"/>
  <c r="CI20" i="48"/>
  <c r="CI17" i="48"/>
  <c r="CI15" i="48"/>
  <c r="CI13" i="48"/>
  <c r="CI10" i="48"/>
  <c r="CI8" i="48"/>
  <c r="CI6" i="48"/>
  <c r="CI4" i="48"/>
  <c r="CO129" i="48"/>
  <c r="CO127" i="48"/>
  <c r="CO123" i="48"/>
  <c r="CO120" i="48"/>
  <c r="CO115" i="48"/>
  <c r="CO113" i="48"/>
  <c r="CO111" i="48"/>
  <c r="CO109" i="48"/>
  <c r="CO116" i="48"/>
  <c r="CO106" i="48"/>
  <c r="CO105" i="48"/>
  <c r="CO104" i="48"/>
  <c r="CO102" i="48"/>
  <c r="CO99" i="48"/>
  <c r="CO97" i="48"/>
  <c r="CO95" i="48"/>
  <c r="CO93" i="48"/>
  <c r="CO91" i="48"/>
  <c r="CO89" i="48"/>
  <c r="CO87" i="48"/>
  <c r="CO85" i="48"/>
  <c r="CO82" i="48"/>
  <c r="CO80" i="48"/>
  <c r="CO77" i="48"/>
  <c r="CO74" i="48"/>
  <c r="CO72" i="48"/>
  <c r="CO70" i="48"/>
  <c r="CO68" i="48"/>
  <c r="CO66" i="48"/>
  <c r="CO64" i="48"/>
  <c r="CO60" i="48"/>
  <c r="CO58" i="48"/>
  <c r="CO56" i="48"/>
  <c r="CO54" i="48"/>
  <c r="CO52" i="48"/>
  <c r="CO50" i="48"/>
  <c r="CO47" i="48"/>
  <c r="CO45" i="48"/>
  <c r="CO43" i="48"/>
  <c r="CO40" i="48"/>
  <c r="CO38" i="48"/>
  <c r="CO36" i="48"/>
  <c r="CO32" i="48"/>
  <c r="CO128" i="48"/>
  <c r="CO114" i="48"/>
  <c r="CO92" i="48"/>
  <c r="CO83" i="48"/>
  <c r="CO75" i="48"/>
  <c r="CO67" i="48"/>
  <c r="CO57" i="48"/>
  <c r="CO48" i="48"/>
  <c r="CO39" i="48"/>
  <c r="CO27" i="48"/>
  <c r="CO23" i="48"/>
  <c r="CO20" i="48"/>
  <c r="CO14" i="48"/>
  <c r="CO9" i="48"/>
  <c r="CO5" i="48"/>
  <c r="CO119" i="48"/>
  <c r="CO108" i="48"/>
  <c r="CO117" i="48"/>
  <c r="CO103" i="48"/>
  <c r="CO98" i="48"/>
  <c r="CO90" i="48"/>
  <c r="CO81" i="48"/>
  <c r="CO73" i="48"/>
  <c r="CO65" i="48"/>
  <c r="CO55" i="48"/>
  <c r="CO46" i="48"/>
  <c r="CO37" i="48"/>
  <c r="CO28" i="48"/>
  <c r="CO24" i="48"/>
  <c r="CO21" i="48"/>
  <c r="CO16" i="48"/>
  <c r="CO10" i="48"/>
  <c r="CO6" i="48"/>
  <c r="CO121" i="48"/>
  <c r="CO110" i="48"/>
  <c r="CO118" i="48"/>
  <c r="CO96" i="48"/>
  <c r="CO88" i="48"/>
  <c r="CO79" i="48"/>
  <c r="CO71" i="48"/>
  <c r="CO61" i="48"/>
  <c r="CO53" i="48"/>
  <c r="CO44" i="48"/>
  <c r="CO35" i="48"/>
  <c r="CO29" i="48"/>
  <c r="CO25" i="48"/>
  <c r="CO17" i="48"/>
  <c r="CO11" i="48"/>
  <c r="CO7" i="48"/>
  <c r="CO3" i="48"/>
  <c r="CO125" i="48"/>
  <c r="CO100" i="48"/>
  <c r="CO86" i="48"/>
  <c r="CO51" i="48"/>
  <c r="CO112" i="48"/>
  <c r="CO94" i="48"/>
  <c r="CO59" i="48"/>
  <c r="CO107" i="48"/>
  <c r="CO69" i="48"/>
  <c r="CO34" i="48"/>
  <c r="CO26" i="48"/>
  <c r="CO18" i="48"/>
  <c r="CO8" i="48"/>
  <c r="CO42" i="48"/>
  <c r="CO78" i="48"/>
  <c r="CO31" i="48"/>
  <c r="CO22" i="48"/>
  <c r="CO13" i="48"/>
  <c r="CO4" i="48"/>
  <c r="CO15" i="48"/>
  <c r="CO63" i="48"/>
  <c r="CO33" i="48"/>
  <c r="CS129" i="48"/>
  <c r="CS127" i="48"/>
  <c r="CS123" i="48"/>
  <c r="CS120" i="48"/>
  <c r="CS115" i="48"/>
  <c r="CS113" i="48"/>
  <c r="CS111" i="48"/>
  <c r="CS109" i="48"/>
  <c r="CS116" i="48"/>
  <c r="CS106" i="48"/>
  <c r="CS105" i="48"/>
  <c r="CS104" i="48"/>
  <c r="CS102" i="48"/>
  <c r="CS99" i="48"/>
  <c r="CS97" i="48"/>
  <c r="CS95" i="48"/>
  <c r="CS93" i="48"/>
  <c r="CS91" i="48"/>
  <c r="CS89" i="48"/>
  <c r="CS87" i="48"/>
  <c r="CS85" i="48"/>
  <c r="CS82" i="48"/>
  <c r="CS80" i="48"/>
  <c r="CS77" i="48"/>
  <c r="CS74" i="48"/>
  <c r="CS72" i="48"/>
  <c r="CS70" i="48"/>
  <c r="CS68" i="48"/>
  <c r="CS66" i="48"/>
  <c r="CS64" i="48"/>
  <c r="CS60" i="48"/>
  <c r="CS58" i="48"/>
  <c r="CS56" i="48"/>
  <c r="CS54" i="48"/>
  <c r="CS52" i="48"/>
  <c r="CS50" i="48"/>
  <c r="CS47" i="48"/>
  <c r="CS45" i="48"/>
  <c r="CS43" i="48"/>
  <c r="CS40" i="48"/>
  <c r="CS38" i="48"/>
  <c r="CS36" i="48"/>
  <c r="CS32" i="48"/>
  <c r="CS125" i="48"/>
  <c r="CS112" i="48"/>
  <c r="CS107" i="48"/>
  <c r="CS100" i="48"/>
  <c r="CS96" i="48"/>
  <c r="CS88" i="48"/>
  <c r="CS79" i="48"/>
  <c r="CS71" i="48"/>
  <c r="CS61" i="48"/>
  <c r="CS53" i="48"/>
  <c r="CS44" i="48"/>
  <c r="CS35" i="48"/>
  <c r="CS28" i="48"/>
  <c r="CS24" i="48"/>
  <c r="CS21" i="48"/>
  <c r="CS16" i="48"/>
  <c r="CS10" i="48"/>
  <c r="CS6" i="48"/>
  <c r="CS128" i="48"/>
  <c r="CS114" i="48"/>
  <c r="CS94" i="48"/>
  <c r="CS86" i="48"/>
  <c r="CS78" i="48"/>
  <c r="CS69" i="48"/>
  <c r="CS59" i="48"/>
  <c r="CS51" i="48"/>
  <c r="CS42" i="48"/>
  <c r="CS34" i="48"/>
  <c r="CS29" i="48"/>
  <c r="CS25" i="48"/>
  <c r="CS17" i="48"/>
  <c r="CS11" i="48"/>
  <c r="CS7" i="48"/>
  <c r="CS3" i="48"/>
  <c r="CS119" i="48"/>
  <c r="CS108" i="48"/>
  <c r="CS117" i="48"/>
  <c r="CS103" i="48"/>
  <c r="CS92" i="48"/>
  <c r="CS83" i="48"/>
  <c r="CS75" i="48"/>
  <c r="CS67" i="48"/>
  <c r="CS57" i="48"/>
  <c r="CS48" i="48"/>
  <c r="CS39" i="48"/>
  <c r="CS31" i="48"/>
  <c r="CS26" i="48"/>
  <c r="CS22" i="48"/>
  <c r="CS18" i="48"/>
  <c r="CS13" i="48"/>
  <c r="CS8" i="48"/>
  <c r="CS4" i="48"/>
  <c r="CS90" i="48"/>
  <c r="CS55" i="48"/>
  <c r="CS121" i="48"/>
  <c r="CS98" i="48"/>
  <c r="CS65" i="48"/>
  <c r="CS27" i="48"/>
  <c r="CS23" i="48"/>
  <c r="CS20" i="48"/>
  <c r="CS14" i="48"/>
  <c r="CS9" i="48"/>
  <c r="CS5" i="48"/>
  <c r="CS110" i="48"/>
  <c r="CS73" i="48"/>
  <c r="CS37" i="48"/>
  <c r="CS81" i="48"/>
  <c r="CS118" i="48"/>
  <c r="CS46" i="48"/>
  <c r="CS33" i="48"/>
  <c r="CS63" i="48"/>
  <c r="CS15" i="48"/>
  <c r="C90" i="44"/>
  <c r="CY128" i="48"/>
  <c r="CY125" i="48"/>
  <c r="CY120" i="48"/>
  <c r="CY115" i="48"/>
  <c r="CY113" i="48"/>
  <c r="CY111" i="48"/>
  <c r="CY109" i="48"/>
  <c r="CY116" i="48"/>
  <c r="CY106" i="48"/>
  <c r="CY105" i="48"/>
  <c r="CY104" i="48"/>
  <c r="CY102" i="48"/>
  <c r="CY99" i="48"/>
  <c r="CY97" i="48"/>
  <c r="CY95" i="48"/>
  <c r="CY93" i="48"/>
  <c r="CY91" i="48"/>
  <c r="CY89" i="48"/>
  <c r="CY87" i="48"/>
  <c r="CY85" i="48"/>
  <c r="CY82" i="48"/>
  <c r="CY80" i="48"/>
  <c r="CY77" i="48"/>
  <c r="CY74" i="48"/>
  <c r="CY72" i="48"/>
  <c r="CY70" i="48"/>
  <c r="CY68" i="48"/>
  <c r="CY66" i="48"/>
  <c r="CY64" i="48"/>
  <c r="CY61" i="48"/>
  <c r="CY59" i="48"/>
  <c r="CY57" i="48"/>
  <c r="CY55" i="48"/>
  <c r="CY53" i="48"/>
  <c r="CY51" i="48"/>
  <c r="CY48" i="48"/>
  <c r="CY46" i="48"/>
  <c r="CY44" i="48"/>
  <c r="CY42" i="48"/>
  <c r="CY39" i="48"/>
  <c r="CY37" i="48"/>
  <c r="CY35" i="48"/>
  <c r="CY34" i="48"/>
  <c r="CY32" i="48"/>
  <c r="CY29" i="48"/>
  <c r="CY27" i="48"/>
  <c r="CY25" i="48"/>
  <c r="CY23" i="48"/>
  <c r="CY20" i="48"/>
  <c r="CY17" i="48"/>
  <c r="CY15" i="48"/>
  <c r="CY13" i="48"/>
  <c r="CY10" i="48"/>
  <c r="CY8" i="48"/>
  <c r="CY6" i="48"/>
  <c r="CY129" i="48"/>
  <c r="CY127" i="48"/>
  <c r="CY121" i="48"/>
  <c r="CY119" i="48"/>
  <c r="CY114" i="48"/>
  <c r="CY112" i="48"/>
  <c r="CY110" i="48"/>
  <c r="CY108" i="48"/>
  <c r="CY107" i="48"/>
  <c r="CY118" i="48"/>
  <c r="CY117" i="48"/>
  <c r="CY103" i="48"/>
  <c r="CY100" i="48"/>
  <c r="CY98" i="48"/>
  <c r="CY96" i="48"/>
  <c r="CY94" i="48"/>
  <c r="CY92" i="48"/>
  <c r="CY90" i="48"/>
  <c r="CY88" i="48"/>
  <c r="CY86" i="48"/>
  <c r="CY83" i="48"/>
  <c r="CY81" i="48"/>
  <c r="CY79" i="48"/>
  <c r="CY78" i="48"/>
  <c r="CY75" i="48"/>
  <c r="CY73" i="48"/>
  <c r="CY71" i="48"/>
  <c r="CY69" i="48"/>
  <c r="CY67" i="48"/>
  <c r="CY65" i="48"/>
  <c r="CY63" i="48"/>
  <c r="CY60" i="48"/>
  <c r="CY58" i="48"/>
  <c r="CY56" i="48"/>
  <c r="CY54" i="48"/>
  <c r="CY52" i="48"/>
  <c r="CY50" i="48"/>
  <c r="CY47" i="48"/>
  <c r="CY45" i="48"/>
  <c r="CY43" i="48"/>
  <c r="CY40" i="48"/>
  <c r="CY38" i="48"/>
  <c r="CY36" i="48"/>
  <c r="CY33" i="48"/>
  <c r="CY31" i="48"/>
  <c r="CY28" i="48"/>
  <c r="CY26" i="48"/>
  <c r="CY24" i="48"/>
  <c r="CY22" i="48"/>
  <c r="CY21" i="48"/>
  <c r="CY18" i="48"/>
  <c r="CY16" i="48"/>
  <c r="CY14" i="48"/>
  <c r="CY11" i="48"/>
  <c r="CY9" i="48"/>
  <c r="CY7" i="48"/>
  <c r="CY4" i="48"/>
  <c r="CY123" i="48"/>
  <c r="CY5" i="48"/>
  <c r="CY3" i="48"/>
  <c r="DE128" i="48"/>
  <c r="DE123" i="48"/>
  <c r="DE120" i="48"/>
  <c r="DE115" i="48"/>
  <c r="DE113" i="48"/>
  <c r="DE111" i="48"/>
  <c r="DE109" i="48"/>
  <c r="DE116" i="48"/>
  <c r="DE106" i="48"/>
  <c r="DE105" i="48"/>
  <c r="DE104" i="48"/>
  <c r="DE102" i="48"/>
  <c r="DE99" i="48"/>
  <c r="DE97" i="48"/>
  <c r="DE95" i="48"/>
  <c r="DE93" i="48"/>
  <c r="DE91" i="48"/>
  <c r="DE89" i="48"/>
  <c r="DE87" i="48"/>
  <c r="DE85" i="48"/>
  <c r="DE82" i="48"/>
  <c r="DE80" i="48"/>
  <c r="DE77" i="48"/>
  <c r="DE74" i="48"/>
  <c r="DE72" i="48"/>
  <c r="DE70" i="48"/>
  <c r="DE68" i="48"/>
  <c r="DE66" i="48"/>
  <c r="DE64" i="48"/>
  <c r="DE61" i="48"/>
  <c r="DE59" i="48"/>
  <c r="DE57" i="48"/>
  <c r="DE55" i="48"/>
  <c r="DE53" i="48"/>
  <c r="DE51" i="48"/>
  <c r="DE48" i="48"/>
  <c r="DE46" i="48"/>
  <c r="DE44" i="48"/>
  <c r="DE42" i="48"/>
  <c r="DE121" i="48"/>
  <c r="DE110" i="48"/>
  <c r="DE118" i="48"/>
  <c r="DE98" i="48"/>
  <c r="DE90" i="48"/>
  <c r="DE81" i="48"/>
  <c r="DE73" i="48"/>
  <c r="DE65" i="48"/>
  <c r="DE56" i="48"/>
  <c r="DE47" i="48"/>
  <c r="DE40" i="48"/>
  <c r="DE38" i="48"/>
  <c r="DE36" i="48"/>
  <c r="DE33" i="48"/>
  <c r="DE31" i="48"/>
  <c r="DE28" i="48"/>
  <c r="DE26" i="48"/>
  <c r="DE24" i="48"/>
  <c r="DE22" i="48"/>
  <c r="DE21" i="48"/>
  <c r="DE18" i="48"/>
  <c r="DE14" i="48"/>
  <c r="DE11" i="48"/>
  <c r="DE9" i="48"/>
  <c r="DE7" i="48"/>
  <c r="DE127" i="48"/>
  <c r="DE112" i="48"/>
  <c r="DE107" i="48"/>
  <c r="DE100" i="48"/>
  <c r="DE92" i="48"/>
  <c r="DE83" i="48"/>
  <c r="DE75" i="48"/>
  <c r="DE67" i="48"/>
  <c r="DE58" i="48"/>
  <c r="DE50" i="48"/>
  <c r="DE129" i="48"/>
  <c r="DE114" i="48"/>
  <c r="DE94" i="48"/>
  <c r="DE86" i="48"/>
  <c r="DE78" i="48"/>
  <c r="DE69" i="48"/>
  <c r="DE60" i="48"/>
  <c r="DE52" i="48"/>
  <c r="DE43" i="48"/>
  <c r="DE39" i="48"/>
  <c r="DE37" i="48"/>
  <c r="DE35" i="48"/>
  <c r="DE34" i="48"/>
  <c r="DE32" i="48"/>
  <c r="DE29" i="48"/>
  <c r="DE27" i="48"/>
  <c r="DE25" i="48"/>
  <c r="DE23" i="48"/>
  <c r="DE20" i="48"/>
  <c r="DE17" i="48"/>
  <c r="DE13" i="48"/>
  <c r="DE10" i="48"/>
  <c r="DE8" i="48"/>
  <c r="DE6" i="48"/>
  <c r="DE103" i="48"/>
  <c r="DE71" i="48"/>
  <c r="DE119" i="48"/>
  <c r="DE96" i="48"/>
  <c r="DE63" i="48"/>
  <c r="DE108" i="48"/>
  <c r="DE88" i="48"/>
  <c r="DE54" i="48"/>
  <c r="DE79" i="48"/>
  <c r="DE45" i="48"/>
  <c r="DE117" i="48"/>
  <c r="DE15" i="48"/>
  <c r="DE16" i="48"/>
  <c r="DE5" i="48"/>
  <c r="DE125" i="48"/>
  <c r="DE3" i="48"/>
  <c r="DE4" i="48"/>
  <c r="DK125" i="48"/>
  <c r="DK120" i="48"/>
  <c r="DK129" i="48"/>
  <c r="DK121" i="48"/>
  <c r="DK115" i="48"/>
  <c r="DK111" i="48"/>
  <c r="DK109" i="48"/>
  <c r="DK116" i="48"/>
  <c r="DK106" i="48"/>
  <c r="DK105" i="48"/>
  <c r="DK104" i="48"/>
  <c r="DK102" i="48"/>
  <c r="DK127" i="48"/>
  <c r="DK119" i="48"/>
  <c r="DK113" i="48"/>
  <c r="DK98" i="48"/>
  <c r="DK94" i="48"/>
  <c r="DK90" i="48"/>
  <c r="DK87" i="48"/>
  <c r="DK81" i="48"/>
  <c r="DK73" i="48"/>
  <c r="DK70" i="48"/>
  <c r="DK65" i="48"/>
  <c r="DK61" i="48"/>
  <c r="DK58" i="48"/>
  <c r="DK53" i="48"/>
  <c r="DK123" i="48"/>
  <c r="DK114" i="48"/>
  <c r="DK112" i="48"/>
  <c r="DK110" i="48"/>
  <c r="DK108" i="48"/>
  <c r="DK107" i="48"/>
  <c r="DK118" i="48"/>
  <c r="DK117" i="48"/>
  <c r="DK103" i="48"/>
  <c r="DK100" i="48"/>
  <c r="DK96" i="48"/>
  <c r="DK92" i="48"/>
  <c r="DK86" i="48"/>
  <c r="DK82" i="48"/>
  <c r="DK78" i="48"/>
  <c r="DK74" i="48"/>
  <c r="DK69" i="48"/>
  <c r="DK66" i="48"/>
  <c r="DK63" i="48"/>
  <c r="DK57" i="48"/>
  <c r="DK54" i="48"/>
  <c r="DK128" i="48"/>
  <c r="DK97" i="48"/>
  <c r="DK93" i="48"/>
  <c r="DK89" i="48"/>
  <c r="DK83" i="48"/>
  <c r="DK80" i="48"/>
  <c r="DK75" i="48"/>
  <c r="DK72" i="48"/>
  <c r="DK67" i="48"/>
  <c r="DK64" i="48"/>
  <c r="DK60" i="48"/>
  <c r="DK55" i="48"/>
  <c r="DK52" i="48"/>
  <c r="DK50" i="48"/>
  <c r="DK47" i="48"/>
  <c r="DK45" i="48"/>
  <c r="DK43" i="48"/>
  <c r="DK40" i="48"/>
  <c r="DK38" i="48"/>
  <c r="DK36" i="48"/>
  <c r="DK33" i="48"/>
  <c r="DK31" i="48"/>
  <c r="DK28" i="48"/>
  <c r="DK95" i="48"/>
  <c r="DK88" i="48"/>
  <c r="DK51" i="48"/>
  <c r="DK48" i="48"/>
  <c r="DK46" i="48"/>
  <c r="DK44" i="48"/>
  <c r="DK42" i="48"/>
  <c r="DK39" i="48"/>
  <c r="DK37" i="48"/>
  <c r="DK35" i="48"/>
  <c r="DK34" i="48"/>
  <c r="DK32" i="48"/>
  <c r="DK29" i="48"/>
  <c r="DK24" i="48"/>
  <c r="DK21" i="48"/>
  <c r="DK16" i="48"/>
  <c r="DK13" i="48"/>
  <c r="DK7" i="48"/>
  <c r="C100" i="44"/>
  <c r="DK68" i="48"/>
  <c r="DK56" i="48"/>
  <c r="DK25" i="48"/>
  <c r="DK17" i="48"/>
  <c r="DK14" i="48"/>
  <c r="DK8" i="48"/>
  <c r="DK5" i="48"/>
  <c r="DK99" i="48"/>
  <c r="DK91" i="48"/>
  <c r="DK77" i="48"/>
  <c r="DK71" i="48"/>
  <c r="DK59" i="48"/>
  <c r="DK26" i="48"/>
  <c r="DK22" i="48"/>
  <c r="DK18" i="48"/>
  <c r="DK10" i="48"/>
  <c r="DK6" i="48"/>
  <c r="DK3" i="48"/>
  <c r="DK23" i="48"/>
  <c r="DK11" i="48"/>
  <c r="DK79" i="48"/>
  <c r="DK27" i="48"/>
  <c r="DK20" i="48"/>
  <c r="DK9" i="48"/>
  <c r="DK4" i="48"/>
  <c r="DK85" i="48"/>
  <c r="DK15" i="48"/>
  <c r="DQ129" i="48"/>
  <c r="DQ127" i="48"/>
  <c r="DQ123" i="48"/>
  <c r="DQ120" i="48"/>
  <c r="DQ115" i="48"/>
  <c r="DQ113" i="48"/>
  <c r="DQ125" i="48"/>
  <c r="DQ112" i="48"/>
  <c r="DQ110" i="48"/>
  <c r="DQ108" i="48"/>
  <c r="DQ107" i="48"/>
  <c r="DQ118" i="48"/>
  <c r="DQ117" i="48"/>
  <c r="DQ103" i="48"/>
  <c r="DQ100" i="48"/>
  <c r="DQ98" i="48"/>
  <c r="DQ96" i="48"/>
  <c r="DQ94" i="48"/>
  <c r="DQ92" i="48"/>
  <c r="DQ90" i="48"/>
  <c r="DQ88" i="48"/>
  <c r="DQ121" i="48"/>
  <c r="DQ119" i="48"/>
  <c r="DQ111" i="48"/>
  <c r="DQ109" i="48"/>
  <c r="DQ116" i="48"/>
  <c r="DQ106" i="48"/>
  <c r="DQ105" i="48"/>
  <c r="DQ104" i="48"/>
  <c r="DQ102" i="48"/>
  <c r="DQ99" i="48"/>
  <c r="DQ97" i="48"/>
  <c r="DQ95" i="48"/>
  <c r="DQ93" i="48"/>
  <c r="DQ91" i="48"/>
  <c r="DQ89" i="48"/>
  <c r="DQ87" i="48"/>
  <c r="DQ85" i="48"/>
  <c r="DQ82" i="48"/>
  <c r="DQ80" i="48"/>
  <c r="DQ77" i="48"/>
  <c r="DQ74" i="48"/>
  <c r="DQ72" i="48"/>
  <c r="DQ70" i="48"/>
  <c r="DQ68" i="48"/>
  <c r="DQ66" i="48"/>
  <c r="DQ64" i="48"/>
  <c r="DQ63" i="48"/>
  <c r="DQ60" i="48"/>
  <c r="DQ58" i="48"/>
  <c r="DQ56" i="48"/>
  <c r="DQ54" i="48"/>
  <c r="DQ52" i="48"/>
  <c r="DQ114" i="48"/>
  <c r="DQ81" i="48"/>
  <c r="DQ73" i="48"/>
  <c r="DQ65" i="48"/>
  <c r="DQ61" i="48"/>
  <c r="DQ53" i="48"/>
  <c r="DQ50" i="48"/>
  <c r="DQ47" i="48"/>
  <c r="DQ45" i="48"/>
  <c r="DQ43" i="48"/>
  <c r="DQ40" i="48"/>
  <c r="DQ38" i="48"/>
  <c r="DQ36" i="48"/>
  <c r="DQ33" i="48"/>
  <c r="DQ31" i="48"/>
  <c r="DQ28" i="48"/>
  <c r="DQ26" i="48"/>
  <c r="DQ24" i="48"/>
  <c r="DQ22" i="48"/>
  <c r="DQ21" i="48"/>
  <c r="DQ18" i="48"/>
  <c r="DQ16" i="48"/>
  <c r="DQ13" i="48"/>
  <c r="DQ10" i="48"/>
  <c r="DQ86" i="48"/>
  <c r="DQ78" i="48"/>
  <c r="DQ69" i="48"/>
  <c r="DQ57" i="48"/>
  <c r="DQ51" i="48"/>
  <c r="DQ48" i="48"/>
  <c r="DQ46" i="48"/>
  <c r="DQ44" i="48"/>
  <c r="DQ42" i="48"/>
  <c r="DQ39" i="48"/>
  <c r="DQ37" i="48"/>
  <c r="DQ35" i="48"/>
  <c r="DQ34" i="48"/>
  <c r="DQ32" i="48"/>
  <c r="DQ29" i="48"/>
  <c r="DQ27" i="48"/>
  <c r="DQ25" i="48"/>
  <c r="DQ23" i="48"/>
  <c r="DQ20" i="48"/>
  <c r="DQ17" i="48"/>
  <c r="DQ15" i="48"/>
  <c r="DQ14" i="48"/>
  <c r="DQ11" i="48"/>
  <c r="DQ9" i="48"/>
  <c r="DQ7" i="48"/>
  <c r="DQ5" i="48"/>
  <c r="DQ3" i="48"/>
  <c r="DQ83" i="48"/>
  <c r="DQ75" i="48"/>
  <c r="DQ67" i="48"/>
  <c r="DQ55" i="48"/>
  <c r="DQ128" i="48"/>
  <c r="DQ71" i="48"/>
  <c r="DQ59" i="48"/>
  <c r="DQ79" i="48"/>
  <c r="DQ8" i="48"/>
  <c r="DQ6" i="48"/>
  <c r="DQ4" i="48"/>
  <c r="C109" i="44"/>
  <c r="DU129" i="48"/>
  <c r="DU127" i="48"/>
  <c r="DU123" i="48"/>
  <c r="DU120" i="48"/>
  <c r="DU115" i="48"/>
  <c r="DU113" i="48"/>
  <c r="DU121" i="48"/>
  <c r="DU110" i="48"/>
  <c r="DU108" i="48"/>
  <c r="DU107" i="48"/>
  <c r="DU118" i="48"/>
  <c r="DU117" i="48"/>
  <c r="DU103" i="48"/>
  <c r="DU100" i="48"/>
  <c r="DU98" i="48"/>
  <c r="DU96" i="48"/>
  <c r="DU94" i="48"/>
  <c r="DU92" i="48"/>
  <c r="DU90" i="48"/>
  <c r="DU88" i="48"/>
  <c r="DU119" i="48"/>
  <c r="DU128" i="48"/>
  <c r="DU114" i="48"/>
  <c r="DU111" i="48"/>
  <c r="DU109" i="48"/>
  <c r="DU116" i="48"/>
  <c r="DU106" i="48"/>
  <c r="DU105" i="48"/>
  <c r="DU104" i="48"/>
  <c r="DU102" i="48"/>
  <c r="DU99" i="48"/>
  <c r="DU97" i="48"/>
  <c r="DU95" i="48"/>
  <c r="DU93" i="48"/>
  <c r="DU91" i="48"/>
  <c r="DU89" i="48"/>
  <c r="DU87" i="48"/>
  <c r="DU85" i="48"/>
  <c r="DU82" i="48"/>
  <c r="DU80" i="48"/>
  <c r="DU77" i="48"/>
  <c r="DU74" i="48"/>
  <c r="DU72" i="48"/>
  <c r="DU70" i="48"/>
  <c r="DU68" i="48"/>
  <c r="DU66" i="48"/>
  <c r="DU64" i="48"/>
  <c r="DU63" i="48"/>
  <c r="DU60" i="48"/>
  <c r="DU58" i="48"/>
  <c r="DU56" i="48"/>
  <c r="DU54" i="48"/>
  <c r="DU52" i="48"/>
  <c r="DU112" i="48"/>
  <c r="DU79" i="48"/>
  <c r="DU71" i="48"/>
  <c r="DU59" i="48"/>
  <c r="DU50" i="48"/>
  <c r="DU47" i="48"/>
  <c r="DU45" i="48"/>
  <c r="DU43" i="48"/>
  <c r="DU40" i="48"/>
  <c r="DU38" i="48"/>
  <c r="DU36" i="48"/>
  <c r="DU33" i="48"/>
  <c r="DU31" i="48"/>
  <c r="DU28" i="48"/>
  <c r="DU26" i="48"/>
  <c r="DU24" i="48"/>
  <c r="DU22" i="48"/>
  <c r="DU21" i="48"/>
  <c r="DU18" i="48"/>
  <c r="DU16" i="48"/>
  <c r="DU13" i="48"/>
  <c r="DU10" i="48"/>
  <c r="DU83" i="48"/>
  <c r="DU75" i="48"/>
  <c r="DU67" i="48"/>
  <c r="DU55" i="48"/>
  <c r="DU51" i="48"/>
  <c r="DU48" i="48"/>
  <c r="DU46" i="48"/>
  <c r="DU44" i="48"/>
  <c r="DU42" i="48"/>
  <c r="DU39" i="48"/>
  <c r="DU37" i="48"/>
  <c r="DU35" i="48"/>
  <c r="DU34" i="48"/>
  <c r="DU32" i="48"/>
  <c r="DU29" i="48"/>
  <c r="DU27" i="48"/>
  <c r="DU25" i="48"/>
  <c r="DU23" i="48"/>
  <c r="DU20" i="48"/>
  <c r="DU17" i="48"/>
  <c r="DU15" i="48"/>
  <c r="DU14" i="48"/>
  <c r="DU11" i="48"/>
  <c r="DU9" i="48"/>
  <c r="DU7" i="48"/>
  <c r="DU5" i="48"/>
  <c r="DU3" i="48"/>
  <c r="DU81" i="48"/>
  <c r="DU73" i="48"/>
  <c r="DU65" i="48"/>
  <c r="DU61" i="48"/>
  <c r="DU53" i="48"/>
  <c r="DU69" i="48"/>
  <c r="DU57" i="48"/>
  <c r="DU8" i="48"/>
  <c r="DU78" i="48"/>
  <c r="DU6" i="48"/>
  <c r="DU86" i="48"/>
  <c r="DU4" i="48"/>
  <c r="DU125" i="48"/>
  <c r="DY128" i="48"/>
  <c r="DY123" i="48"/>
  <c r="DY114" i="48"/>
  <c r="DY125" i="48"/>
  <c r="DY120" i="48"/>
  <c r="DY112" i="48"/>
  <c r="DY111" i="48"/>
  <c r="DY109" i="48"/>
  <c r="DY116" i="48"/>
  <c r="DY106" i="48"/>
  <c r="DY105" i="48"/>
  <c r="DY104" i="48"/>
  <c r="DY102" i="48"/>
  <c r="DY129" i="48"/>
  <c r="DY121" i="48"/>
  <c r="DY115" i="48"/>
  <c r="DY113" i="48"/>
  <c r="DY96" i="48"/>
  <c r="DY92" i="48"/>
  <c r="DY88" i="48"/>
  <c r="DY83" i="48"/>
  <c r="DY80" i="48"/>
  <c r="DY75" i="48"/>
  <c r="DY72" i="48"/>
  <c r="DY67" i="48"/>
  <c r="DY64" i="48"/>
  <c r="DY60" i="48"/>
  <c r="DY55" i="48"/>
  <c r="DY52" i="48"/>
  <c r="DY110" i="48"/>
  <c r="DY108" i="48"/>
  <c r="DY107" i="48"/>
  <c r="DY118" i="48"/>
  <c r="DY117" i="48"/>
  <c r="DY103" i="48"/>
  <c r="DY100" i="48"/>
  <c r="DY98" i="48"/>
  <c r="DY94" i="48"/>
  <c r="DY90" i="48"/>
  <c r="DY85" i="48"/>
  <c r="DY79" i="48"/>
  <c r="DY77" i="48"/>
  <c r="DY71" i="48"/>
  <c r="DY68" i="48"/>
  <c r="DY59" i="48"/>
  <c r="DY56" i="48"/>
  <c r="DY99" i="48"/>
  <c r="DY95" i="48"/>
  <c r="DY91" i="48"/>
  <c r="DY86" i="48"/>
  <c r="DY82" i="48"/>
  <c r="DY78" i="48"/>
  <c r="DY74" i="48"/>
  <c r="DY69" i="48"/>
  <c r="DY66" i="48"/>
  <c r="DY57" i="48"/>
  <c r="DY54" i="48"/>
  <c r="DY50" i="48"/>
  <c r="DY47" i="48"/>
  <c r="DY45" i="48"/>
  <c r="DY43" i="48"/>
  <c r="DY40" i="48"/>
  <c r="DY38" i="48"/>
  <c r="DY36" i="48"/>
  <c r="DY33" i="48"/>
  <c r="DY31" i="48"/>
  <c r="DY28" i="48"/>
  <c r="DY97" i="48"/>
  <c r="DY89" i="48"/>
  <c r="DY70" i="48"/>
  <c r="DY65" i="48"/>
  <c r="DY58" i="48"/>
  <c r="DY53" i="48"/>
  <c r="DY51" i="48"/>
  <c r="DY48" i="48"/>
  <c r="DY46" i="48"/>
  <c r="DY44" i="48"/>
  <c r="DY42" i="48"/>
  <c r="DY39" i="48"/>
  <c r="DY37" i="48"/>
  <c r="DY35" i="48"/>
  <c r="DY34" i="48"/>
  <c r="DY32" i="48"/>
  <c r="DY29" i="48"/>
  <c r="DY27" i="48"/>
  <c r="DY26" i="48"/>
  <c r="DY22" i="48"/>
  <c r="DY18" i="48"/>
  <c r="DY10" i="48"/>
  <c r="DY4" i="48"/>
  <c r="DY127" i="48"/>
  <c r="DY73" i="48"/>
  <c r="DY61" i="48"/>
  <c r="DY23" i="48"/>
  <c r="DY20" i="48"/>
  <c r="DY15" i="48"/>
  <c r="DY11" i="48"/>
  <c r="DY7" i="48"/>
  <c r="DY93" i="48"/>
  <c r="DY87" i="48"/>
  <c r="DY81" i="48"/>
  <c r="DY24" i="48"/>
  <c r="DY21" i="48"/>
  <c r="DY16" i="48"/>
  <c r="DY13" i="48"/>
  <c r="DY8" i="48"/>
  <c r="DY5" i="48"/>
  <c r="DY119" i="48"/>
  <c r="DY25" i="48"/>
  <c r="DY17" i="48"/>
  <c r="DY14" i="48"/>
  <c r="DY3" i="48"/>
  <c r="DY6" i="48"/>
  <c r="DY9" i="48"/>
  <c r="DY63" i="48"/>
  <c r="EF123" i="48"/>
  <c r="EF115" i="48"/>
  <c r="EF111" i="48"/>
  <c r="EF116" i="48"/>
  <c r="EF105" i="48"/>
  <c r="EF99" i="48"/>
  <c r="EF95" i="48"/>
  <c r="EF91" i="48"/>
  <c r="EF129" i="48"/>
  <c r="EF121" i="48"/>
  <c r="EF114" i="48"/>
  <c r="EF110" i="48"/>
  <c r="EF118" i="48"/>
  <c r="EF128" i="48"/>
  <c r="EF120" i="48"/>
  <c r="EF113" i="48"/>
  <c r="EF109" i="48"/>
  <c r="EF106" i="48"/>
  <c r="EF104" i="48"/>
  <c r="EF102" i="48"/>
  <c r="EF97" i="48"/>
  <c r="EF93" i="48"/>
  <c r="EF127" i="48"/>
  <c r="EF112" i="48"/>
  <c r="EF107" i="48"/>
  <c r="EF88" i="48"/>
  <c r="EF83" i="48"/>
  <c r="EF74" i="48"/>
  <c r="EF70" i="48"/>
  <c r="EF66" i="48"/>
  <c r="EF61" i="48"/>
  <c r="EF57" i="48"/>
  <c r="EF53" i="48"/>
  <c r="EF48" i="48"/>
  <c r="EF44" i="48"/>
  <c r="EF39" i="48"/>
  <c r="EF35" i="48"/>
  <c r="EF32" i="48"/>
  <c r="EF27" i="48"/>
  <c r="EF26" i="48"/>
  <c r="EF25" i="48"/>
  <c r="EF18" i="48"/>
  <c r="EF17" i="48"/>
  <c r="EF9" i="48"/>
  <c r="EF8" i="48"/>
  <c r="EF87" i="48"/>
  <c r="EF82" i="48"/>
  <c r="EF78" i="48"/>
  <c r="EF73" i="48"/>
  <c r="EF69" i="48"/>
  <c r="EF65" i="48"/>
  <c r="EF60" i="48"/>
  <c r="EF56" i="48"/>
  <c r="EF52" i="48"/>
  <c r="EF47" i="48"/>
  <c r="EF43" i="48"/>
  <c r="EF38" i="48"/>
  <c r="EF31" i="48"/>
  <c r="EF21" i="48"/>
  <c r="EF20" i="48"/>
  <c r="EF11" i="48"/>
  <c r="EF10" i="48"/>
  <c r="EF119" i="48"/>
  <c r="EF108" i="48"/>
  <c r="EF117" i="48"/>
  <c r="EF103" i="48"/>
  <c r="EF100" i="48"/>
  <c r="EF98" i="48"/>
  <c r="EF96" i="48"/>
  <c r="EF94" i="48"/>
  <c r="EF92" i="48"/>
  <c r="EF90" i="48"/>
  <c r="EF86" i="48"/>
  <c r="EF81" i="48"/>
  <c r="EF77" i="48"/>
  <c r="EF72" i="48"/>
  <c r="EF68" i="48"/>
  <c r="EF64" i="48"/>
  <c r="EF59" i="48"/>
  <c r="EF55" i="48"/>
  <c r="EF51" i="48"/>
  <c r="EF46" i="48"/>
  <c r="EF42" i="48"/>
  <c r="EF37" i="48"/>
  <c r="EF34" i="48"/>
  <c r="EF29" i="48"/>
  <c r="EF22" i="48"/>
  <c r="EF14" i="48"/>
  <c r="EF13" i="48"/>
  <c r="EF4" i="48"/>
  <c r="EF85" i="48"/>
  <c r="EF75" i="48"/>
  <c r="EF67" i="48"/>
  <c r="EF58" i="48"/>
  <c r="EF50" i="48"/>
  <c r="EF40" i="48"/>
  <c r="EF33" i="48"/>
  <c r="EF24" i="48"/>
  <c r="EF6" i="48"/>
  <c r="EF89" i="48"/>
  <c r="EF80" i="48"/>
  <c r="EF71" i="48"/>
  <c r="EF63" i="48"/>
  <c r="EF54" i="48"/>
  <c r="EF45" i="48"/>
  <c r="EF36" i="48"/>
  <c r="EF28" i="48"/>
  <c r="EF23" i="48"/>
  <c r="EF7" i="48"/>
  <c r="EF15" i="48"/>
  <c r="EF16" i="48"/>
  <c r="EF79" i="48"/>
  <c r="EF3" i="48"/>
  <c r="EF125" i="48"/>
  <c r="EF5" i="48"/>
  <c r="EM129" i="48"/>
  <c r="EM127" i="48"/>
  <c r="EM123" i="48"/>
  <c r="EM120" i="48"/>
  <c r="EM115" i="48"/>
  <c r="EM113" i="48"/>
  <c r="EM111" i="48"/>
  <c r="EM109" i="48"/>
  <c r="EM116" i="48"/>
  <c r="EM106" i="48"/>
  <c r="EM105" i="48"/>
  <c r="EM104" i="48"/>
  <c r="EM102" i="48"/>
  <c r="EM99" i="48"/>
  <c r="EM97" i="48"/>
  <c r="EM95" i="48"/>
  <c r="EM93" i="48"/>
  <c r="EM91" i="48"/>
  <c r="EM89" i="48"/>
  <c r="EM87" i="48"/>
  <c r="EM85" i="48"/>
  <c r="EM82" i="48"/>
  <c r="EM80" i="48"/>
  <c r="EM77" i="48"/>
  <c r="EM74" i="48"/>
  <c r="EM72" i="48"/>
  <c r="EM70" i="48"/>
  <c r="EM68" i="48"/>
  <c r="EM66" i="48"/>
  <c r="EM64" i="48"/>
  <c r="EM61" i="48"/>
  <c r="EM59" i="48"/>
  <c r="EM57" i="48"/>
  <c r="EM55" i="48"/>
  <c r="EM53" i="48"/>
  <c r="EM51" i="48"/>
  <c r="EM48" i="48"/>
  <c r="EM46" i="48"/>
  <c r="EM44" i="48"/>
  <c r="EM42" i="48"/>
  <c r="EM39" i="48"/>
  <c r="EM37" i="48"/>
  <c r="EM35" i="48"/>
  <c r="EM34" i="48"/>
  <c r="EM32" i="48"/>
  <c r="EM29" i="48"/>
  <c r="EM27" i="48"/>
  <c r="EM25" i="48"/>
  <c r="EM23" i="48"/>
  <c r="EM20" i="48"/>
  <c r="EM17" i="48"/>
  <c r="EM15" i="48"/>
  <c r="EM13" i="48"/>
  <c r="EM10" i="48"/>
  <c r="EM8" i="48"/>
  <c r="EM6" i="48"/>
  <c r="EM128" i="48"/>
  <c r="EM125" i="48"/>
  <c r="EM121" i="48"/>
  <c r="EM119" i="48"/>
  <c r="EM114" i="48"/>
  <c r="EM112" i="48"/>
  <c r="EM110" i="48"/>
  <c r="EM108" i="48"/>
  <c r="EM107" i="48"/>
  <c r="EM118" i="48"/>
  <c r="EM117" i="48"/>
  <c r="EM103" i="48"/>
  <c r="EM100" i="48"/>
  <c r="EM98" i="48"/>
  <c r="EM96" i="48"/>
  <c r="EM94" i="48"/>
  <c r="EM92" i="48"/>
  <c r="EM90" i="48"/>
  <c r="EM88" i="48"/>
  <c r="EM86" i="48"/>
  <c r="EM83" i="48"/>
  <c r="EM81" i="48"/>
  <c r="EM79" i="48"/>
  <c r="EM78" i="48"/>
  <c r="EM75" i="48"/>
  <c r="EM73" i="48"/>
  <c r="EM71" i="48"/>
  <c r="EM69" i="48"/>
  <c r="EM67" i="48"/>
  <c r="EM65" i="48"/>
  <c r="EM63" i="48"/>
  <c r="EM60" i="48"/>
  <c r="EM58" i="48"/>
  <c r="EM56" i="48"/>
  <c r="EM54" i="48"/>
  <c r="EM52" i="48"/>
  <c r="EM50" i="48"/>
  <c r="EM47" i="48"/>
  <c r="EM45" i="48"/>
  <c r="EM43" i="48"/>
  <c r="EM40" i="48"/>
  <c r="EM38" i="48"/>
  <c r="EM36" i="48"/>
  <c r="EM33" i="48"/>
  <c r="EM31" i="48"/>
  <c r="EM28" i="48"/>
  <c r="EM26" i="48"/>
  <c r="EM24" i="48"/>
  <c r="EM22" i="48"/>
  <c r="EM21" i="48"/>
  <c r="EM18" i="48"/>
  <c r="EM16" i="48"/>
  <c r="EM14" i="48"/>
  <c r="EM11" i="48"/>
  <c r="EM9" i="48"/>
  <c r="EM7" i="48"/>
  <c r="EM4" i="48"/>
  <c r="EM5" i="48"/>
  <c r="EM3" i="48"/>
  <c r="V128" i="48"/>
  <c r="V129" i="48"/>
  <c r="V121" i="48"/>
  <c r="V119" i="48"/>
  <c r="V113" i="48"/>
  <c r="V111" i="48"/>
  <c r="V109" i="48"/>
  <c r="V118" i="48"/>
  <c r="V117" i="48"/>
  <c r="V103" i="48"/>
  <c r="V100" i="48"/>
  <c r="V98" i="48"/>
  <c r="V96" i="48"/>
  <c r="V93" i="48"/>
  <c r="V91" i="48"/>
  <c r="V89" i="48"/>
  <c r="V87" i="48"/>
  <c r="V85" i="48"/>
  <c r="V82" i="48"/>
  <c r="V80" i="48"/>
  <c r="V78" i="48"/>
  <c r="V75" i="48"/>
  <c r="V73" i="48"/>
  <c r="V71" i="48"/>
  <c r="V69" i="48"/>
  <c r="V67" i="48"/>
  <c r="V65" i="48"/>
  <c r="V63" i="48"/>
  <c r="V60" i="48"/>
  <c r="V58" i="48"/>
  <c r="V56" i="48"/>
  <c r="V54" i="48"/>
  <c r="V52" i="48"/>
  <c r="V50" i="48"/>
  <c r="V47" i="48"/>
  <c r="V45" i="48"/>
  <c r="V43" i="48"/>
  <c r="V39" i="48"/>
  <c r="V37" i="48"/>
  <c r="V35" i="48"/>
  <c r="V34" i="48"/>
  <c r="V32" i="48"/>
  <c r="V29" i="48"/>
  <c r="V27" i="48"/>
  <c r="V25" i="48"/>
  <c r="V23" i="48"/>
  <c r="V20" i="48"/>
  <c r="V17" i="48"/>
  <c r="V15" i="48"/>
  <c r="V13" i="48"/>
  <c r="V10" i="48"/>
  <c r="V8" i="48"/>
  <c r="V6" i="48"/>
  <c r="V114" i="48"/>
  <c r="V106" i="48"/>
  <c r="V102" i="48"/>
  <c r="V92" i="48"/>
  <c r="V83" i="48"/>
  <c r="V74" i="48"/>
  <c r="V66" i="48"/>
  <c r="V57" i="48"/>
  <c r="V48" i="48"/>
  <c r="V38" i="48"/>
  <c r="V31" i="48"/>
  <c r="V22" i="48"/>
  <c r="V14" i="48"/>
  <c r="V4" i="48"/>
  <c r="V120" i="48"/>
  <c r="V108" i="48"/>
  <c r="V116" i="48"/>
  <c r="V94" i="48"/>
  <c r="V86" i="48"/>
  <c r="V77" i="48"/>
  <c r="V68" i="48"/>
  <c r="V59" i="48"/>
  <c r="V51" i="48"/>
  <c r="V40" i="48"/>
  <c r="V33" i="48"/>
  <c r="V24" i="48"/>
  <c r="V16" i="48"/>
  <c r="V7" i="48"/>
  <c r="V127" i="48"/>
  <c r="V110" i="48"/>
  <c r="V104" i="48"/>
  <c r="V97" i="48"/>
  <c r="V88" i="48"/>
  <c r="V70" i="48"/>
  <c r="V61" i="48"/>
  <c r="V53" i="48"/>
  <c r="V44" i="48"/>
  <c r="V26" i="48"/>
  <c r="V18" i="48"/>
  <c r="V9" i="48"/>
  <c r="V112" i="48"/>
  <c r="V105" i="48"/>
  <c r="V99" i="48"/>
  <c r="V90" i="48"/>
  <c r="V81" i="48"/>
  <c r="V72" i="48"/>
  <c r="V64" i="48"/>
  <c r="V55" i="48"/>
  <c r="V46" i="48"/>
  <c r="V36" i="48"/>
  <c r="V28" i="48"/>
  <c r="V21" i="48"/>
  <c r="V11" i="48"/>
  <c r="V123" i="48"/>
  <c r="V95" i="48"/>
  <c r="V115" i="48"/>
  <c r="V42" i="48"/>
  <c r="V125" i="48"/>
  <c r="V79" i="48"/>
  <c r="V3" i="48"/>
  <c r="V107" i="48"/>
  <c r="V5" i="48"/>
  <c r="AN129" i="48"/>
  <c r="AN127" i="48"/>
  <c r="AN123" i="48"/>
  <c r="AN120" i="48"/>
  <c r="AN115" i="48"/>
  <c r="AN113" i="48"/>
  <c r="AN111" i="48"/>
  <c r="AN109" i="48"/>
  <c r="AN116" i="48"/>
  <c r="AN106" i="48"/>
  <c r="AN105" i="48"/>
  <c r="AN104" i="48"/>
  <c r="AN102" i="48"/>
  <c r="AN99" i="48"/>
  <c r="AN97" i="48"/>
  <c r="AN95" i="48"/>
  <c r="AN93" i="48"/>
  <c r="AN91" i="48"/>
  <c r="AN89" i="48"/>
  <c r="AN87" i="48"/>
  <c r="AN85" i="48"/>
  <c r="AN82" i="48"/>
  <c r="AN80" i="48"/>
  <c r="AN77" i="48"/>
  <c r="AN74" i="48"/>
  <c r="AN72" i="48"/>
  <c r="AN70" i="48"/>
  <c r="AN68" i="48"/>
  <c r="AN66" i="48"/>
  <c r="AN64" i="48"/>
  <c r="AN61" i="48"/>
  <c r="AN59" i="48"/>
  <c r="AN57" i="48"/>
  <c r="AN55" i="48"/>
  <c r="AN53" i="48"/>
  <c r="AN51" i="48"/>
  <c r="AN48" i="48"/>
  <c r="AN46" i="48"/>
  <c r="AN44" i="48"/>
  <c r="AN42" i="48"/>
  <c r="AN39" i="48"/>
  <c r="AN37" i="48"/>
  <c r="AN35" i="48"/>
  <c r="AN34" i="48"/>
  <c r="AN32" i="48"/>
  <c r="AN29" i="48"/>
  <c r="AN27" i="48"/>
  <c r="AN25" i="48"/>
  <c r="AN23" i="48"/>
  <c r="AN20" i="48"/>
  <c r="AN17" i="48"/>
  <c r="AN15" i="48"/>
  <c r="AN13" i="48"/>
  <c r="AN10" i="48"/>
  <c r="AN8" i="48"/>
  <c r="AN6" i="48"/>
  <c r="AN4" i="48"/>
  <c r="AN128" i="48"/>
  <c r="AN125" i="48"/>
  <c r="AN121" i="48"/>
  <c r="AN119" i="48"/>
  <c r="AN114" i="48"/>
  <c r="AN112" i="48"/>
  <c r="AN110" i="48"/>
  <c r="AN108" i="48"/>
  <c r="AN107" i="48"/>
  <c r="AN118" i="48"/>
  <c r="AN117" i="48"/>
  <c r="AN103" i="48"/>
  <c r="AN100" i="48"/>
  <c r="AN98" i="48"/>
  <c r="AN96" i="48"/>
  <c r="AN94" i="48"/>
  <c r="AN92" i="48"/>
  <c r="AN90" i="48"/>
  <c r="AN88" i="48"/>
  <c r="AN86" i="48"/>
  <c r="AN83" i="48"/>
  <c r="AN81" i="48"/>
  <c r="AN79" i="48"/>
  <c r="AN78" i="48"/>
  <c r="AN75" i="48"/>
  <c r="AN73" i="48"/>
  <c r="AN71" i="48"/>
  <c r="AN69" i="48"/>
  <c r="AN67" i="48"/>
  <c r="AN65" i="48"/>
  <c r="AN63" i="48"/>
  <c r="AN60" i="48"/>
  <c r="AN58" i="48"/>
  <c r="AN56" i="48"/>
  <c r="AN54" i="48"/>
  <c r="AN52" i="48"/>
  <c r="AN50" i="48"/>
  <c r="AN47" i="48"/>
  <c r="AN45" i="48"/>
  <c r="AN43" i="48"/>
  <c r="AN40" i="48"/>
  <c r="AN38" i="48"/>
  <c r="AN36" i="48"/>
  <c r="AN33" i="48"/>
  <c r="AN31" i="48"/>
  <c r="AN28" i="48"/>
  <c r="AN26" i="48"/>
  <c r="AN24" i="48"/>
  <c r="AN22" i="48"/>
  <c r="AN21" i="48"/>
  <c r="AN18" i="48"/>
  <c r="AN16" i="48"/>
  <c r="AN14" i="48"/>
  <c r="AN11" i="48"/>
  <c r="AN9" i="48"/>
  <c r="AN7" i="48"/>
  <c r="AN5" i="48"/>
  <c r="AN3" i="48"/>
  <c r="BO128" i="48"/>
  <c r="BO123" i="48"/>
  <c r="BO120" i="48"/>
  <c r="BO114" i="48"/>
  <c r="BO112" i="48"/>
  <c r="BO110" i="48"/>
  <c r="BO108" i="48"/>
  <c r="BO100" i="48"/>
  <c r="BO98" i="48"/>
  <c r="BO95" i="48"/>
  <c r="BO93" i="48"/>
  <c r="BO90" i="48"/>
  <c r="BO87" i="48"/>
  <c r="BO85" i="48"/>
  <c r="BO82" i="48"/>
  <c r="BO78" i="48"/>
  <c r="BO75" i="48"/>
  <c r="BO73" i="48"/>
  <c r="BO71" i="48"/>
  <c r="BO69" i="48"/>
  <c r="BO67" i="48"/>
  <c r="BO65" i="48"/>
  <c r="BO63" i="48"/>
  <c r="BO60" i="48"/>
  <c r="BO56" i="48"/>
  <c r="BO53" i="48"/>
  <c r="BO43" i="48"/>
  <c r="BO40" i="48"/>
  <c r="BO38" i="48"/>
  <c r="BO36" i="48"/>
  <c r="BO33" i="48"/>
  <c r="BO31" i="48"/>
  <c r="BO28" i="48"/>
  <c r="BO26" i="48"/>
  <c r="BO24" i="48"/>
  <c r="BO22" i="48"/>
  <c r="BO21" i="48"/>
  <c r="BO18" i="48"/>
  <c r="BO16" i="48"/>
  <c r="BO14" i="48"/>
  <c r="BO11" i="48"/>
  <c r="BO9" i="48"/>
  <c r="BO7" i="48"/>
  <c r="BO129" i="48"/>
  <c r="BO113" i="48"/>
  <c r="BO105" i="48"/>
  <c r="BO97" i="48"/>
  <c r="BO86" i="48"/>
  <c r="BO74" i="48"/>
  <c r="BO66" i="48"/>
  <c r="BO54" i="48"/>
  <c r="BO37" i="48"/>
  <c r="BO29" i="48"/>
  <c r="BO13" i="48"/>
  <c r="BO127" i="48"/>
  <c r="BO111" i="48"/>
  <c r="BO118" i="48"/>
  <c r="BO103" i="48"/>
  <c r="BO94" i="48"/>
  <c r="BO83" i="48"/>
  <c r="BO72" i="48"/>
  <c r="BO64" i="48"/>
  <c r="BO44" i="48"/>
  <c r="BO35" i="48"/>
  <c r="BO27" i="48"/>
  <c r="BO20" i="48"/>
  <c r="BO10" i="48"/>
  <c r="BO121" i="48"/>
  <c r="BO109" i="48"/>
  <c r="BO117" i="48"/>
  <c r="BO91" i="48"/>
  <c r="BO81" i="48"/>
  <c r="BO70" i="48"/>
  <c r="BO61" i="48"/>
  <c r="BO42" i="48"/>
  <c r="BO34" i="48"/>
  <c r="BO25" i="48"/>
  <c r="BO17" i="48"/>
  <c r="BO8" i="48"/>
  <c r="BO6" i="48"/>
  <c r="BO5" i="48"/>
  <c r="BO77" i="48"/>
  <c r="BO32" i="48"/>
  <c r="BO119" i="48"/>
  <c r="BO89" i="48"/>
  <c r="BO39" i="48"/>
  <c r="BO99" i="48"/>
  <c r="BO59" i="48"/>
  <c r="BO15" i="48"/>
  <c r="BO106" i="48"/>
  <c r="BO68" i="48"/>
  <c r="BO23" i="48"/>
  <c r="BO50" i="48"/>
  <c r="BO52" i="48"/>
  <c r="BO55" i="48"/>
  <c r="BO51" i="48"/>
  <c r="BO57" i="48"/>
  <c r="BO88" i="48"/>
  <c r="BO107" i="48"/>
  <c r="BO3" i="48"/>
  <c r="BO92" i="48"/>
  <c r="BO125" i="48"/>
  <c r="BO45" i="48"/>
  <c r="BO48" i="48"/>
  <c r="BO58" i="48"/>
  <c r="BO115" i="48"/>
  <c r="BO96" i="48"/>
  <c r="BO46" i="48"/>
  <c r="BO104" i="48"/>
  <c r="BO116" i="48"/>
  <c r="BO102" i="48"/>
  <c r="BO80" i="48"/>
  <c r="BO79" i="48"/>
  <c r="BO47" i="48"/>
  <c r="BO4" i="48"/>
  <c r="CE129" i="48"/>
  <c r="CE127" i="48"/>
  <c r="CE123" i="48"/>
  <c r="CE120" i="48"/>
  <c r="CE115" i="48"/>
  <c r="CE113" i="48"/>
  <c r="CE111" i="48"/>
  <c r="CE109" i="48"/>
  <c r="CE116" i="48"/>
  <c r="CE106" i="48"/>
  <c r="CE105" i="48"/>
  <c r="CE104" i="48"/>
  <c r="CE102" i="48"/>
  <c r="CE99" i="48"/>
  <c r="CE97" i="48"/>
  <c r="CE95" i="48"/>
  <c r="CE93" i="48"/>
  <c r="CE91" i="48"/>
  <c r="CE89" i="48"/>
  <c r="CE87" i="48"/>
  <c r="CE85" i="48"/>
  <c r="CE82" i="48"/>
  <c r="CE80" i="48"/>
  <c r="CE77" i="48"/>
  <c r="CE74" i="48"/>
  <c r="CE72" i="48"/>
  <c r="CE70" i="48"/>
  <c r="CE68" i="48"/>
  <c r="CE66" i="48"/>
  <c r="CE64" i="48"/>
  <c r="CE61" i="48"/>
  <c r="CE59" i="48"/>
  <c r="CE57" i="48"/>
  <c r="CE55" i="48"/>
  <c r="CE53" i="48"/>
  <c r="CE51" i="48"/>
  <c r="CE48" i="48"/>
  <c r="CE46" i="48"/>
  <c r="CE44" i="48"/>
  <c r="CE42" i="48"/>
  <c r="CE39" i="48"/>
  <c r="CE37" i="48"/>
  <c r="CE35" i="48"/>
  <c r="CE34" i="48"/>
  <c r="CE32" i="48"/>
  <c r="CE29" i="48"/>
  <c r="CE27" i="48"/>
  <c r="CE25" i="48"/>
  <c r="CE23" i="48"/>
  <c r="CE20" i="48"/>
  <c r="CE17" i="48"/>
  <c r="CE15" i="48"/>
  <c r="CE13" i="48"/>
  <c r="CE10" i="48"/>
  <c r="CE8" i="48"/>
  <c r="CE6" i="48"/>
  <c r="CE4" i="48"/>
  <c r="CE128" i="48"/>
  <c r="CE114" i="48"/>
  <c r="CE94" i="48"/>
  <c r="CE86" i="48"/>
  <c r="CE78" i="48"/>
  <c r="CE69" i="48"/>
  <c r="CE60" i="48"/>
  <c r="CE52" i="48"/>
  <c r="CE43" i="48"/>
  <c r="CE26" i="48"/>
  <c r="CE18" i="48"/>
  <c r="CE9" i="48"/>
  <c r="CE119" i="48"/>
  <c r="CE108" i="48"/>
  <c r="CE117" i="48"/>
  <c r="CE103" i="48"/>
  <c r="CE96" i="48"/>
  <c r="CE88" i="48"/>
  <c r="CE79" i="48"/>
  <c r="CE71" i="48"/>
  <c r="CE63" i="48"/>
  <c r="CE54" i="48"/>
  <c r="CE45" i="48"/>
  <c r="CE36" i="48"/>
  <c r="CE28" i="48"/>
  <c r="CE21" i="48"/>
  <c r="CE11" i="48"/>
  <c r="CE3" i="48"/>
  <c r="CE121" i="48"/>
  <c r="CE110" i="48"/>
  <c r="CE118" i="48"/>
  <c r="CE98" i="48"/>
  <c r="CE90" i="48"/>
  <c r="CE81" i="48"/>
  <c r="CE73" i="48"/>
  <c r="CE65" i="48"/>
  <c r="CE56" i="48"/>
  <c r="CE47" i="48"/>
  <c r="CE38" i="48"/>
  <c r="CE31" i="48"/>
  <c r="CE22" i="48"/>
  <c r="CE14" i="48"/>
  <c r="CE5" i="48"/>
  <c r="CE112" i="48"/>
  <c r="CE92" i="48"/>
  <c r="CE58" i="48"/>
  <c r="CE24" i="48"/>
  <c r="CE107" i="48"/>
  <c r="CE83" i="48"/>
  <c r="CE50" i="48"/>
  <c r="CE16" i="48"/>
  <c r="CE75" i="48"/>
  <c r="CE40" i="48"/>
  <c r="CE7" i="48"/>
  <c r="CE125" i="48"/>
  <c r="CE100" i="48"/>
  <c r="CE67" i="48"/>
  <c r="CE33" i="48"/>
  <c r="DC129" i="48"/>
  <c r="DC127" i="48"/>
  <c r="DC121" i="48"/>
  <c r="DC119" i="48"/>
  <c r="DC114" i="48"/>
  <c r="DC112" i="48"/>
  <c r="DC110" i="48"/>
  <c r="DC108" i="48"/>
  <c r="DC107" i="48"/>
  <c r="DC118" i="48"/>
  <c r="DC117" i="48"/>
  <c r="DC103" i="48"/>
  <c r="DC100" i="48"/>
  <c r="DC98" i="48"/>
  <c r="DC96" i="48"/>
  <c r="DC94" i="48"/>
  <c r="DC92" i="48"/>
  <c r="DC90" i="48"/>
  <c r="DC88" i="48"/>
  <c r="DC86" i="48"/>
  <c r="DC83" i="48"/>
  <c r="DC81" i="48"/>
  <c r="DC79" i="48"/>
  <c r="DC78" i="48"/>
  <c r="DC75" i="48"/>
  <c r="DC73" i="48"/>
  <c r="DC71" i="48"/>
  <c r="DC69" i="48"/>
  <c r="DC67" i="48"/>
  <c r="DC65" i="48"/>
  <c r="DC63" i="48"/>
  <c r="DC60" i="48"/>
  <c r="DC58" i="48"/>
  <c r="DC56" i="48"/>
  <c r="DC54" i="48"/>
  <c r="DC52" i="48"/>
  <c r="DC50" i="48"/>
  <c r="DC47" i="48"/>
  <c r="DC45" i="48"/>
  <c r="DC43" i="48"/>
  <c r="DC128" i="48"/>
  <c r="DC113" i="48"/>
  <c r="DC106" i="48"/>
  <c r="DC102" i="48"/>
  <c r="DC93" i="48"/>
  <c r="DC85" i="48"/>
  <c r="DC77" i="48"/>
  <c r="DC68" i="48"/>
  <c r="DC59" i="48"/>
  <c r="DC51" i="48"/>
  <c r="DC42" i="48"/>
  <c r="DC39" i="48"/>
  <c r="DC37" i="48"/>
  <c r="DC35" i="48"/>
  <c r="DC34" i="48"/>
  <c r="DC32" i="48"/>
  <c r="DC29" i="48"/>
  <c r="DC27" i="48"/>
  <c r="DC25" i="48"/>
  <c r="DC23" i="48"/>
  <c r="DC20" i="48"/>
  <c r="DC17" i="48"/>
  <c r="DC13" i="48"/>
  <c r="DC10" i="48"/>
  <c r="DC8" i="48"/>
  <c r="DC6" i="48"/>
  <c r="DC115" i="48"/>
  <c r="DC116" i="48"/>
  <c r="DC95" i="48"/>
  <c r="DC87" i="48"/>
  <c r="DC70" i="48"/>
  <c r="DC61" i="48"/>
  <c r="DC53" i="48"/>
  <c r="DC44" i="48"/>
  <c r="DC120" i="48"/>
  <c r="DC109" i="48"/>
  <c r="DC104" i="48"/>
  <c r="DC97" i="48"/>
  <c r="DC89" i="48"/>
  <c r="DC80" i="48"/>
  <c r="DC72" i="48"/>
  <c r="DC64" i="48"/>
  <c r="DC55" i="48"/>
  <c r="DC46" i="48"/>
  <c r="DC40" i="48"/>
  <c r="DC38" i="48"/>
  <c r="DC36" i="48"/>
  <c r="DC33" i="48"/>
  <c r="DC31" i="48"/>
  <c r="DC28" i="48"/>
  <c r="DC26" i="48"/>
  <c r="DC24" i="48"/>
  <c r="DC22" i="48"/>
  <c r="DC21" i="48"/>
  <c r="DC18" i="48"/>
  <c r="DC14" i="48"/>
  <c r="DC11" i="48"/>
  <c r="DC9" i="48"/>
  <c r="DC7" i="48"/>
  <c r="DC111" i="48"/>
  <c r="DC91" i="48"/>
  <c r="DC57" i="48"/>
  <c r="DC82" i="48"/>
  <c r="DC48" i="48"/>
  <c r="DC105" i="48"/>
  <c r="DC74" i="48"/>
  <c r="DC99" i="48"/>
  <c r="DC66" i="48"/>
  <c r="DC123" i="48"/>
  <c r="DC16" i="48"/>
  <c r="DC15" i="48"/>
  <c r="DC3" i="48"/>
  <c r="DC5" i="48"/>
  <c r="DC4" i="48"/>
  <c r="DC125" i="48"/>
  <c r="C107" i="44"/>
  <c r="DS128" i="48"/>
  <c r="DS125" i="48"/>
  <c r="DS121" i="48"/>
  <c r="DS119" i="48"/>
  <c r="DS114" i="48"/>
  <c r="DS112" i="48"/>
  <c r="DS123" i="48"/>
  <c r="DS111" i="48"/>
  <c r="DS109" i="48"/>
  <c r="DS116" i="48"/>
  <c r="DS106" i="48"/>
  <c r="DS105" i="48"/>
  <c r="DS104" i="48"/>
  <c r="DS102" i="48"/>
  <c r="DS99" i="48"/>
  <c r="DS97" i="48"/>
  <c r="DS95" i="48"/>
  <c r="DS93" i="48"/>
  <c r="DS91" i="48"/>
  <c r="DS89" i="48"/>
  <c r="DS120" i="48"/>
  <c r="DS129" i="48"/>
  <c r="DS115" i="48"/>
  <c r="DS110" i="48"/>
  <c r="DS108" i="48"/>
  <c r="DS107" i="48"/>
  <c r="DS118" i="48"/>
  <c r="DS117" i="48"/>
  <c r="DS103" i="48"/>
  <c r="DS100" i="48"/>
  <c r="DS98" i="48"/>
  <c r="DS96" i="48"/>
  <c r="DS94" i="48"/>
  <c r="DS92" i="48"/>
  <c r="DS90" i="48"/>
  <c r="DS88" i="48"/>
  <c r="DS86" i="48"/>
  <c r="DS83" i="48"/>
  <c r="DS81" i="48"/>
  <c r="DS79" i="48"/>
  <c r="DS78" i="48"/>
  <c r="DS75" i="48"/>
  <c r="DS73" i="48"/>
  <c r="DS71" i="48"/>
  <c r="DS69" i="48"/>
  <c r="DS67" i="48"/>
  <c r="DS65" i="48"/>
  <c r="DS61" i="48"/>
  <c r="DS59" i="48"/>
  <c r="DS57" i="48"/>
  <c r="DS55" i="48"/>
  <c r="DS53" i="48"/>
  <c r="DS80" i="48"/>
  <c r="DS72" i="48"/>
  <c r="DS64" i="48"/>
  <c r="DS60" i="48"/>
  <c r="DS52" i="48"/>
  <c r="DS51" i="48"/>
  <c r="DS48" i="48"/>
  <c r="DS46" i="48"/>
  <c r="DS44" i="48"/>
  <c r="DS42" i="48"/>
  <c r="DS39" i="48"/>
  <c r="DS37" i="48"/>
  <c r="DS35" i="48"/>
  <c r="DS34" i="48"/>
  <c r="DS32" i="48"/>
  <c r="DS29" i="48"/>
  <c r="DS27" i="48"/>
  <c r="DS25" i="48"/>
  <c r="DS23" i="48"/>
  <c r="DS20" i="48"/>
  <c r="DS17" i="48"/>
  <c r="DS15" i="48"/>
  <c r="DS14" i="48"/>
  <c r="DS11" i="48"/>
  <c r="DS113" i="48"/>
  <c r="DS85" i="48"/>
  <c r="DS77" i="48"/>
  <c r="DS68" i="48"/>
  <c r="DS56" i="48"/>
  <c r="DS50" i="48"/>
  <c r="DS47" i="48"/>
  <c r="DS45" i="48"/>
  <c r="DS43" i="48"/>
  <c r="DS40" i="48"/>
  <c r="DS38" i="48"/>
  <c r="DS36" i="48"/>
  <c r="DS33" i="48"/>
  <c r="DS31" i="48"/>
  <c r="DS28" i="48"/>
  <c r="DS26" i="48"/>
  <c r="DS24" i="48"/>
  <c r="DS22" i="48"/>
  <c r="DS21" i="48"/>
  <c r="DS18" i="48"/>
  <c r="DS16" i="48"/>
  <c r="DS13" i="48"/>
  <c r="DS10" i="48"/>
  <c r="DS8" i="48"/>
  <c r="DS6" i="48"/>
  <c r="DS4" i="48"/>
  <c r="DS127" i="48"/>
  <c r="DS82" i="48"/>
  <c r="DS74" i="48"/>
  <c r="DS66" i="48"/>
  <c r="DS63" i="48"/>
  <c r="DS54" i="48"/>
  <c r="DS87" i="48"/>
  <c r="DS9" i="48"/>
  <c r="DS7" i="48"/>
  <c r="DS70" i="48"/>
  <c r="DS58" i="48"/>
  <c r="DS5" i="48"/>
  <c r="DS3" i="48"/>
  <c r="EH127" i="48"/>
  <c r="EH119" i="48"/>
  <c r="EH112" i="48"/>
  <c r="EH108" i="48"/>
  <c r="EH107" i="48"/>
  <c r="EH117" i="48"/>
  <c r="EH103" i="48"/>
  <c r="EH100" i="48"/>
  <c r="EH96" i="48"/>
  <c r="EH92" i="48"/>
  <c r="EH123" i="48"/>
  <c r="EH115" i="48"/>
  <c r="EH111" i="48"/>
  <c r="EH116" i="48"/>
  <c r="EH105" i="48"/>
  <c r="EH129" i="48"/>
  <c r="EH121" i="48"/>
  <c r="EH114" i="48"/>
  <c r="EH110" i="48"/>
  <c r="EH118" i="48"/>
  <c r="EH98" i="48"/>
  <c r="EH94" i="48"/>
  <c r="EH90" i="48"/>
  <c r="EH120" i="48"/>
  <c r="EH109" i="48"/>
  <c r="EH104" i="48"/>
  <c r="EH102" i="48"/>
  <c r="EH99" i="48"/>
  <c r="EH97" i="48"/>
  <c r="EH95" i="48"/>
  <c r="EH93" i="48"/>
  <c r="EH91" i="48"/>
  <c r="EH89" i="48"/>
  <c r="EH85" i="48"/>
  <c r="EH80" i="48"/>
  <c r="EH75" i="48"/>
  <c r="EH71" i="48"/>
  <c r="EH67" i="48"/>
  <c r="EH63" i="48"/>
  <c r="EH58" i="48"/>
  <c r="EH54" i="48"/>
  <c r="EH50" i="48"/>
  <c r="EH45" i="48"/>
  <c r="EH40" i="48"/>
  <c r="EH36" i="48"/>
  <c r="EH33" i="48"/>
  <c r="EH28" i="48"/>
  <c r="EH23" i="48"/>
  <c r="EH22" i="48"/>
  <c r="EH15" i="48"/>
  <c r="EH14" i="48"/>
  <c r="EH6" i="48"/>
  <c r="EH4" i="48"/>
  <c r="EH88" i="48"/>
  <c r="EH83" i="48"/>
  <c r="EH74" i="48"/>
  <c r="EH70" i="48"/>
  <c r="EH66" i="48"/>
  <c r="EH61" i="48"/>
  <c r="EH57" i="48"/>
  <c r="EH53" i="48"/>
  <c r="EH48" i="48"/>
  <c r="EH44" i="48"/>
  <c r="EH39" i="48"/>
  <c r="EH35" i="48"/>
  <c r="EH32" i="48"/>
  <c r="EH27" i="48"/>
  <c r="EH25" i="48"/>
  <c r="EH24" i="48"/>
  <c r="EH17" i="48"/>
  <c r="EH16" i="48"/>
  <c r="EH8" i="48"/>
  <c r="EH7" i="48"/>
  <c r="EH128" i="48"/>
  <c r="EH113" i="48"/>
  <c r="EH106" i="48"/>
  <c r="EH87" i="48"/>
  <c r="EH82" i="48"/>
  <c r="EH78" i="48"/>
  <c r="EH73" i="48"/>
  <c r="EH69" i="48"/>
  <c r="EH65" i="48"/>
  <c r="EH60" i="48"/>
  <c r="EH56" i="48"/>
  <c r="EH52" i="48"/>
  <c r="EH47" i="48"/>
  <c r="EH43" i="48"/>
  <c r="EH38" i="48"/>
  <c r="EH31" i="48"/>
  <c r="EH26" i="48"/>
  <c r="EH20" i="48"/>
  <c r="EH18" i="48"/>
  <c r="EH10" i="48"/>
  <c r="EH9" i="48"/>
  <c r="EH81" i="48"/>
  <c r="EH72" i="48"/>
  <c r="EH64" i="48"/>
  <c r="EH55" i="48"/>
  <c r="EH46" i="48"/>
  <c r="EH37" i="48"/>
  <c r="EH29" i="48"/>
  <c r="EH21" i="48"/>
  <c r="EH86" i="48"/>
  <c r="EH77" i="48"/>
  <c r="EH68" i="48"/>
  <c r="EH59" i="48"/>
  <c r="EH51" i="48"/>
  <c r="EH42" i="48"/>
  <c r="EH34" i="48"/>
  <c r="EH13" i="48"/>
  <c r="EH11" i="48"/>
  <c r="EH79" i="48"/>
  <c r="EH125" i="48"/>
  <c r="EH5" i="48"/>
  <c r="EH3" i="48"/>
  <c r="G128" i="48"/>
  <c r="G125" i="48"/>
  <c r="G121" i="48"/>
  <c r="G119" i="48"/>
  <c r="G114" i="48"/>
  <c r="G112" i="48"/>
  <c r="G110" i="48"/>
  <c r="G108" i="48"/>
  <c r="G107" i="48"/>
  <c r="G118" i="48"/>
  <c r="G117" i="48"/>
  <c r="G103" i="48"/>
  <c r="G100" i="48"/>
  <c r="G98" i="48"/>
  <c r="G96" i="48"/>
  <c r="G94" i="48"/>
  <c r="G91" i="48"/>
  <c r="G89" i="48"/>
  <c r="G86" i="48"/>
  <c r="G83" i="48"/>
  <c r="G81" i="48"/>
  <c r="G79" i="48"/>
  <c r="G78" i="48"/>
  <c r="G75" i="48"/>
  <c r="G73" i="48"/>
  <c r="G71" i="48"/>
  <c r="G69" i="48"/>
  <c r="G67" i="48"/>
  <c r="G65" i="48"/>
  <c r="G63" i="48"/>
  <c r="G60" i="48"/>
  <c r="G58" i="48"/>
  <c r="G55" i="48"/>
  <c r="G53" i="48"/>
  <c r="G51" i="48"/>
  <c r="G48" i="48"/>
  <c r="G46" i="48"/>
  <c r="G44" i="48"/>
  <c r="G42" i="48"/>
  <c r="G39" i="48"/>
  <c r="G37" i="48"/>
  <c r="G35" i="48"/>
  <c r="G34" i="48"/>
  <c r="G32" i="48"/>
  <c r="G29" i="48"/>
  <c r="G27" i="48"/>
  <c r="G25" i="48"/>
  <c r="G23" i="48"/>
  <c r="G20" i="48"/>
  <c r="G16" i="48"/>
  <c r="G13" i="48"/>
  <c r="G10" i="48"/>
  <c r="G8" i="48"/>
  <c r="G6" i="48"/>
  <c r="G4" i="48"/>
  <c r="G129" i="48"/>
  <c r="G127" i="48"/>
  <c r="G123" i="48"/>
  <c r="G120" i="48"/>
  <c r="G115" i="48"/>
  <c r="G113" i="48"/>
  <c r="G111" i="48"/>
  <c r="G109" i="48"/>
  <c r="G116" i="48"/>
  <c r="G106" i="48"/>
  <c r="G105" i="48"/>
  <c r="G104" i="48"/>
  <c r="G102" i="48"/>
  <c r="G99" i="48"/>
  <c r="G97" i="48"/>
  <c r="G95" i="48"/>
  <c r="G93" i="48"/>
  <c r="G90" i="48"/>
  <c r="G87" i="48"/>
  <c r="G85" i="48"/>
  <c r="G82" i="48"/>
  <c r="G80" i="48"/>
  <c r="G77" i="48"/>
  <c r="G74" i="48"/>
  <c r="G72" i="48"/>
  <c r="G70" i="48"/>
  <c r="G68" i="48"/>
  <c r="G66" i="48"/>
  <c r="G64" i="48"/>
  <c r="G61" i="48"/>
  <c r="G59" i="48"/>
  <c r="G57" i="48"/>
  <c r="G54" i="48"/>
  <c r="G52" i="48"/>
  <c r="G50" i="48"/>
  <c r="G47" i="48"/>
  <c r="G45" i="48"/>
  <c r="G43" i="48"/>
  <c r="G40" i="48"/>
  <c r="G38" i="48"/>
  <c r="G36" i="48"/>
  <c r="G33" i="48"/>
  <c r="G31" i="48"/>
  <c r="G28" i="48"/>
  <c r="G26" i="48"/>
  <c r="G24" i="48"/>
  <c r="G22" i="48"/>
  <c r="G21" i="48"/>
  <c r="G18" i="48"/>
  <c r="G15" i="48"/>
  <c r="G11" i="48"/>
  <c r="G9" i="48"/>
  <c r="G7" i="48"/>
  <c r="G5" i="48"/>
  <c r="G3" i="48"/>
  <c r="G56" i="48"/>
  <c r="G88" i="48"/>
  <c r="G14" i="48"/>
  <c r="G92" i="48"/>
  <c r="G17" i="48"/>
  <c r="M128" i="48"/>
  <c r="M123" i="48"/>
  <c r="M120" i="48"/>
  <c r="M115" i="48"/>
  <c r="M113" i="48"/>
  <c r="M111" i="48"/>
  <c r="M109" i="48"/>
  <c r="M116" i="48"/>
  <c r="M106" i="48"/>
  <c r="M105" i="48"/>
  <c r="M104" i="48"/>
  <c r="M100" i="48"/>
  <c r="M97" i="48"/>
  <c r="M95" i="48"/>
  <c r="M93" i="48"/>
  <c r="M91" i="48"/>
  <c r="M89" i="48"/>
  <c r="M87" i="48"/>
  <c r="M85" i="48"/>
  <c r="M82" i="48"/>
  <c r="M80" i="48"/>
  <c r="M77" i="48"/>
  <c r="M74" i="48"/>
  <c r="M72" i="48"/>
  <c r="M70" i="48"/>
  <c r="M68" i="48"/>
  <c r="M66" i="48"/>
  <c r="M64" i="48"/>
  <c r="M60" i="48"/>
  <c r="M58" i="48"/>
  <c r="M56" i="48"/>
  <c r="M54" i="48"/>
  <c r="M52" i="48"/>
  <c r="M50" i="48"/>
  <c r="M47" i="48"/>
  <c r="M45" i="48"/>
  <c r="M43" i="48"/>
  <c r="M40" i="48"/>
  <c r="M38" i="48"/>
  <c r="M35" i="48"/>
  <c r="M34" i="48"/>
  <c r="M31" i="48"/>
  <c r="M28" i="48"/>
  <c r="M26" i="48"/>
  <c r="M24" i="48"/>
  <c r="M22" i="48"/>
  <c r="M21" i="48"/>
  <c r="M16" i="48"/>
  <c r="M11" i="48"/>
  <c r="M9" i="48"/>
  <c r="M7" i="48"/>
  <c r="M5" i="48"/>
  <c r="M3" i="48"/>
  <c r="M127" i="48"/>
  <c r="M112" i="48"/>
  <c r="M107" i="48"/>
  <c r="M98" i="48"/>
  <c r="M90" i="48"/>
  <c r="M81" i="48"/>
  <c r="M73" i="48"/>
  <c r="M65" i="48"/>
  <c r="M55" i="48"/>
  <c r="M46" i="48"/>
  <c r="M37" i="48"/>
  <c r="M27" i="48"/>
  <c r="M20" i="48"/>
  <c r="M6" i="48"/>
  <c r="M129" i="48"/>
  <c r="M114" i="48"/>
  <c r="M92" i="48"/>
  <c r="M83" i="48"/>
  <c r="M75" i="48"/>
  <c r="M67" i="48"/>
  <c r="M57" i="48"/>
  <c r="M48" i="48"/>
  <c r="M39" i="48"/>
  <c r="M29" i="48"/>
  <c r="M8" i="48"/>
  <c r="M119" i="48"/>
  <c r="M108" i="48"/>
  <c r="M117" i="48"/>
  <c r="M103" i="48"/>
  <c r="M94" i="48"/>
  <c r="M86" i="48"/>
  <c r="M78" i="48"/>
  <c r="M69" i="48"/>
  <c r="M59" i="48"/>
  <c r="M51" i="48"/>
  <c r="M42" i="48"/>
  <c r="M32" i="48"/>
  <c r="M23" i="48"/>
  <c r="M10" i="48"/>
  <c r="M121" i="48"/>
  <c r="M110" i="48"/>
  <c r="M118" i="48"/>
  <c r="M96" i="48"/>
  <c r="M88" i="48"/>
  <c r="M79" i="48"/>
  <c r="M71" i="48"/>
  <c r="M61" i="48"/>
  <c r="M53" i="48"/>
  <c r="M44" i="48"/>
  <c r="M25" i="48"/>
  <c r="M14" i="48"/>
  <c r="M4" i="48"/>
  <c r="M36" i="48"/>
  <c r="M18" i="48"/>
  <c r="M33" i="48"/>
  <c r="M102" i="48"/>
  <c r="M63" i="48"/>
  <c r="M13" i="48"/>
  <c r="M99" i="48"/>
  <c r="M15" i="48"/>
  <c r="M17" i="48"/>
  <c r="M125" i="48"/>
  <c r="S129" i="48"/>
  <c r="S127" i="48"/>
  <c r="S120" i="48"/>
  <c r="S114" i="48"/>
  <c r="S112" i="48"/>
  <c r="S110" i="48"/>
  <c r="S108" i="48"/>
  <c r="S116" i="48"/>
  <c r="S106" i="48"/>
  <c r="S105" i="48"/>
  <c r="S104" i="48"/>
  <c r="S102" i="48"/>
  <c r="S99" i="48"/>
  <c r="S97" i="48"/>
  <c r="S94" i="48"/>
  <c r="S92" i="48"/>
  <c r="S90" i="48"/>
  <c r="S88" i="48"/>
  <c r="S86" i="48"/>
  <c r="S83" i="48"/>
  <c r="S81" i="48"/>
  <c r="S77" i="48"/>
  <c r="S74" i="48"/>
  <c r="S72" i="48"/>
  <c r="S70" i="48"/>
  <c r="S68" i="48"/>
  <c r="S66" i="48"/>
  <c r="S64" i="48"/>
  <c r="S61" i="48"/>
  <c r="S59" i="48"/>
  <c r="S57" i="48"/>
  <c r="S55" i="48"/>
  <c r="S53" i="48"/>
  <c r="S51" i="48"/>
  <c r="S48" i="48"/>
  <c r="S46" i="48"/>
  <c r="S44" i="48"/>
  <c r="S40" i="48"/>
  <c r="S38" i="48"/>
  <c r="S36" i="48"/>
  <c r="S33" i="48"/>
  <c r="S31" i="48"/>
  <c r="S28" i="48"/>
  <c r="S26" i="48"/>
  <c r="S24" i="48"/>
  <c r="S22" i="48"/>
  <c r="S21" i="48"/>
  <c r="S18" i="48"/>
  <c r="S16" i="48"/>
  <c r="S14" i="48"/>
  <c r="S11" i="48"/>
  <c r="S9" i="48"/>
  <c r="S7" i="48"/>
  <c r="S4" i="48"/>
  <c r="S128" i="48"/>
  <c r="S121" i="48"/>
  <c r="S119" i="48"/>
  <c r="S113" i="48"/>
  <c r="S111" i="48"/>
  <c r="S109" i="48"/>
  <c r="S118" i="48"/>
  <c r="S117" i="48"/>
  <c r="S103" i="48"/>
  <c r="S100" i="48"/>
  <c r="S98" i="48"/>
  <c r="S96" i="48"/>
  <c r="S93" i="48"/>
  <c r="S91" i="48"/>
  <c r="S89" i="48"/>
  <c r="S87" i="48"/>
  <c r="S85" i="48"/>
  <c r="S82" i="48"/>
  <c r="S80" i="48"/>
  <c r="S78" i="48"/>
  <c r="S75" i="48"/>
  <c r="S73" i="48"/>
  <c r="S71" i="48"/>
  <c r="S69" i="48"/>
  <c r="S67" i="48"/>
  <c r="S65" i="48"/>
  <c r="S63" i="48"/>
  <c r="S60" i="48"/>
  <c r="S58" i="48"/>
  <c r="S56" i="48"/>
  <c r="S54" i="48"/>
  <c r="S52" i="48"/>
  <c r="S50" i="48"/>
  <c r="S47" i="48"/>
  <c r="S45" i="48"/>
  <c r="S43" i="48"/>
  <c r="S39" i="48"/>
  <c r="S37" i="48"/>
  <c r="S35" i="48"/>
  <c r="S34" i="48"/>
  <c r="S32" i="48"/>
  <c r="S29" i="48"/>
  <c r="S27" i="48"/>
  <c r="S25" i="48"/>
  <c r="S23" i="48"/>
  <c r="S20" i="48"/>
  <c r="S17" i="48"/>
  <c r="S15" i="48"/>
  <c r="S13" i="48"/>
  <c r="S10" i="48"/>
  <c r="S8" i="48"/>
  <c r="S6" i="48"/>
  <c r="S95" i="48"/>
  <c r="S3" i="48"/>
  <c r="S5" i="48"/>
  <c r="S79" i="48"/>
  <c r="S107" i="48"/>
  <c r="S115" i="48"/>
  <c r="S42" i="48"/>
  <c r="S125" i="48"/>
  <c r="S123" i="48"/>
  <c r="Y129" i="48"/>
  <c r="Y127" i="48"/>
  <c r="Y123" i="48"/>
  <c r="Y120" i="48"/>
  <c r="Y115" i="48"/>
  <c r="Y113" i="48"/>
  <c r="Y111" i="48"/>
  <c r="Y109" i="48"/>
  <c r="Y116" i="48"/>
  <c r="Y106" i="48"/>
  <c r="Y105" i="48"/>
  <c r="Y104" i="48"/>
  <c r="Y102" i="48"/>
  <c r="Y99" i="48"/>
  <c r="Y97" i="48"/>
  <c r="Y95" i="48"/>
  <c r="Y93" i="48"/>
  <c r="Y91" i="48"/>
  <c r="Y89" i="48"/>
  <c r="Y87" i="48"/>
  <c r="Y85" i="48"/>
  <c r="Y125" i="48"/>
  <c r="Y112" i="48"/>
  <c r="Y107" i="48"/>
  <c r="Y100" i="48"/>
  <c r="Y92" i="48"/>
  <c r="Y80" i="48"/>
  <c r="Y77" i="48"/>
  <c r="Y72" i="48"/>
  <c r="Y68" i="48"/>
  <c r="Y64" i="48"/>
  <c r="Y59" i="48"/>
  <c r="Y55" i="48"/>
  <c r="Y51" i="48"/>
  <c r="Y46" i="48"/>
  <c r="Y42" i="48"/>
  <c r="Y37" i="48"/>
  <c r="Y34" i="48"/>
  <c r="Y29" i="48"/>
  <c r="Y25" i="48"/>
  <c r="Y17" i="48"/>
  <c r="Y13" i="48"/>
  <c r="Y8" i="48"/>
  <c r="Y4" i="48"/>
  <c r="Y121" i="48"/>
  <c r="Y110" i="48"/>
  <c r="Y118" i="48"/>
  <c r="Y98" i="48"/>
  <c r="Y90" i="48"/>
  <c r="Y81" i="48"/>
  <c r="Y78" i="48"/>
  <c r="Y73" i="48"/>
  <c r="Y69" i="48"/>
  <c r="Y65" i="48"/>
  <c r="Y60" i="48"/>
  <c r="Y56" i="48"/>
  <c r="Y52" i="48"/>
  <c r="Y47" i="48"/>
  <c r="Y43" i="48"/>
  <c r="Y38" i="48"/>
  <c r="Y31" i="48"/>
  <c r="Y26" i="48"/>
  <c r="Y22" i="48"/>
  <c r="Y18" i="48"/>
  <c r="Y14" i="48"/>
  <c r="Y9" i="48"/>
  <c r="Y5" i="48"/>
  <c r="Y128" i="48"/>
  <c r="Y75" i="48"/>
  <c r="Y67" i="48"/>
  <c r="Y119" i="48"/>
  <c r="Y108" i="48"/>
  <c r="Y117" i="48"/>
  <c r="Y103" i="48"/>
  <c r="Y96" i="48"/>
  <c r="Y88" i="48"/>
  <c r="Y82" i="48"/>
  <c r="Y74" i="48"/>
  <c r="Y70" i="48"/>
  <c r="Y66" i="48"/>
  <c r="Y61" i="48"/>
  <c r="Y57" i="48"/>
  <c r="Y53" i="48"/>
  <c r="Y48" i="48"/>
  <c r="Y44" i="48"/>
  <c r="Y39" i="48"/>
  <c r="Y35" i="48"/>
  <c r="Y32" i="48"/>
  <c r="Y27" i="48"/>
  <c r="Y23" i="48"/>
  <c r="Y20" i="48"/>
  <c r="Y15" i="48"/>
  <c r="Y10" i="48"/>
  <c r="Y6" i="48"/>
  <c r="Y114" i="48"/>
  <c r="Y94" i="48"/>
  <c r="Y86" i="48"/>
  <c r="Y83" i="48"/>
  <c r="Y79" i="48"/>
  <c r="Y71" i="48"/>
  <c r="Y63" i="48"/>
  <c r="Y58" i="48"/>
  <c r="Y54" i="48"/>
  <c r="Y50" i="48"/>
  <c r="Y45" i="48"/>
  <c r="Y40" i="48"/>
  <c r="Y36" i="48"/>
  <c r="Y33" i="48"/>
  <c r="Y28" i="48"/>
  <c r="Y24" i="48"/>
  <c r="Y21" i="48"/>
  <c r="Y16" i="48"/>
  <c r="Y11" i="48"/>
  <c r="Y7" i="48"/>
  <c r="Y3" i="48"/>
  <c r="AC129" i="48"/>
  <c r="AC127" i="48"/>
  <c r="AC123" i="48"/>
  <c r="AC120" i="48"/>
  <c r="AC115" i="48"/>
  <c r="AC113" i="48"/>
  <c r="AC111" i="48"/>
  <c r="AC109" i="48"/>
  <c r="AC116" i="48"/>
  <c r="AC106" i="48"/>
  <c r="AC105" i="48"/>
  <c r="AC104" i="48"/>
  <c r="AC102" i="48"/>
  <c r="AC99" i="48"/>
  <c r="AC97" i="48"/>
  <c r="AC95" i="48"/>
  <c r="AC93" i="48"/>
  <c r="AC91" i="48"/>
  <c r="AC89" i="48"/>
  <c r="AC87" i="48"/>
  <c r="AC85" i="48"/>
  <c r="AC119" i="48"/>
  <c r="AC108" i="48"/>
  <c r="AC117" i="48"/>
  <c r="AC103" i="48"/>
  <c r="AC96" i="48"/>
  <c r="AC88" i="48"/>
  <c r="AC81" i="48"/>
  <c r="AC78" i="48"/>
  <c r="AC73" i="48"/>
  <c r="AC69" i="48"/>
  <c r="AC65" i="48"/>
  <c r="AC60" i="48"/>
  <c r="AC56" i="48"/>
  <c r="AC52" i="48"/>
  <c r="AC47" i="48"/>
  <c r="AC43" i="48"/>
  <c r="AC38" i="48"/>
  <c r="AC31" i="48"/>
  <c r="AC26" i="48"/>
  <c r="AC22" i="48"/>
  <c r="AC18" i="48"/>
  <c r="AC14" i="48"/>
  <c r="AC9" i="48"/>
  <c r="AC5" i="48"/>
  <c r="AC68" i="48"/>
  <c r="AC128" i="48"/>
  <c r="AC114" i="48"/>
  <c r="AC94" i="48"/>
  <c r="AC86" i="48"/>
  <c r="AC82" i="48"/>
  <c r="AC74" i="48"/>
  <c r="AC70" i="48"/>
  <c r="AC66" i="48"/>
  <c r="AC61" i="48"/>
  <c r="AC57" i="48"/>
  <c r="AC53" i="48"/>
  <c r="AC48" i="48"/>
  <c r="AC44" i="48"/>
  <c r="AC39" i="48"/>
  <c r="AC35" i="48"/>
  <c r="AC32" i="48"/>
  <c r="AC27" i="48"/>
  <c r="AC23" i="48"/>
  <c r="AC20" i="48"/>
  <c r="AC15" i="48"/>
  <c r="AC10" i="48"/>
  <c r="AC6" i="48"/>
  <c r="AC121" i="48"/>
  <c r="AC125" i="48"/>
  <c r="AC112" i="48"/>
  <c r="AC107" i="48"/>
  <c r="AC100" i="48"/>
  <c r="AC92" i="48"/>
  <c r="AC83" i="48"/>
  <c r="AC79" i="48"/>
  <c r="AC75" i="48"/>
  <c r="AC71" i="48"/>
  <c r="AC67" i="48"/>
  <c r="AC63" i="48"/>
  <c r="AC58" i="48"/>
  <c r="AC54" i="48"/>
  <c r="AC50" i="48"/>
  <c r="AC45" i="48"/>
  <c r="AC40" i="48"/>
  <c r="AC36" i="48"/>
  <c r="AC33" i="48"/>
  <c r="AC28" i="48"/>
  <c r="AC24" i="48"/>
  <c r="AC21" i="48"/>
  <c r="AC16" i="48"/>
  <c r="AC11" i="48"/>
  <c r="AC7" i="48"/>
  <c r="AC3" i="48"/>
  <c r="AC110" i="48"/>
  <c r="AC118" i="48"/>
  <c r="AC98" i="48"/>
  <c r="AC90" i="48"/>
  <c r="AC80" i="48"/>
  <c r="AC77" i="48"/>
  <c r="AC72" i="48"/>
  <c r="AC64" i="48"/>
  <c r="AC59" i="48"/>
  <c r="AC55" i="48"/>
  <c r="AC51" i="48"/>
  <c r="AC46" i="48"/>
  <c r="AC42" i="48"/>
  <c r="AC37" i="48"/>
  <c r="AC34" i="48"/>
  <c r="AC29" i="48"/>
  <c r="AC25" i="48"/>
  <c r="AC17" i="48"/>
  <c r="AC13" i="48"/>
  <c r="AC8" i="48"/>
  <c r="AC4" i="48"/>
  <c r="AI128" i="48"/>
  <c r="AI125" i="48"/>
  <c r="AI121" i="48"/>
  <c r="AI119" i="48"/>
  <c r="AI129" i="48"/>
  <c r="AI127" i="48"/>
  <c r="AI123" i="48"/>
  <c r="AI120" i="48"/>
  <c r="AI115" i="48"/>
  <c r="AI113" i="48"/>
  <c r="AI111" i="48"/>
  <c r="AI109" i="48"/>
  <c r="AI116" i="48"/>
  <c r="AI106" i="48"/>
  <c r="AI105" i="48"/>
  <c r="AI104" i="48"/>
  <c r="AI102" i="48"/>
  <c r="AI99" i="48"/>
  <c r="AI97" i="48"/>
  <c r="AI95" i="48"/>
  <c r="AI93" i="48"/>
  <c r="AI91" i="48"/>
  <c r="AI89" i="48"/>
  <c r="AI87" i="48"/>
  <c r="AI85" i="48"/>
  <c r="AI82" i="48"/>
  <c r="AI80" i="48"/>
  <c r="AI77" i="48"/>
  <c r="AI74" i="48"/>
  <c r="AI72" i="48"/>
  <c r="AI70" i="48"/>
  <c r="AI68" i="48"/>
  <c r="AI66" i="48"/>
  <c r="AI64" i="48"/>
  <c r="AI61" i="48"/>
  <c r="AI59" i="48"/>
  <c r="AI57" i="48"/>
  <c r="AI55" i="48"/>
  <c r="AI53" i="48"/>
  <c r="AI51" i="48"/>
  <c r="AI48" i="48"/>
  <c r="AI46" i="48"/>
  <c r="AI44" i="48"/>
  <c r="AI42" i="48"/>
  <c r="AI39" i="48"/>
  <c r="AI37" i="48"/>
  <c r="AI35" i="48"/>
  <c r="AI34" i="48"/>
  <c r="AI32" i="48"/>
  <c r="AI29" i="48"/>
  <c r="AI27" i="48"/>
  <c r="AI25" i="48"/>
  <c r="AI23" i="48"/>
  <c r="AI20" i="48"/>
  <c r="AI17" i="48"/>
  <c r="AI14" i="48"/>
  <c r="AI11" i="48"/>
  <c r="AI9" i="48"/>
  <c r="AI7" i="48"/>
  <c r="AI5" i="48"/>
  <c r="AI3" i="48"/>
  <c r="AI108" i="48"/>
  <c r="AI117" i="48"/>
  <c r="AI103" i="48"/>
  <c r="AI96" i="48"/>
  <c r="AI88" i="48"/>
  <c r="AI79" i="48"/>
  <c r="AI71" i="48"/>
  <c r="AI63" i="48"/>
  <c r="AI54" i="48"/>
  <c r="AI45" i="48"/>
  <c r="AI36" i="48"/>
  <c r="AI28" i="48"/>
  <c r="AI21" i="48"/>
  <c r="AI10" i="48"/>
  <c r="AI114" i="48"/>
  <c r="AI94" i="48"/>
  <c r="AI86" i="48"/>
  <c r="AI78" i="48"/>
  <c r="AI69" i="48"/>
  <c r="AI60" i="48"/>
  <c r="AI52" i="48"/>
  <c r="AI43" i="48"/>
  <c r="AI26" i="48"/>
  <c r="AI18" i="48"/>
  <c r="AI8" i="48"/>
  <c r="AI110" i="48"/>
  <c r="AI73" i="48"/>
  <c r="AI38" i="48"/>
  <c r="AI112" i="48"/>
  <c r="AI107" i="48"/>
  <c r="AI100" i="48"/>
  <c r="AI92" i="48"/>
  <c r="AI83" i="48"/>
  <c r="AI75" i="48"/>
  <c r="AI67" i="48"/>
  <c r="AI58" i="48"/>
  <c r="AI50" i="48"/>
  <c r="AI40" i="48"/>
  <c r="AI33" i="48"/>
  <c r="AI24" i="48"/>
  <c r="AI15" i="48"/>
  <c r="AI6" i="48"/>
  <c r="AI118" i="48"/>
  <c r="AI98" i="48"/>
  <c r="AI90" i="48"/>
  <c r="AI81" i="48"/>
  <c r="AI65" i="48"/>
  <c r="AI56" i="48"/>
  <c r="AI47" i="48"/>
  <c r="AI31" i="48"/>
  <c r="AI22" i="48"/>
  <c r="AI13" i="48"/>
  <c r="AI4" i="48"/>
  <c r="AI16" i="48"/>
  <c r="AO129" i="48"/>
  <c r="AO127" i="48"/>
  <c r="AO123" i="48"/>
  <c r="AO120" i="48"/>
  <c r="AO115" i="48"/>
  <c r="AO113" i="48"/>
  <c r="AO111" i="48"/>
  <c r="AO109" i="48"/>
  <c r="AO116" i="48"/>
  <c r="AO106" i="48"/>
  <c r="AO105" i="48"/>
  <c r="AO104" i="48"/>
  <c r="AO102" i="48"/>
  <c r="AO99" i="48"/>
  <c r="AO97" i="48"/>
  <c r="AO95" i="48"/>
  <c r="AO93" i="48"/>
  <c r="AO91" i="48"/>
  <c r="AO89" i="48"/>
  <c r="AO87" i="48"/>
  <c r="AO85" i="48"/>
  <c r="AO82" i="48"/>
  <c r="AO80" i="48"/>
  <c r="AO77" i="48"/>
  <c r="AO74" i="48"/>
  <c r="AO72" i="48"/>
  <c r="AO70" i="48"/>
  <c r="AO68" i="48"/>
  <c r="AO66" i="48"/>
  <c r="AO64" i="48"/>
  <c r="AO61" i="48"/>
  <c r="AO59" i="48"/>
  <c r="AO57" i="48"/>
  <c r="AO55" i="48"/>
  <c r="AO53" i="48"/>
  <c r="AO51" i="48"/>
  <c r="AO48" i="48"/>
  <c r="AO46" i="48"/>
  <c r="AO44" i="48"/>
  <c r="AO42" i="48"/>
  <c r="AO39" i="48"/>
  <c r="AO37" i="48"/>
  <c r="AO35" i="48"/>
  <c r="AO34" i="48"/>
  <c r="AO32" i="48"/>
  <c r="AO29" i="48"/>
  <c r="AO27" i="48"/>
  <c r="AO25" i="48"/>
  <c r="AO23" i="48"/>
  <c r="AO20" i="48"/>
  <c r="AO17" i="48"/>
  <c r="AO15" i="48"/>
  <c r="AO13" i="48"/>
  <c r="AO10" i="48"/>
  <c r="AO8" i="48"/>
  <c r="AO6" i="48"/>
  <c r="AO4" i="48"/>
  <c r="AO121" i="48"/>
  <c r="AO110" i="48"/>
  <c r="AO118" i="48"/>
  <c r="AO98" i="48"/>
  <c r="AO90" i="48"/>
  <c r="AO81" i="48"/>
  <c r="AO73" i="48"/>
  <c r="AO65" i="48"/>
  <c r="AO56" i="48"/>
  <c r="AO47" i="48"/>
  <c r="AO38" i="48"/>
  <c r="AO31" i="48"/>
  <c r="AO22" i="48"/>
  <c r="AO14" i="48"/>
  <c r="AO5" i="48"/>
  <c r="AO125" i="48"/>
  <c r="AO112" i="48"/>
  <c r="AO107" i="48"/>
  <c r="AO100" i="48"/>
  <c r="AO92" i="48"/>
  <c r="AO83" i="48"/>
  <c r="AO75" i="48"/>
  <c r="AO67" i="48"/>
  <c r="AO58" i="48"/>
  <c r="AO50" i="48"/>
  <c r="AO40" i="48"/>
  <c r="AO33" i="48"/>
  <c r="AO24" i="48"/>
  <c r="AO16" i="48"/>
  <c r="AO7" i="48"/>
  <c r="AO96" i="48"/>
  <c r="AO63" i="48"/>
  <c r="AO128" i="48"/>
  <c r="AO114" i="48"/>
  <c r="AO94" i="48"/>
  <c r="AO86" i="48"/>
  <c r="AO78" i="48"/>
  <c r="AO69" i="48"/>
  <c r="AO60" i="48"/>
  <c r="AO52" i="48"/>
  <c r="AO43" i="48"/>
  <c r="AO26" i="48"/>
  <c r="AO18" i="48"/>
  <c r="AO9" i="48"/>
  <c r="AO119" i="48"/>
  <c r="AO108" i="48"/>
  <c r="AO117" i="48"/>
  <c r="AO103" i="48"/>
  <c r="AO88" i="48"/>
  <c r="AO79" i="48"/>
  <c r="AO71" i="48"/>
  <c r="AO54" i="48"/>
  <c r="AO45" i="48"/>
  <c r="AO36" i="48"/>
  <c r="AO28" i="48"/>
  <c r="AO21" i="48"/>
  <c r="AO11" i="48"/>
  <c r="AO3" i="48"/>
  <c r="AU127" i="48"/>
  <c r="AU112" i="48"/>
  <c r="AU106" i="48"/>
  <c r="AU99" i="48"/>
  <c r="AU91" i="48"/>
  <c r="AU85" i="48"/>
  <c r="AU78" i="48"/>
  <c r="AU59" i="48"/>
  <c r="AU55" i="48"/>
  <c r="AU48" i="48"/>
  <c r="AU44" i="48"/>
  <c r="AU33" i="48"/>
  <c r="AU16" i="48"/>
  <c r="AU5" i="48"/>
  <c r="AU128" i="48"/>
  <c r="AU115" i="48"/>
  <c r="AU116" i="48"/>
  <c r="AU102" i="48"/>
  <c r="AU92" i="48"/>
  <c r="AU87" i="48"/>
  <c r="AU63" i="48"/>
  <c r="AU56" i="48"/>
  <c r="AU50" i="48"/>
  <c r="AU45" i="48"/>
  <c r="AU36" i="48"/>
  <c r="AU17" i="48"/>
  <c r="AU13" i="48"/>
  <c r="AU123" i="48"/>
  <c r="AU118" i="48"/>
  <c r="AU103" i="48"/>
  <c r="AU95" i="48"/>
  <c r="AU88" i="48"/>
  <c r="AU79" i="48"/>
  <c r="AU72" i="48"/>
  <c r="AU57" i="48"/>
  <c r="AU53" i="48"/>
  <c r="AU46" i="48"/>
  <c r="AU40" i="48"/>
  <c r="AU18" i="48"/>
  <c r="AU14" i="48"/>
  <c r="AU3" i="48"/>
  <c r="AU107" i="48"/>
  <c r="AU96" i="48"/>
  <c r="AU80" i="48"/>
  <c r="AU58" i="48"/>
  <c r="AU47" i="48"/>
  <c r="AU32" i="48"/>
  <c r="AU4" i="48"/>
  <c r="AU125" i="48"/>
  <c r="AU105" i="48"/>
  <c r="AU90" i="48"/>
  <c r="AU77" i="48"/>
  <c r="AU54" i="48"/>
  <c r="AU42" i="48"/>
  <c r="AU15" i="48"/>
  <c r="AU51" i="48"/>
  <c r="AU52" i="48"/>
  <c r="AU35" i="48"/>
  <c r="AU61" i="48"/>
  <c r="AU89" i="48"/>
  <c r="AU43" i="48"/>
  <c r="AU121" i="48"/>
  <c r="AU65" i="48"/>
  <c r="AU83" i="48"/>
  <c r="AU94" i="48"/>
  <c r="AU21" i="48"/>
  <c r="AU86" i="48"/>
  <c r="AU71" i="48"/>
  <c r="AU9" i="48"/>
  <c r="AU117" i="48"/>
  <c r="AU113" i="48"/>
  <c r="AU66" i="48"/>
  <c r="AU70" i="48"/>
  <c r="AU23" i="48"/>
  <c r="AU109" i="48"/>
  <c r="AU129" i="48"/>
  <c r="AU114" i="48"/>
  <c r="AU6" i="48"/>
  <c r="AU82" i="48"/>
  <c r="AU31" i="48"/>
  <c r="AU10" i="48"/>
  <c r="AU110" i="48"/>
  <c r="AU119" i="48"/>
  <c r="AU34" i="48"/>
  <c r="AU120" i="48"/>
  <c r="AU75" i="48"/>
  <c r="AU104" i="48"/>
  <c r="AU8" i="48"/>
  <c r="AU25" i="48"/>
  <c r="AU68" i="48"/>
  <c r="AU100" i="48"/>
  <c r="AU29" i="48"/>
  <c r="AU37" i="48"/>
  <c r="AU22" i="48"/>
  <c r="AU60" i="48"/>
  <c r="AU81" i="48"/>
  <c r="AU73" i="48"/>
  <c r="AU98" i="48"/>
  <c r="AU39" i="48"/>
  <c r="AU11" i="48"/>
  <c r="AU64" i="48"/>
  <c r="AU74" i="48"/>
  <c r="AU93" i="48"/>
  <c r="AU26" i="48"/>
  <c r="AU69" i="48"/>
  <c r="AU24" i="48"/>
  <c r="AU28" i="48"/>
  <c r="AU108" i="48"/>
  <c r="AU67" i="48"/>
  <c r="AU20" i="48"/>
  <c r="AU27" i="48"/>
  <c r="AU97" i="48"/>
  <c r="AU38" i="48"/>
  <c r="AU7" i="48"/>
  <c r="AU111" i="48"/>
  <c r="BD125" i="48"/>
  <c r="BD119" i="48"/>
  <c r="BD111" i="48"/>
  <c r="BD99" i="48"/>
  <c r="BD95" i="48"/>
  <c r="BD89" i="48"/>
  <c r="BD82" i="48"/>
  <c r="BD71" i="48"/>
  <c r="BD67" i="48"/>
  <c r="BD63" i="48"/>
  <c r="BD57" i="48"/>
  <c r="BD51" i="48"/>
  <c r="BD46" i="48"/>
  <c r="BD39" i="48"/>
  <c r="BD29" i="48"/>
  <c r="BD25" i="48"/>
  <c r="BD21" i="48"/>
  <c r="BD11" i="48"/>
  <c r="BD7" i="48"/>
  <c r="BD123" i="48"/>
  <c r="BD115" i="48"/>
  <c r="BD110" i="48"/>
  <c r="BD98" i="48"/>
  <c r="BD94" i="48"/>
  <c r="BD88" i="48"/>
  <c r="BD81" i="48"/>
  <c r="BD75" i="48"/>
  <c r="BD70" i="48"/>
  <c r="BD66" i="48"/>
  <c r="BD61" i="48"/>
  <c r="BD56" i="48"/>
  <c r="BD50" i="48"/>
  <c r="BD45" i="48"/>
  <c r="BD38" i="48"/>
  <c r="BD34" i="48"/>
  <c r="BD28" i="48"/>
  <c r="BD23" i="48"/>
  <c r="BD20" i="48"/>
  <c r="BD10" i="48"/>
  <c r="BD6" i="48"/>
  <c r="BD8" i="48"/>
  <c r="BD3" i="48"/>
  <c r="BD121" i="48"/>
  <c r="BD114" i="48"/>
  <c r="BD109" i="48"/>
  <c r="BD117" i="48"/>
  <c r="BD102" i="48"/>
  <c r="BD97" i="48"/>
  <c r="BD93" i="48"/>
  <c r="BD86" i="48"/>
  <c r="BD80" i="48"/>
  <c r="BD74" i="48"/>
  <c r="BD69" i="48"/>
  <c r="BD65" i="48"/>
  <c r="BD60" i="48"/>
  <c r="BD55" i="48"/>
  <c r="BD48" i="48"/>
  <c r="BD43" i="48"/>
  <c r="BD37" i="48"/>
  <c r="BD33" i="48"/>
  <c r="BD27" i="48"/>
  <c r="BD22" i="48"/>
  <c r="BD15" i="48"/>
  <c r="BD9" i="48"/>
  <c r="BD5" i="48"/>
  <c r="BD129" i="48"/>
  <c r="BD120" i="48"/>
  <c r="BD113" i="48"/>
  <c r="BD108" i="48"/>
  <c r="BD107" i="48"/>
  <c r="BD116" i="48"/>
  <c r="BD104" i="48"/>
  <c r="BD100" i="48"/>
  <c r="BD96" i="48"/>
  <c r="BD92" i="48"/>
  <c r="BD83" i="48"/>
  <c r="BD79" i="48"/>
  <c r="BD73" i="48"/>
  <c r="BD68" i="48"/>
  <c r="BD64" i="48"/>
  <c r="BD58" i="48"/>
  <c r="BD52" i="48"/>
  <c r="BD47" i="48"/>
  <c r="BD42" i="48"/>
  <c r="BD35" i="48"/>
  <c r="BD31" i="48"/>
  <c r="BD26" i="48"/>
  <c r="BD14" i="48"/>
  <c r="BD4" i="48"/>
  <c r="BD53" i="48"/>
  <c r="BD54" i="48"/>
  <c r="BD106" i="48"/>
  <c r="BD105" i="48"/>
  <c r="BD36" i="48"/>
  <c r="BD78" i="48"/>
  <c r="BD24" i="48"/>
  <c r="BD18" i="48"/>
  <c r="BD103" i="48"/>
  <c r="BD59" i="48"/>
  <c r="BD87" i="48"/>
  <c r="BD112" i="48"/>
  <c r="BD90" i="48"/>
  <c r="BD77" i="48"/>
  <c r="BD127" i="48"/>
  <c r="BD17" i="48"/>
  <c r="BD118" i="48"/>
  <c r="BD40" i="48"/>
  <c r="BD13" i="48"/>
  <c r="BD85" i="48"/>
  <c r="BD44" i="48"/>
  <c r="BD16" i="48"/>
  <c r="BD32" i="48"/>
  <c r="BD91" i="48"/>
  <c r="BD128" i="48"/>
  <c r="BD72" i="48"/>
  <c r="BH129" i="48"/>
  <c r="BH120" i="48"/>
  <c r="BH113" i="48"/>
  <c r="BH108" i="48"/>
  <c r="BH107" i="48"/>
  <c r="BH116" i="48"/>
  <c r="BH104" i="48"/>
  <c r="BH100" i="48"/>
  <c r="BH96" i="48"/>
  <c r="BH92" i="48"/>
  <c r="BH83" i="48"/>
  <c r="BH79" i="48"/>
  <c r="BH73" i="48"/>
  <c r="BH68" i="48"/>
  <c r="BH64" i="48"/>
  <c r="BH58" i="48"/>
  <c r="BH52" i="48"/>
  <c r="BH47" i="48"/>
  <c r="BH42" i="48"/>
  <c r="BH35" i="48"/>
  <c r="BH31" i="48"/>
  <c r="BH26" i="48"/>
  <c r="BH14" i="48"/>
  <c r="BH8" i="48"/>
  <c r="BH4" i="48"/>
  <c r="BH125" i="48"/>
  <c r="BH119" i="48"/>
  <c r="BH111" i="48"/>
  <c r="BH99" i="48"/>
  <c r="BH95" i="48"/>
  <c r="BH89" i="48"/>
  <c r="BH82" i="48"/>
  <c r="BH71" i="48"/>
  <c r="BH67" i="48"/>
  <c r="BH63" i="48"/>
  <c r="BH57" i="48"/>
  <c r="BH51" i="48"/>
  <c r="BH46" i="48"/>
  <c r="BH39" i="48"/>
  <c r="BH29" i="48"/>
  <c r="BH25" i="48"/>
  <c r="BH21" i="48"/>
  <c r="BH11" i="48"/>
  <c r="BH7" i="48"/>
  <c r="BH3" i="48"/>
  <c r="BH123" i="48"/>
  <c r="BH115" i="48"/>
  <c r="BH110" i="48"/>
  <c r="BH98" i="48"/>
  <c r="BH94" i="48"/>
  <c r="BH88" i="48"/>
  <c r="BH81" i="48"/>
  <c r="BH75" i="48"/>
  <c r="BH70" i="48"/>
  <c r="BH66" i="48"/>
  <c r="BH61" i="48"/>
  <c r="BH56" i="48"/>
  <c r="BH50" i="48"/>
  <c r="BH45" i="48"/>
  <c r="BH38" i="48"/>
  <c r="BH34" i="48"/>
  <c r="BH28" i="48"/>
  <c r="BH23" i="48"/>
  <c r="BH20" i="48"/>
  <c r="BH10" i="48"/>
  <c r="BH6" i="48"/>
  <c r="BH121" i="48"/>
  <c r="BH114" i="48"/>
  <c r="BH109" i="48"/>
  <c r="BH117" i="48"/>
  <c r="BH102" i="48"/>
  <c r="BH97" i="48"/>
  <c r="BH93" i="48"/>
  <c r="BH86" i="48"/>
  <c r="BH80" i="48"/>
  <c r="BH74" i="48"/>
  <c r="BH69" i="48"/>
  <c r="BH65" i="48"/>
  <c r="BH60" i="48"/>
  <c r="BH55" i="48"/>
  <c r="BH48" i="48"/>
  <c r="BH43" i="48"/>
  <c r="BH37" i="48"/>
  <c r="BH33" i="48"/>
  <c r="BH27" i="48"/>
  <c r="BH22" i="48"/>
  <c r="BH15" i="48"/>
  <c r="BH9" i="48"/>
  <c r="BH5" i="48"/>
  <c r="BH53" i="48"/>
  <c r="BH54" i="48"/>
  <c r="BH32" i="48"/>
  <c r="BH59" i="48"/>
  <c r="BH91" i="48"/>
  <c r="BH44" i="48"/>
  <c r="BH112" i="48"/>
  <c r="BH40" i="48"/>
  <c r="BH72" i="48"/>
  <c r="BH105" i="48"/>
  <c r="BH36" i="48"/>
  <c r="BH78" i="48"/>
  <c r="BH87" i="48"/>
  <c r="BH18" i="48"/>
  <c r="BH90" i="48"/>
  <c r="BH106" i="48"/>
  <c r="BH127" i="48"/>
  <c r="BH118" i="48"/>
  <c r="BH24" i="48"/>
  <c r="BH85" i="48"/>
  <c r="BH103" i="48"/>
  <c r="BH16" i="48"/>
  <c r="BH77" i="48"/>
  <c r="BH17" i="48"/>
  <c r="BH13" i="48"/>
  <c r="BH128" i="48"/>
  <c r="BP128" i="48"/>
  <c r="BP123" i="48"/>
  <c r="BP120" i="48"/>
  <c r="BP114" i="48"/>
  <c r="BP112" i="48"/>
  <c r="BP110" i="48"/>
  <c r="BP108" i="48"/>
  <c r="BP100" i="48"/>
  <c r="BP98" i="48"/>
  <c r="BP95" i="48"/>
  <c r="BP93" i="48"/>
  <c r="BP90" i="48"/>
  <c r="BP87" i="48"/>
  <c r="BP85" i="48"/>
  <c r="BP82" i="48"/>
  <c r="BP78" i="48"/>
  <c r="BP75" i="48"/>
  <c r="BP73" i="48"/>
  <c r="BP71" i="48"/>
  <c r="BP69" i="48"/>
  <c r="BP67" i="48"/>
  <c r="BP65" i="48"/>
  <c r="BP63" i="48"/>
  <c r="BP60" i="48"/>
  <c r="BP56" i="48"/>
  <c r="BP53" i="48"/>
  <c r="BP43" i="48"/>
  <c r="BP40" i="48"/>
  <c r="BP38" i="48"/>
  <c r="BP36" i="48"/>
  <c r="BP33" i="48"/>
  <c r="BP31" i="48"/>
  <c r="BP28" i="48"/>
  <c r="BP26" i="48"/>
  <c r="BP24" i="48"/>
  <c r="BP22" i="48"/>
  <c r="BP21" i="48"/>
  <c r="BP18" i="48"/>
  <c r="BP16" i="48"/>
  <c r="BP14" i="48"/>
  <c r="BP11" i="48"/>
  <c r="BP9" i="48"/>
  <c r="BP7" i="48"/>
  <c r="BP5" i="48"/>
  <c r="BP119" i="48"/>
  <c r="BP106" i="48"/>
  <c r="BP99" i="48"/>
  <c r="BP89" i="48"/>
  <c r="BP77" i="48"/>
  <c r="BP68" i="48"/>
  <c r="BP59" i="48"/>
  <c r="BP39" i="48"/>
  <c r="BP32" i="48"/>
  <c r="BP23" i="48"/>
  <c r="BP15" i="48"/>
  <c r="BP129" i="48"/>
  <c r="BP113" i="48"/>
  <c r="BP105" i="48"/>
  <c r="BP97" i="48"/>
  <c r="BP86" i="48"/>
  <c r="BP74" i="48"/>
  <c r="BP66" i="48"/>
  <c r="BP54" i="48"/>
  <c r="BP37" i="48"/>
  <c r="BP29" i="48"/>
  <c r="BP13" i="48"/>
  <c r="BP127" i="48"/>
  <c r="BP111" i="48"/>
  <c r="BP118" i="48"/>
  <c r="BP103" i="48"/>
  <c r="BP94" i="48"/>
  <c r="BP83" i="48"/>
  <c r="BP72" i="48"/>
  <c r="BP64" i="48"/>
  <c r="BP44" i="48"/>
  <c r="BP35" i="48"/>
  <c r="BP27" i="48"/>
  <c r="BP20" i="48"/>
  <c r="BP10" i="48"/>
  <c r="BP109" i="48"/>
  <c r="BP81" i="48"/>
  <c r="BP34" i="48"/>
  <c r="BP121" i="48"/>
  <c r="BP91" i="48"/>
  <c r="BP42" i="48"/>
  <c r="BP8" i="48"/>
  <c r="BP6" i="48"/>
  <c r="BP61" i="48"/>
  <c r="BP17" i="48"/>
  <c r="BP117" i="48"/>
  <c r="BP70" i="48"/>
  <c r="BP25" i="48"/>
  <c r="BP55" i="48"/>
  <c r="BP51" i="48"/>
  <c r="BP57" i="48"/>
  <c r="BP52" i="48"/>
  <c r="BP50" i="48"/>
  <c r="BP92" i="48"/>
  <c r="BP125" i="48"/>
  <c r="BP45" i="48"/>
  <c r="BP48" i="48"/>
  <c r="BP107" i="48"/>
  <c r="BP46" i="48"/>
  <c r="BP104" i="48"/>
  <c r="BP116" i="48"/>
  <c r="BP102" i="48"/>
  <c r="BP80" i="48"/>
  <c r="BP79" i="48"/>
  <c r="BP58" i="48"/>
  <c r="BP47" i="48"/>
  <c r="BP4" i="48"/>
  <c r="BP3" i="48"/>
  <c r="BP115" i="48"/>
  <c r="BP96" i="48"/>
  <c r="BP88" i="48"/>
  <c r="BV128" i="48"/>
  <c r="BV125" i="48"/>
  <c r="BV120" i="48"/>
  <c r="BV115" i="48"/>
  <c r="BV113" i="48"/>
  <c r="BV111" i="48"/>
  <c r="BV109" i="48"/>
  <c r="BV116" i="48"/>
  <c r="BV106" i="48"/>
  <c r="BV105" i="48"/>
  <c r="BV104" i="48"/>
  <c r="BV102" i="48"/>
  <c r="BV99" i="48"/>
  <c r="BV97" i="48"/>
  <c r="BV95" i="48"/>
  <c r="BV93" i="48"/>
  <c r="BV91" i="48"/>
  <c r="BV89" i="48"/>
  <c r="BV87" i="48"/>
  <c r="BV85" i="48"/>
  <c r="BV82" i="48"/>
  <c r="BV80" i="48"/>
  <c r="BV77" i="48"/>
  <c r="BV74" i="48"/>
  <c r="BV72" i="48"/>
  <c r="BV70" i="48"/>
  <c r="BV68" i="48"/>
  <c r="BV66" i="48"/>
  <c r="BV64" i="48"/>
  <c r="BV61" i="48"/>
  <c r="BV59" i="48"/>
  <c r="BV57" i="48"/>
  <c r="BV55" i="48"/>
  <c r="BV53" i="48"/>
  <c r="BV51" i="48"/>
  <c r="BV48" i="48"/>
  <c r="BV46" i="48"/>
  <c r="BV44" i="48"/>
  <c r="BV42" i="48"/>
  <c r="BV39" i="48"/>
  <c r="BV37" i="48"/>
  <c r="BV35" i="48"/>
  <c r="BV34" i="48"/>
  <c r="BV32" i="48"/>
  <c r="BV29" i="48"/>
  <c r="BV27" i="48"/>
  <c r="BV25" i="48"/>
  <c r="BV23" i="48"/>
  <c r="BV20" i="48"/>
  <c r="BV17" i="48"/>
  <c r="BV15" i="48"/>
  <c r="BV13" i="48"/>
  <c r="BV10" i="48"/>
  <c r="BV8" i="48"/>
  <c r="BV6" i="48"/>
  <c r="BV4" i="48"/>
  <c r="BV121" i="48"/>
  <c r="BV110" i="48"/>
  <c r="BV118" i="48"/>
  <c r="BV98" i="48"/>
  <c r="BV90" i="48"/>
  <c r="BV81" i="48"/>
  <c r="BV73" i="48"/>
  <c r="BV65" i="48"/>
  <c r="BV56" i="48"/>
  <c r="BV47" i="48"/>
  <c r="BV38" i="48"/>
  <c r="BV31" i="48"/>
  <c r="BV22" i="48"/>
  <c r="BV14" i="48"/>
  <c r="BV5" i="48"/>
  <c r="BV127" i="48"/>
  <c r="BV112" i="48"/>
  <c r="BV107" i="48"/>
  <c r="BV100" i="48"/>
  <c r="BV92" i="48"/>
  <c r="BV83" i="48"/>
  <c r="BV75" i="48"/>
  <c r="BV67" i="48"/>
  <c r="BV58" i="48"/>
  <c r="BV50" i="48"/>
  <c r="BV45" i="48"/>
  <c r="BV36" i="48"/>
  <c r="BV28" i="48"/>
  <c r="BV21" i="48"/>
  <c r="BV11" i="48"/>
  <c r="BV3" i="48"/>
  <c r="BV129" i="48"/>
  <c r="BV114" i="48"/>
  <c r="BV94" i="48"/>
  <c r="BV86" i="48"/>
  <c r="BV78" i="48"/>
  <c r="BV69" i="48"/>
  <c r="BV60" i="48"/>
  <c r="BV52" i="48"/>
  <c r="BV43" i="48"/>
  <c r="BV26" i="48"/>
  <c r="BV18" i="48"/>
  <c r="BV9" i="48"/>
  <c r="BV108" i="48"/>
  <c r="BV88" i="48"/>
  <c r="BV54" i="48"/>
  <c r="BV24" i="48"/>
  <c r="BV117" i="48"/>
  <c r="BV79" i="48"/>
  <c r="BV33" i="48"/>
  <c r="BV103" i="48"/>
  <c r="BV71" i="48"/>
  <c r="BV40" i="48"/>
  <c r="BV7" i="48"/>
  <c r="BV119" i="48"/>
  <c r="BV96" i="48"/>
  <c r="BV63" i="48"/>
  <c r="BV16" i="48"/>
  <c r="BV123" i="48"/>
  <c r="CB128" i="48"/>
  <c r="CB125" i="48"/>
  <c r="CB121" i="48"/>
  <c r="CB119" i="48"/>
  <c r="CB114" i="48"/>
  <c r="CB112" i="48"/>
  <c r="CB110" i="48"/>
  <c r="CB108" i="48"/>
  <c r="CB107" i="48"/>
  <c r="CB118" i="48"/>
  <c r="CB117" i="48"/>
  <c r="CB103" i="48"/>
  <c r="CB100" i="48"/>
  <c r="CB98" i="48"/>
  <c r="CB96" i="48"/>
  <c r="CB94" i="48"/>
  <c r="CB92" i="48"/>
  <c r="CB90" i="48"/>
  <c r="CB88" i="48"/>
  <c r="CB86" i="48"/>
  <c r="CB83" i="48"/>
  <c r="CB81" i="48"/>
  <c r="CB79" i="48"/>
  <c r="CB78" i="48"/>
  <c r="CB75" i="48"/>
  <c r="CB73" i="48"/>
  <c r="CB71" i="48"/>
  <c r="CB69" i="48"/>
  <c r="CB67" i="48"/>
  <c r="CB65" i="48"/>
  <c r="CB63" i="48"/>
  <c r="CB60" i="48"/>
  <c r="CB58" i="48"/>
  <c r="CB56" i="48"/>
  <c r="CB54" i="48"/>
  <c r="CB52" i="48"/>
  <c r="CB50" i="48"/>
  <c r="CB47" i="48"/>
  <c r="CB45" i="48"/>
  <c r="CB43" i="48"/>
  <c r="CB40" i="48"/>
  <c r="CB38" i="48"/>
  <c r="CB36" i="48"/>
  <c r="CB33" i="48"/>
  <c r="CB31" i="48"/>
  <c r="CB28" i="48"/>
  <c r="CB26" i="48"/>
  <c r="CB24" i="48"/>
  <c r="CB22" i="48"/>
  <c r="CB21" i="48"/>
  <c r="CB18" i="48"/>
  <c r="CB16" i="48"/>
  <c r="CB14" i="48"/>
  <c r="CB11" i="48"/>
  <c r="CB9" i="48"/>
  <c r="CB7" i="48"/>
  <c r="CB5" i="48"/>
  <c r="CB3" i="48"/>
  <c r="CB129" i="48"/>
  <c r="CB127" i="48"/>
  <c r="CB123" i="48"/>
  <c r="CB120" i="48"/>
  <c r="CB115" i="48"/>
  <c r="CB113" i="48"/>
  <c r="CB111" i="48"/>
  <c r="CB109" i="48"/>
  <c r="CB116" i="48"/>
  <c r="CB106" i="48"/>
  <c r="CB105" i="48"/>
  <c r="CB104" i="48"/>
  <c r="CB102" i="48"/>
  <c r="CB99" i="48"/>
  <c r="CB97" i="48"/>
  <c r="CB95" i="48"/>
  <c r="CB93" i="48"/>
  <c r="CB91" i="48"/>
  <c r="CB89" i="48"/>
  <c r="CB87" i="48"/>
  <c r="CB85" i="48"/>
  <c r="CB82" i="48"/>
  <c r="CB80" i="48"/>
  <c r="CB77" i="48"/>
  <c r="CB74" i="48"/>
  <c r="CB72" i="48"/>
  <c r="CB70" i="48"/>
  <c r="CB68" i="48"/>
  <c r="CB66" i="48"/>
  <c r="CB64" i="48"/>
  <c r="CB61" i="48"/>
  <c r="CB59" i="48"/>
  <c r="CB57" i="48"/>
  <c r="CB55" i="48"/>
  <c r="CB53" i="48"/>
  <c r="CB51" i="48"/>
  <c r="CB48" i="48"/>
  <c r="CB46" i="48"/>
  <c r="CB44" i="48"/>
  <c r="CB42" i="48"/>
  <c r="CB39" i="48"/>
  <c r="CB37" i="48"/>
  <c r="CB35" i="48"/>
  <c r="CB34" i="48"/>
  <c r="CB32" i="48"/>
  <c r="CB29" i="48"/>
  <c r="CB27" i="48"/>
  <c r="CB25" i="48"/>
  <c r="CB23" i="48"/>
  <c r="CB20" i="48"/>
  <c r="CB17" i="48"/>
  <c r="CB15" i="48"/>
  <c r="CB13" i="48"/>
  <c r="CB10" i="48"/>
  <c r="CB8" i="48"/>
  <c r="CB6" i="48"/>
  <c r="CB4" i="48"/>
  <c r="CH128" i="48"/>
  <c r="CH121" i="48"/>
  <c r="CH114" i="48"/>
  <c r="CH110" i="48"/>
  <c r="CH118" i="48"/>
  <c r="CH98" i="48"/>
  <c r="CH94" i="48"/>
  <c r="CH90" i="48"/>
  <c r="CH86" i="48"/>
  <c r="CH81" i="48"/>
  <c r="CH78" i="48"/>
  <c r="CH73" i="48"/>
  <c r="CH69" i="48"/>
  <c r="CH129" i="48"/>
  <c r="CH123" i="48"/>
  <c r="CH115" i="48"/>
  <c r="CH111" i="48"/>
  <c r="CH116" i="48"/>
  <c r="CH105" i="48"/>
  <c r="CH99" i="48"/>
  <c r="CH95" i="48"/>
  <c r="CH91" i="48"/>
  <c r="CH87" i="48"/>
  <c r="CH82" i="48"/>
  <c r="CH74" i="48"/>
  <c r="CH70" i="48"/>
  <c r="CH66" i="48"/>
  <c r="CH64" i="48"/>
  <c r="CH61" i="48"/>
  <c r="CH59" i="48"/>
  <c r="CH57" i="48"/>
  <c r="CH55" i="48"/>
  <c r="CH53" i="48"/>
  <c r="CH51" i="48"/>
  <c r="CH48" i="48"/>
  <c r="CH46" i="48"/>
  <c r="CH44" i="48"/>
  <c r="CH42" i="48"/>
  <c r="CH39" i="48"/>
  <c r="CH37" i="48"/>
  <c r="CH35" i="48"/>
  <c r="CH34" i="48"/>
  <c r="CH32" i="48"/>
  <c r="CH29" i="48"/>
  <c r="CH27" i="48"/>
  <c r="CH25" i="48"/>
  <c r="CH23" i="48"/>
  <c r="CH20" i="48"/>
  <c r="CH17" i="48"/>
  <c r="CH15" i="48"/>
  <c r="CH13" i="48"/>
  <c r="CH10" i="48"/>
  <c r="CH8" i="48"/>
  <c r="CH6" i="48"/>
  <c r="CH4" i="48"/>
  <c r="CH125" i="48"/>
  <c r="CH119" i="48"/>
  <c r="CH112" i="48"/>
  <c r="CH108" i="48"/>
  <c r="CH107" i="48"/>
  <c r="CH117" i="48"/>
  <c r="CH103" i="48"/>
  <c r="CH100" i="48"/>
  <c r="CH96" i="48"/>
  <c r="CH92" i="48"/>
  <c r="CH88" i="48"/>
  <c r="CH83" i="48"/>
  <c r="CH79" i="48"/>
  <c r="CH75" i="48"/>
  <c r="CH71" i="48"/>
  <c r="CH67" i="48"/>
  <c r="CH65" i="48"/>
  <c r="CH56" i="48"/>
  <c r="CH47" i="48"/>
  <c r="CH38" i="48"/>
  <c r="CH31" i="48"/>
  <c r="CH22" i="48"/>
  <c r="CH14" i="48"/>
  <c r="CH5" i="48"/>
  <c r="CH3" i="48"/>
  <c r="CH58" i="48"/>
  <c r="CH50" i="48"/>
  <c r="CH40" i="48"/>
  <c r="CH33" i="48"/>
  <c r="CH24" i="48"/>
  <c r="CH16" i="48"/>
  <c r="CH7" i="48"/>
  <c r="CH60" i="48"/>
  <c r="CH52" i="48"/>
  <c r="CH43" i="48"/>
  <c r="CH26" i="48"/>
  <c r="CH18" i="48"/>
  <c r="CH9" i="48"/>
  <c r="CH127" i="48"/>
  <c r="CH113" i="48"/>
  <c r="CH106" i="48"/>
  <c r="CH102" i="48"/>
  <c r="CH93" i="48"/>
  <c r="CH85" i="48"/>
  <c r="CH77" i="48"/>
  <c r="CH68" i="48"/>
  <c r="CH36" i="48"/>
  <c r="CH63" i="48"/>
  <c r="CH28" i="48"/>
  <c r="CH120" i="48"/>
  <c r="CH109" i="48"/>
  <c r="CH104" i="48"/>
  <c r="CH97" i="48"/>
  <c r="CH89" i="48"/>
  <c r="CH80" i="48"/>
  <c r="CH72" i="48"/>
  <c r="CH54" i="48"/>
  <c r="CH21" i="48"/>
  <c r="CH45" i="48"/>
  <c r="CH11" i="48"/>
  <c r="CL129" i="48"/>
  <c r="CL123" i="48"/>
  <c r="CL115" i="48"/>
  <c r="CL111" i="48"/>
  <c r="CL116" i="48"/>
  <c r="CL105" i="48"/>
  <c r="CL99" i="48"/>
  <c r="CL95" i="48"/>
  <c r="CL91" i="48"/>
  <c r="CL87" i="48"/>
  <c r="CL82" i="48"/>
  <c r="CL74" i="48"/>
  <c r="CL70" i="48"/>
  <c r="CL66" i="48"/>
  <c r="CL125" i="48"/>
  <c r="CL119" i="48"/>
  <c r="CL112" i="48"/>
  <c r="CL108" i="48"/>
  <c r="CL107" i="48"/>
  <c r="CL117" i="48"/>
  <c r="CL103" i="48"/>
  <c r="CL100" i="48"/>
  <c r="CL96" i="48"/>
  <c r="CL92" i="48"/>
  <c r="CL88" i="48"/>
  <c r="CL83" i="48"/>
  <c r="CL79" i="48"/>
  <c r="CL75" i="48"/>
  <c r="CL71" i="48"/>
  <c r="CL67" i="48"/>
  <c r="CL64" i="48"/>
  <c r="CL61" i="48"/>
  <c r="CL59" i="48"/>
  <c r="CL57" i="48"/>
  <c r="CL55" i="48"/>
  <c r="CL53" i="48"/>
  <c r="CL51" i="48"/>
  <c r="CL48" i="48"/>
  <c r="CL46" i="48"/>
  <c r="CL44" i="48"/>
  <c r="CL42" i="48"/>
  <c r="CL39" i="48"/>
  <c r="CL37" i="48"/>
  <c r="CL35" i="48"/>
  <c r="CL34" i="48"/>
  <c r="CL32" i="48"/>
  <c r="CL29" i="48"/>
  <c r="CL27" i="48"/>
  <c r="CL25" i="48"/>
  <c r="CL23" i="48"/>
  <c r="CL20" i="48"/>
  <c r="CL17" i="48"/>
  <c r="CL15" i="48"/>
  <c r="CL13" i="48"/>
  <c r="CL10" i="48"/>
  <c r="CL8" i="48"/>
  <c r="CL6" i="48"/>
  <c r="CL4" i="48"/>
  <c r="CL127" i="48"/>
  <c r="CL120" i="48"/>
  <c r="CL113" i="48"/>
  <c r="CL109" i="48"/>
  <c r="CL106" i="48"/>
  <c r="CL104" i="48"/>
  <c r="CL102" i="48"/>
  <c r="CL97" i="48"/>
  <c r="CL93" i="48"/>
  <c r="CL89" i="48"/>
  <c r="CL85" i="48"/>
  <c r="CL80" i="48"/>
  <c r="CL77" i="48"/>
  <c r="CL72" i="48"/>
  <c r="CL68" i="48"/>
  <c r="CL3" i="48"/>
  <c r="CL63" i="48"/>
  <c r="CL54" i="48"/>
  <c r="CL45" i="48"/>
  <c r="CL36" i="48"/>
  <c r="CL28" i="48"/>
  <c r="CL21" i="48"/>
  <c r="CL11" i="48"/>
  <c r="CL128" i="48"/>
  <c r="CL121" i="48"/>
  <c r="CL114" i="48"/>
  <c r="CL110" i="48"/>
  <c r="CL118" i="48"/>
  <c r="CL98" i="48"/>
  <c r="CL94" i="48"/>
  <c r="CL90" i="48"/>
  <c r="CL86" i="48"/>
  <c r="CL81" i="48"/>
  <c r="CL78" i="48"/>
  <c r="CL73" i="48"/>
  <c r="CL69" i="48"/>
  <c r="CL65" i="48"/>
  <c r="CL56" i="48"/>
  <c r="CL47" i="48"/>
  <c r="CL38" i="48"/>
  <c r="CL31" i="48"/>
  <c r="CL22" i="48"/>
  <c r="CL14" i="48"/>
  <c r="CL5" i="48"/>
  <c r="CL58" i="48"/>
  <c r="CL50" i="48"/>
  <c r="CL40" i="48"/>
  <c r="CL33" i="48"/>
  <c r="CL24" i="48"/>
  <c r="CL16" i="48"/>
  <c r="CL7" i="48"/>
  <c r="CL43" i="48"/>
  <c r="CL9" i="48"/>
  <c r="CL60" i="48"/>
  <c r="CL26" i="48"/>
  <c r="CL52" i="48"/>
  <c r="CL18" i="48"/>
  <c r="CR129" i="48"/>
  <c r="CR127" i="48"/>
  <c r="CR123" i="48"/>
  <c r="CR120" i="48"/>
  <c r="CR115" i="48"/>
  <c r="CR113" i="48"/>
  <c r="CR111" i="48"/>
  <c r="CR109" i="48"/>
  <c r="CR116" i="48"/>
  <c r="CR106" i="48"/>
  <c r="CR105" i="48"/>
  <c r="CR104" i="48"/>
  <c r="CR102" i="48"/>
  <c r="CR99" i="48"/>
  <c r="CR128" i="48"/>
  <c r="CR125" i="48"/>
  <c r="CR121" i="48"/>
  <c r="CR119" i="48"/>
  <c r="CR114" i="48"/>
  <c r="CR112" i="48"/>
  <c r="CR110" i="48"/>
  <c r="CR108" i="48"/>
  <c r="CR107" i="48"/>
  <c r="CR118" i="48"/>
  <c r="CR117" i="48"/>
  <c r="CR103" i="48"/>
  <c r="CR100" i="48"/>
  <c r="CR98" i="48"/>
  <c r="CR96" i="48"/>
  <c r="CR94" i="48"/>
  <c r="CR92" i="48"/>
  <c r="CR90" i="48"/>
  <c r="CR88" i="48"/>
  <c r="CR86" i="48"/>
  <c r="CR83" i="48"/>
  <c r="CR81" i="48"/>
  <c r="CR79" i="48"/>
  <c r="CR78" i="48"/>
  <c r="CR75" i="48"/>
  <c r="CR73" i="48"/>
  <c r="CR71" i="48"/>
  <c r="CR69" i="48"/>
  <c r="CR67" i="48"/>
  <c r="CR65" i="48"/>
  <c r="CR61" i="48"/>
  <c r="CR59" i="48"/>
  <c r="CR57" i="48"/>
  <c r="CR55" i="48"/>
  <c r="CR53" i="48"/>
  <c r="CR51" i="48"/>
  <c r="CR48" i="48"/>
  <c r="CR46" i="48"/>
  <c r="CR44" i="48"/>
  <c r="CR42" i="48"/>
  <c r="CR39" i="48"/>
  <c r="CR37" i="48"/>
  <c r="CR35" i="48"/>
  <c r="CR34" i="48"/>
  <c r="CR31" i="48"/>
  <c r="CR28" i="48"/>
  <c r="CR26" i="48"/>
  <c r="CR24" i="48"/>
  <c r="CR22" i="48"/>
  <c r="CR21" i="48"/>
  <c r="CR18" i="48"/>
  <c r="CR16" i="48"/>
  <c r="CR13" i="48"/>
  <c r="CR10" i="48"/>
  <c r="CR8" i="48"/>
  <c r="CR6" i="48"/>
  <c r="CR4" i="48"/>
  <c r="CR95" i="48"/>
  <c r="CR87" i="48"/>
  <c r="CR70" i="48"/>
  <c r="CR60" i="48"/>
  <c r="CR52" i="48"/>
  <c r="CR43" i="48"/>
  <c r="CR29" i="48"/>
  <c r="CR25" i="48"/>
  <c r="CR17" i="48"/>
  <c r="CR11" i="48"/>
  <c r="CR7" i="48"/>
  <c r="CR3" i="48"/>
  <c r="CR93" i="48"/>
  <c r="CR85" i="48"/>
  <c r="CR77" i="48"/>
  <c r="CR68" i="48"/>
  <c r="CR58" i="48"/>
  <c r="CR50" i="48"/>
  <c r="CR40" i="48"/>
  <c r="CR32" i="48"/>
  <c r="CR91" i="48"/>
  <c r="CR82" i="48"/>
  <c r="CR74" i="48"/>
  <c r="CR66" i="48"/>
  <c r="CR56" i="48"/>
  <c r="CR47" i="48"/>
  <c r="CR38" i="48"/>
  <c r="CR27" i="48"/>
  <c r="CR23" i="48"/>
  <c r="CR20" i="48"/>
  <c r="CR14" i="48"/>
  <c r="CR9" i="48"/>
  <c r="CR5" i="48"/>
  <c r="CR72" i="48"/>
  <c r="CR36" i="48"/>
  <c r="CR80" i="48"/>
  <c r="CR45" i="48"/>
  <c r="CR89" i="48"/>
  <c r="CR54" i="48"/>
  <c r="CR64" i="48"/>
  <c r="CR97" i="48"/>
  <c r="CR33" i="48"/>
  <c r="CR63" i="48"/>
  <c r="CR15" i="48"/>
  <c r="C89" i="44"/>
  <c r="CX129" i="48"/>
  <c r="CX127" i="48"/>
  <c r="CX121" i="48"/>
  <c r="CX119" i="48"/>
  <c r="CX114" i="48"/>
  <c r="CX112" i="48"/>
  <c r="CX110" i="48"/>
  <c r="CX108" i="48"/>
  <c r="CX107" i="48"/>
  <c r="CX118" i="48"/>
  <c r="CX117" i="48"/>
  <c r="CX103" i="48"/>
  <c r="CX100" i="48"/>
  <c r="CX98" i="48"/>
  <c r="CX96" i="48"/>
  <c r="CX94" i="48"/>
  <c r="CX92" i="48"/>
  <c r="CX90" i="48"/>
  <c r="CX88" i="48"/>
  <c r="CX86" i="48"/>
  <c r="CX83" i="48"/>
  <c r="CX81" i="48"/>
  <c r="CX79" i="48"/>
  <c r="CX78" i="48"/>
  <c r="CX75" i="48"/>
  <c r="CX73" i="48"/>
  <c r="CX71" i="48"/>
  <c r="CX69" i="48"/>
  <c r="CX67" i="48"/>
  <c r="CX65" i="48"/>
  <c r="CX63" i="48"/>
  <c r="CX60" i="48"/>
  <c r="CX58" i="48"/>
  <c r="CX56" i="48"/>
  <c r="CX54" i="48"/>
  <c r="CX52" i="48"/>
  <c r="CX50" i="48"/>
  <c r="CX47" i="48"/>
  <c r="CX45" i="48"/>
  <c r="CX43" i="48"/>
  <c r="CX40" i="48"/>
  <c r="CX38" i="48"/>
  <c r="CX36" i="48"/>
  <c r="CX33" i="48"/>
  <c r="CX31" i="48"/>
  <c r="CX28" i="48"/>
  <c r="CX26" i="48"/>
  <c r="CX24" i="48"/>
  <c r="CX22" i="48"/>
  <c r="CX21" i="48"/>
  <c r="CX18" i="48"/>
  <c r="CX16" i="48"/>
  <c r="CX14" i="48"/>
  <c r="CX11" i="48"/>
  <c r="CX9" i="48"/>
  <c r="CX7" i="48"/>
  <c r="CX4" i="48"/>
  <c r="CX125" i="48"/>
  <c r="CX111" i="48"/>
  <c r="CX105" i="48"/>
  <c r="CX99" i="48"/>
  <c r="CX91" i="48"/>
  <c r="CX82" i="48"/>
  <c r="CX74" i="48"/>
  <c r="CX66" i="48"/>
  <c r="CX57" i="48"/>
  <c r="CX48" i="48"/>
  <c r="CX39" i="48"/>
  <c r="CX32" i="48"/>
  <c r="CX23" i="48"/>
  <c r="CX15" i="48"/>
  <c r="CX6" i="48"/>
  <c r="CX128" i="48"/>
  <c r="CX113" i="48"/>
  <c r="CX106" i="48"/>
  <c r="CX102" i="48"/>
  <c r="CX93" i="48"/>
  <c r="CX85" i="48"/>
  <c r="CX77" i="48"/>
  <c r="CX68" i="48"/>
  <c r="CX59" i="48"/>
  <c r="CX51" i="48"/>
  <c r="CX42" i="48"/>
  <c r="CX34" i="48"/>
  <c r="CX25" i="48"/>
  <c r="CX17" i="48"/>
  <c r="CX8" i="48"/>
  <c r="CX115" i="48"/>
  <c r="CX116" i="48"/>
  <c r="CX95" i="48"/>
  <c r="CX87" i="48"/>
  <c r="CX70" i="48"/>
  <c r="CX61" i="48"/>
  <c r="CX53" i="48"/>
  <c r="CX44" i="48"/>
  <c r="CX35" i="48"/>
  <c r="CX27" i="48"/>
  <c r="CX20" i="48"/>
  <c r="CX10" i="48"/>
  <c r="CX104" i="48"/>
  <c r="CX72" i="48"/>
  <c r="CX37" i="48"/>
  <c r="CX120" i="48"/>
  <c r="CX97" i="48"/>
  <c r="CX64" i="48"/>
  <c r="CX29" i="48"/>
  <c r="CX109" i="48"/>
  <c r="CX89" i="48"/>
  <c r="CX55" i="48"/>
  <c r="CX13" i="48"/>
  <c r="CX80" i="48"/>
  <c r="CX46" i="48"/>
  <c r="CX123" i="48"/>
  <c r="CX3" i="48"/>
  <c r="CX5" i="48"/>
  <c r="DD127" i="48"/>
  <c r="DD123" i="48"/>
  <c r="DD112" i="48"/>
  <c r="DD111" i="48"/>
  <c r="DD107" i="48"/>
  <c r="DD105" i="48"/>
  <c r="DD100" i="48"/>
  <c r="DD99" i="48"/>
  <c r="DD92" i="48"/>
  <c r="DD91" i="48"/>
  <c r="DD83" i="48"/>
  <c r="DD82" i="48"/>
  <c r="DD75" i="48"/>
  <c r="DD74" i="48"/>
  <c r="DD67" i="48"/>
  <c r="DD66" i="48"/>
  <c r="DD58" i="48"/>
  <c r="DD57" i="48"/>
  <c r="DD50" i="48"/>
  <c r="DD48" i="48"/>
  <c r="DD129" i="48"/>
  <c r="DD128" i="48"/>
  <c r="DD114" i="48"/>
  <c r="DD113" i="48"/>
  <c r="DD106" i="48"/>
  <c r="DD102" i="48"/>
  <c r="DD94" i="48"/>
  <c r="DD93" i="48"/>
  <c r="DD86" i="48"/>
  <c r="DD85" i="48"/>
  <c r="DD78" i="48"/>
  <c r="DD77" i="48"/>
  <c r="DD69" i="48"/>
  <c r="DD68" i="48"/>
  <c r="DD60" i="48"/>
  <c r="DD59" i="48"/>
  <c r="DD52" i="48"/>
  <c r="DD51" i="48"/>
  <c r="DD43" i="48"/>
  <c r="DD42" i="48"/>
  <c r="DD39" i="48"/>
  <c r="DD37" i="48"/>
  <c r="DD35" i="48"/>
  <c r="DD34" i="48"/>
  <c r="DD32" i="48"/>
  <c r="DD29" i="48"/>
  <c r="DD27" i="48"/>
  <c r="DD25" i="48"/>
  <c r="DD23" i="48"/>
  <c r="DD20" i="48"/>
  <c r="DD17" i="48"/>
  <c r="DD13" i="48"/>
  <c r="DD10" i="48"/>
  <c r="DD8" i="48"/>
  <c r="DD6" i="48"/>
  <c r="DD119" i="48"/>
  <c r="DD115" i="48"/>
  <c r="DD108" i="48"/>
  <c r="DD117" i="48"/>
  <c r="DD116" i="48"/>
  <c r="DD103" i="48"/>
  <c r="DD96" i="48"/>
  <c r="DD95" i="48"/>
  <c r="DD88" i="48"/>
  <c r="DD87" i="48"/>
  <c r="DD79" i="48"/>
  <c r="DD71" i="48"/>
  <c r="DD70" i="48"/>
  <c r="DD63" i="48"/>
  <c r="DD61" i="48"/>
  <c r="DD54" i="48"/>
  <c r="DD53" i="48"/>
  <c r="DD45" i="48"/>
  <c r="DD44" i="48"/>
  <c r="DD109" i="48"/>
  <c r="DD89" i="48"/>
  <c r="DD73" i="48"/>
  <c r="DD55" i="48"/>
  <c r="DD121" i="48"/>
  <c r="DD98" i="48"/>
  <c r="DD80" i="48"/>
  <c r="DD65" i="48"/>
  <c r="DD46" i="48"/>
  <c r="DD110" i="48"/>
  <c r="DD104" i="48"/>
  <c r="DD90" i="48"/>
  <c r="DD72" i="48"/>
  <c r="DD56" i="48"/>
  <c r="DD120" i="48"/>
  <c r="DD47" i="48"/>
  <c r="DD38" i="48"/>
  <c r="DD31" i="48"/>
  <c r="DD22" i="48"/>
  <c r="DD11" i="48"/>
  <c r="DD97" i="48"/>
  <c r="DD36" i="48"/>
  <c r="DD28" i="48"/>
  <c r="DD21" i="48"/>
  <c r="DD9" i="48"/>
  <c r="DD118" i="48"/>
  <c r="DD64" i="48"/>
  <c r="DD26" i="48"/>
  <c r="DD18" i="48"/>
  <c r="DD7" i="48"/>
  <c r="DD24" i="48"/>
  <c r="DD33" i="48"/>
  <c r="DD81" i="48"/>
  <c r="DD40" i="48"/>
  <c r="DD14" i="48"/>
  <c r="DD15" i="48"/>
  <c r="DD16" i="48"/>
  <c r="DD5" i="48"/>
  <c r="DD125" i="48"/>
  <c r="DD4" i="48"/>
  <c r="DD3" i="48"/>
  <c r="DJ128" i="48"/>
  <c r="DJ125" i="48"/>
  <c r="DJ121" i="48"/>
  <c r="DJ119" i="48"/>
  <c r="DJ114" i="48"/>
  <c r="DJ129" i="48"/>
  <c r="DJ115" i="48"/>
  <c r="DJ111" i="48"/>
  <c r="DJ109" i="48"/>
  <c r="DJ116" i="48"/>
  <c r="DJ106" i="48"/>
  <c r="DJ105" i="48"/>
  <c r="DJ104" i="48"/>
  <c r="DJ102" i="48"/>
  <c r="DJ99" i="48"/>
  <c r="DJ97" i="48"/>
  <c r="DJ95" i="48"/>
  <c r="DJ93" i="48"/>
  <c r="DJ91" i="48"/>
  <c r="DJ89" i="48"/>
  <c r="DJ127" i="48"/>
  <c r="DJ113" i="48"/>
  <c r="DJ123" i="48"/>
  <c r="DJ112" i="48"/>
  <c r="DJ110" i="48"/>
  <c r="DJ108" i="48"/>
  <c r="DJ107" i="48"/>
  <c r="DJ118" i="48"/>
  <c r="DJ117" i="48"/>
  <c r="DJ103" i="48"/>
  <c r="DJ100" i="48"/>
  <c r="DJ98" i="48"/>
  <c r="DJ96" i="48"/>
  <c r="DJ94" i="48"/>
  <c r="DJ92" i="48"/>
  <c r="DJ90" i="48"/>
  <c r="DJ88" i="48"/>
  <c r="DJ86" i="48"/>
  <c r="DJ83" i="48"/>
  <c r="DJ81" i="48"/>
  <c r="DJ79" i="48"/>
  <c r="DJ78" i="48"/>
  <c r="DJ75" i="48"/>
  <c r="DJ73" i="48"/>
  <c r="DJ71" i="48"/>
  <c r="DJ69" i="48"/>
  <c r="DJ67" i="48"/>
  <c r="DJ65" i="48"/>
  <c r="DJ61" i="48"/>
  <c r="DJ59" i="48"/>
  <c r="DJ57" i="48"/>
  <c r="DJ55" i="48"/>
  <c r="DJ53" i="48"/>
  <c r="DJ85" i="48"/>
  <c r="DJ77" i="48"/>
  <c r="DJ68" i="48"/>
  <c r="DJ56" i="48"/>
  <c r="DJ51" i="48"/>
  <c r="DJ48" i="48"/>
  <c r="DJ46" i="48"/>
  <c r="DJ44" i="48"/>
  <c r="DJ42" i="48"/>
  <c r="DJ39" i="48"/>
  <c r="DJ37" i="48"/>
  <c r="DJ35" i="48"/>
  <c r="DJ34" i="48"/>
  <c r="DJ32" i="48"/>
  <c r="DJ29" i="48"/>
  <c r="DJ27" i="48"/>
  <c r="DJ25" i="48"/>
  <c r="DJ23" i="48"/>
  <c r="DJ20" i="48"/>
  <c r="DJ17" i="48"/>
  <c r="DJ14" i="48"/>
  <c r="DJ11" i="48"/>
  <c r="DJ80" i="48"/>
  <c r="DJ72" i="48"/>
  <c r="DJ64" i="48"/>
  <c r="DJ60" i="48"/>
  <c r="DJ52" i="48"/>
  <c r="DJ50" i="48"/>
  <c r="DJ47" i="48"/>
  <c r="DJ45" i="48"/>
  <c r="DJ43" i="48"/>
  <c r="DJ40" i="48"/>
  <c r="DJ38" i="48"/>
  <c r="DJ36" i="48"/>
  <c r="DJ33" i="48"/>
  <c r="DJ31" i="48"/>
  <c r="DJ28" i="48"/>
  <c r="DJ26" i="48"/>
  <c r="DJ24" i="48"/>
  <c r="DJ22" i="48"/>
  <c r="DJ21" i="48"/>
  <c r="DJ18" i="48"/>
  <c r="DJ16" i="48"/>
  <c r="DJ13" i="48"/>
  <c r="DJ10" i="48"/>
  <c r="DJ8" i="48"/>
  <c r="DJ6" i="48"/>
  <c r="DJ4" i="48"/>
  <c r="DJ120" i="48"/>
  <c r="DJ87" i="48"/>
  <c r="DJ70" i="48"/>
  <c r="DJ58" i="48"/>
  <c r="DJ82" i="48"/>
  <c r="DJ5" i="48"/>
  <c r="DJ3" i="48"/>
  <c r="DJ66" i="48"/>
  <c r="DJ54" i="48"/>
  <c r="DJ9" i="48"/>
  <c r="DJ63" i="48"/>
  <c r="C99" i="44"/>
  <c r="DJ7" i="48"/>
  <c r="DJ74" i="48"/>
  <c r="DJ15" i="48"/>
  <c r="C103" i="44"/>
  <c r="DN128" i="48"/>
  <c r="DN125" i="48"/>
  <c r="DN121" i="48"/>
  <c r="DN119" i="48"/>
  <c r="DN114" i="48"/>
  <c r="DN127" i="48"/>
  <c r="DN113" i="48"/>
  <c r="DN111" i="48"/>
  <c r="DN109" i="48"/>
  <c r="DN116" i="48"/>
  <c r="DN106" i="48"/>
  <c r="DN105" i="48"/>
  <c r="DN104" i="48"/>
  <c r="DN102" i="48"/>
  <c r="DN99" i="48"/>
  <c r="DN97" i="48"/>
  <c r="DN95" i="48"/>
  <c r="DN93" i="48"/>
  <c r="DN91" i="48"/>
  <c r="DN89" i="48"/>
  <c r="DN123" i="48"/>
  <c r="DN120" i="48"/>
  <c r="DN112" i="48"/>
  <c r="DN110" i="48"/>
  <c r="DN108" i="48"/>
  <c r="DN107" i="48"/>
  <c r="DN118" i="48"/>
  <c r="DN117" i="48"/>
  <c r="DN103" i="48"/>
  <c r="DN100" i="48"/>
  <c r="DN98" i="48"/>
  <c r="DN96" i="48"/>
  <c r="DN94" i="48"/>
  <c r="DN92" i="48"/>
  <c r="DN90" i="48"/>
  <c r="DN88" i="48"/>
  <c r="DN86" i="48"/>
  <c r="DN83" i="48"/>
  <c r="DN81" i="48"/>
  <c r="DN79" i="48"/>
  <c r="DN78" i="48"/>
  <c r="DN75" i="48"/>
  <c r="DN73" i="48"/>
  <c r="DN71" i="48"/>
  <c r="DN69" i="48"/>
  <c r="DN67" i="48"/>
  <c r="DN65" i="48"/>
  <c r="DN61" i="48"/>
  <c r="DN59" i="48"/>
  <c r="DN57" i="48"/>
  <c r="DN55" i="48"/>
  <c r="DN53" i="48"/>
  <c r="DN129" i="48"/>
  <c r="DN82" i="48"/>
  <c r="DN74" i="48"/>
  <c r="DN66" i="48"/>
  <c r="DN63" i="48"/>
  <c r="DN54" i="48"/>
  <c r="DN51" i="48"/>
  <c r="DN48" i="48"/>
  <c r="DN46" i="48"/>
  <c r="DN44" i="48"/>
  <c r="DN42" i="48"/>
  <c r="DN39" i="48"/>
  <c r="DN37" i="48"/>
  <c r="DN35" i="48"/>
  <c r="DN34" i="48"/>
  <c r="DN32" i="48"/>
  <c r="DN29" i="48"/>
  <c r="DN27" i="48"/>
  <c r="DN25" i="48"/>
  <c r="DN23" i="48"/>
  <c r="DN20" i="48"/>
  <c r="DN17" i="48"/>
  <c r="DN14" i="48"/>
  <c r="DN11" i="48"/>
  <c r="DN87" i="48"/>
  <c r="DN70" i="48"/>
  <c r="DN58" i="48"/>
  <c r="DN50" i="48"/>
  <c r="DN47" i="48"/>
  <c r="DN45" i="48"/>
  <c r="DN43" i="48"/>
  <c r="DN40" i="48"/>
  <c r="DN38" i="48"/>
  <c r="DN36" i="48"/>
  <c r="DN33" i="48"/>
  <c r="DN31" i="48"/>
  <c r="DN28" i="48"/>
  <c r="DN26" i="48"/>
  <c r="DN24" i="48"/>
  <c r="DN22" i="48"/>
  <c r="DN21" i="48"/>
  <c r="DN18" i="48"/>
  <c r="DN16" i="48"/>
  <c r="DN13" i="48"/>
  <c r="DN10" i="48"/>
  <c r="DN8" i="48"/>
  <c r="DN6" i="48"/>
  <c r="DN4" i="48"/>
  <c r="DN115" i="48"/>
  <c r="DN85" i="48"/>
  <c r="DN77" i="48"/>
  <c r="DN68" i="48"/>
  <c r="DN56" i="48"/>
  <c r="DN80" i="48"/>
  <c r="DN3" i="48"/>
  <c r="DN9" i="48"/>
  <c r="DN64" i="48"/>
  <c r="DN52" i="48"/>
  <c r="DN7" i="48"/>
  <c r="DN72" i="48"/>
  <c r="DN5" i="48"/>
  <c r="DN60" i="48"/>
  <c r="DN15" i="48"/>
  <c r="C108" i="44"/>
  <c r="DT127" i="48"/>
  <c r="DT119" i="48"/>
  <c r="DT113" i="48"/>
  <c r="DT128" i="48"/>
  <c r="DT123" i="48"/>
  <c r="DT114" i="48"/>
  <c r="DT111" i="48"/>
  <c r="DT109" i="48"/>
  <c r="DT116" i="48"/>
  <c r="DT106" i="48"/>
  <c r="DT105" i="48"/>
  <c r="DT104" i="48"/>
  <c r="DT102" i="48"/>
  <c r="DT125" i="48"/>
  <c r="DT120" i="48"/>
  <c r="DT112" i="48"/>
  <c r="DT110" i="48"/>
  <c r="DT108" i="48"/>
  <c r="DT107" i="48"/>
  <c r="DT118" i="48"/>
  <c r="DT117" i="48"/>
  <c r="DT103" i="48"/>
  <c r="DT100" i="48"/>
  <c r="DT98" i="48"/>
  <c r="DT94" i="48"/>
  <c r="DT90" i="48"/>
  <c r="DT86" i="48"/>
  <c r="DT82" i="48"/>
  <c r="DT78" i="48"/>
  <c r="DT74" i="48"/>
  <c r="DT69" i="48"/>
  <c r="DT66" i="48"/>
  <c r="DT63" i="48"/>
  <c r="DT57" i="48"/>
  <c r="DT54" i="48"/>
  <c r="DT129" i="48"/>
  <c r="DT121" i="48"/>
  <c r="DT96" i="48"/>
  <c r="DT92" i="48"/>
  <c r="DT88" i="48"/>
  <c r="DT87" i="48"/>
  <c r="DT81" i="48"/>
  <c r="DT73" i="48"/>
  <c r="DT70" i="48"/>
  <c r="DT65" i="48"/>
  <c r="DT61" i="48"/>
  <c r="DT58" i="48"/>
  <c r="DT53" i="48"/>
  <c r="DT97" i="48"/>
  <c r="DT93" i="48"/>
  <c r="DT89" i="48"/>
  <c r="DT85" i="48"/>
  <c r="DT79" i="48"/>
  <c r="DT77" i="48"/>
  <c r="DT71" i="48"/>
  <c r="DT68" i="48"/>
  <c r="DT59" i="48"/>
  <c r="DT56" i="48"/>
  <c r="DT50" i="48"/>
  <c r="DT47" i="48"/>
  <c r="DT45" i="48"/>
  <c r="DT43" i="48"/>
  <c r="DT40" i="48"/>
  <c r="DT38" i="48"/>
  <c r="DT36" i="48"/>
  <c r="DT33" i="48"/>
  <c r="DT31" i="48"/>
  <c r="DT28" i="48"/>
  <c r="DT99" i="48"/>
  <c r="DT91" i="48"/>
  <c r="DT64" i="48"/>
  <c r="DT52" i="48"/>
  <c r="DT24" i="48"/>
  <c r="DT21" i="48"/>
  <c r="DT16" i="48"/>
  <c r="DT13" i="48"/>
  <c r="DT6" i="48"/>
  <c r="DT3" i="48"/>
  <c r="DT115" i="48"/>
  <c r="DT72" i="48"/>
  <c r="DT67" i="48"/>
  <c r="DT60" i="48"/>
  <c r="DT55" i="48"/>
  <c r="DT25" i="48"/>
  <c r="DT17" i="48"/>
  <c r="DT14" i="48"/>
  <c r="DT9" i="48"/>
  <c r="DT4" i="48"/>
  <c r="DT95" i="48"/>
  <c r="DT80" i="48"/>
  <c r="DT75" i="48"/>
  <c r="DT51" i="48"/>
  <c r="DT48" i="48"/>
  <c r="DT46" i="48"/>
  <c r="DT44" i="48"/>
  <c r="DT42" i="48"/>
  <c r="DT39" i="48"/>
  <c r="DT37" i="48"/>
  <c r="DT35" i="48"/>
  <c r="DT34" i="48"/>
  <c r="DT32" i="48"/>
  <c r="DT29" i="48"/>
  <c r="DT27" i="48"/>
  <c r="DT26" i="48"/>
  <c r="DT22" i="48"/>
  <c r="DT18" i="48"/>
  <c r="DT10" i="48"/>
  <c r="DT7" i="48"/>
  <c r="DT83" i="48"/>
  <c r="DT20" i="48"/>
  <c r="DT5" i="48"/>
  <c r="DT23" i="48"/>
  <c r="DT15" i="48"/>
  <c r="DT11" i="48"/>
  <c r="DT8" i="48"/>
  <c r="DX128" i="48"/>
  <c r="DX125" i="48"/>
  <c r="DX121" i="48"/>
  <c r="DX119" i="48"/>
  <c r="DX114" i="48"/>
  <c r="DX112" i="48"/>
  <c r="DX120" i="48"/>
  <c r="DX111" i="48"/>
  <c r="DX109" i="48"/>
  <c r="DX116" i="48"/>
  <c r="DX106" i="48"/>
  <c r="DX105" i="48"/>
  <c r="DX104" i="48"/>
  <c r="DX102" i="48"/>
  <c r="DX99" i="48"/>
  <c r="DX97" i="48"/>
  <c r="DX95" i="48"/>
  <c r="DX93" i="48"/>
  <c r="DX91" i="48"/>
  <c r="DX89" i="48"/>
  <c r="DX129" i="48"/>
  <c r="DX115" i="48"/>
  <c r="DX127" i="48"/>
  <c r="DX113" i="48"/>
  <c r="DX110" i="48"/>
  <c r="DX108" i="48"/>
  <c r="DX107" i="48"/>
  <c r="DX118" i="48"/>
  <c r="DX117" i="48"/>
  <c r="DX103" i="48"/>
  <c r="DX100" i="48"/>
  <c r="DX98" i="48"/>
  <c r="DX96" i="48"/>
  <c r="DX94" i="48"/>
  <c r="DX92" i="48"/>
  <c r="DX90" i="48"/>
  <c r="DX88" i="48"/>
  <c r="DX86" i="48"/>
  <c r="DX83" i="48"/>
  <c r="DX81" i="48"/>
  <c r="DX79" i="48"/>
  <c r="DX78" i="48"/>
  <c r="DX75" i="48"/>
  <c r="DX73" i="48"/>
  <c r="DX71" i="48"/>
  <c r="DX69" i="48"/>
  <c r="DX67" i="48"/>
  <c r="DX65" i="48"/>
  <c r="DX61" i="48"/>
  <c r="DX59" i="48"/>
  <c r="DX57" i="48"/>
  <c r="DX55" i="48"/>
  <c r="DX53" i="48"/>
  <c r="DX87" i="48"/>
  <c r="DX70" i="48"/>
  <c r="DX58" i="48"/>
  <c r="DX51" i="48"/>
  <c r="DX48" i="48"/>
  <c r="DX46" i="48"/>
  <c r="DX44" i="48"/>
  <c r="DX42" i="48"/>
  <c r="DX39" i="48"/>
  <c r="DX37" i="48"/>
  <c r="DX35" i="48"/>
  <c r="DX34" i="48"/>
  <c r="DX32" i="48"/>
  <c r="DX29" i="48"/>
  <c r="DX27" i="48"/>
  <c r="DX25" i="48"/>
  <c r="DX23" i="48"/>
  <c r="DX20" i="48"/>
  <c r="DX17" i="48"/>
  <c r="DX15" i="48"/>
  <c r="DX14" i="48"/>
  <c r="DX11" i="48"/>
  <c r="DX9" i="48"/>
  <c r="DX123" i="48"/>
  <c r="DX82" i="48"/>
  <c r="DX74" i="48"/>
  <c r="DX66" i="48"/>
  <c r="DX54" i="48"/>
  <c r="DX50" i="48"/>
  <c r="DX47" i="48"/>
  <c r="DX45" i="48"/>
  <c r="DX43" i="48"/>
  <c r="DX40" i="48"/>
  <c r="DX38" i="48"/>
  <c r="DX36" i="48"/>
  <c r="DX33" i="48"/>
  <c r="DX31" i="48"/>
  <c r="DX28" i="48"/>
  <c r="DX26" i="48"/>
  <c r="DX24" i="48"/>
  <c r="DX22" i="48"/>
  <c r="DX21" i="48"/>
  <c r="DX18" i="48"/>
  <c r="DX16" i="48"/>
  <c r="DX13" i="48"/>
  <c r="DX10" i="48"/>
  <c r="DX8" i="48"/>
  <c r="DX6" i="48"/>
  <c r="DX4" i="48"/>
  <c r="DX80" i="48"/>
  <c r="DX72" i="48"/>
  <c r="DX64" i="48"/>
  <c r="DX60" i="48"/>
  <c r="DX52" i="48"/>
  <c r="DX7" i="48"/>
  <c r="DX68" i="48"/>
  <c r="DX56" i="48"/>
  <c r="DX5" i="48"/>
  <c r="DX77" i="48"/>
  <c r="DX3" i="48"/>
  <c r="DX85" i="48"/>
  <c r="DX63" i="48"/>
  <c r="EB128" i="48"/>
  <c r="EB125" i="48"/>
  <c r="EB121" i="48"/>
  <c r="EB119" i="48"/>
  <c r="EB114" i="48"/>
  <c r="EB112" i="48"/>
  <c r="EB129" i="48"/>
  <c r="EB115" i="48"/>
  <c r="EB111" i="48"/>
  <c r="EB109" i="48"/>
  <c r="EB116" i="48"/>
  <c r="EB106" i="48"/>
  <c r="EB105" i="48"/>
  <c r="EB104" i="48"/>
  <c r="EB102" i="48"/>
  <c r="EB99" i="48"/>
  <c r="EB97" i="48"/>
  <c r="EB95" i="48"/>
  <c r="EB93" i="48"/>
  <c r="EB91" i="48"/>
  <c r="EB89" i="48"/>
  <c r="EB127" i="48"/>
  <c r="EB113" i="48"/>
  <c r="EB123" i="48"/>
  <c r="EB110" i="48"/>
  <c r="EB108" i="48"/>
  <c r="EB107" i="48"/>
  <c r="EB118" i="48"/>
  <c r="EB117" i="48"/>
  <c r="EB103" i="48"/>
  <c r="EB100" i="48"/>
  <c r="EB98" i="48"/>
  <c r="EB96" i="48"/>
  <c r="EB94" i="48"/>
  <c r="EB92" i="48"/>
  <c r="EB90" i="48"/>
  <c r="EB88" i="48"/>
  <c r="EB86" i="48"/>
  <c r="EB83" i="48"/>
  <c r="EB81" i="48"/>
  <c r="EB79" i="48"/>
  <c r="EB78" i="48"/>
  <c r="EB75" i="48"/>
  <c r="EB73" i="48"/>
  <c r="EB71" i="48"/>
  <c r="EB69" i="48"/>
  <c r="EB67" i="48"/>
  <c r="EB65" i="48"/>
  <c r="EB61" i="48"/>
  <c r="EB59" i="48"/>
  <c r="EB57" i="48"/>
  <c r="EB55" i="48"/>
  <c r="EB53" i="48"/>
  <c r="EB85" i="48"/>
  <c r="EB77" i="48"/>
  <c r="EB68" i="48"/>
  <c r="EB56" i="48"/>
  <c r="EB51" i="48"/>
  <c r="EB48" i="48"/>
  <c r="EB46" i="48"/>
  <c r="EB44" i="48"/>
  <c r="EB42" i="48"/>
  <c r="EB39" i="48"/>
  <c r="EB37" i="48"/>
  <c r="EB35" i="48"/>
  <c r="EB34" i="48"/>
  <c r="EB32" i="48"/>
  <c r="EB29" i="48"/>
  <c r="EB27" i="48"/>
  <c r="EB25" i="48"/>
  <c r="EB23" i="48"/>
  <c r="EB20" i="48"/>
  <c r="EB17" i="48"/>
  <c r="EB15" i="48"/>
  <c r="EB14" i="48"/>
  <c r="EB11" i="48"/>
  <c r="EB9" i="48"/>
  <c r="EB120" i="48"/>
  <c r="EB80" i="48"/>
  <c r="EB72" i="48"/>
  <c r="EB64" i="48"/>
  <c r="EB60" i="48"/>
  <c r="EB52" i="48"/>
  <c r="EB50" i="48"/>
  <c r="EB47" i="48"/>
  <c r="EB45" i="48"/>
  <c r="EB43" i="48"/>
  <c r="EB40" i="48"/>
  <c r="EB38" i="48"/>
  <c r="EB36" i="48"/>
  <c r="EB33" i="48"/>
  <c r="EB31" i="48"/>
  <c r="EB28" i="48"/>
  <c r="EB26" i="48"/>
  <c r="EB24" i="48"/>
  <c r="EB22" i="48"/>
  <c r="EB21" i="48"/>
  <c r="EB18" i="48"/>
  <c r="EB16" i="48"/>
  <c r="EB13" i="48"/>
  <c r="EB10" i="48"/>
  <c r="EB8" i="48"/>
  <c r="EB6" i="48"/>
  <c r="EB4" i="48"/>
  <c r="EB87" i="48"/>
  <c r="EB70" i="48"/>
  <c r="EB58" i="48"/>
  <c r="EB5" i="48"/>
  <c r="EB66" i="48"/>
  <c r="EB54" i="48"/>
  <c r="EB3" i="48"/>
  <c r="EB74" i="48"/>
  <c r="EB82" i="48"/>
  <c r="EB7" i="48"/>
  <c r="EB63" i="48"/>
  <c r="EI129" i="48"/>
  <c r="EI127" i="48"/>
  <c r="EI121" i="48"/>
  <c r="EI119" i="48"/>
  <c r="EI114" i="48"/>
  <c r="EI112" i="48"/>
  <c r="EI110" i="48"/>
  <c r="EI108" i="48"/>
  <c r="EI107" i="48"/>
  <c r="EI118" i="48"/>
  <c r="EI117" i="48"/>
  <c r="EI103" i="48"/>
  <c r="EI100" i="48"/>
  <c r="EI98" i="48"/>
  <c r="EI96" i="48"/>
  <c r="EI94" i="48"/>
  <c r="EI92" i="48"/>
  <c r="EI90" i="48"/>
  <c r="EI128" i="48"/>
  <c r="EI123" i="48"/>
  <c r="EI120" i="48"/>
  <c r="EI115" i="48"/>
  <c r="EI113" i="48"/>
  <c r="EI111" i="48"/>
  <c r="EI109" i="48"/>
  <c r="EI116" i="48"/>
  <c r="EI106" i="48"/>
  <c r="EI105" i="48"/>
  <c r="EI104" i="48"/>
  <c r="EI102" i="48"/>
  <c r="EI99" i="48"/>
  <c r="EI97" i="48"/>
  <c r="EI95" i="48"/>
  <c r="EI93" i="48"/>
  <c r="EI91" i="48"/>
  <c r="EI88" i="48"/>
  <c r="EI86" i="48"/>
  <c r="EI83" i="48"/>
  <c r="EI81" i="48"/>
  <c r="EI77" i="48"/>
  <c r="EI74" i="48"/>
  <c r="EI72" i="48"/>
  <c r="EI70" i="48"/>
  <c r="EI68" i="48"/>
  <c r="EI66" i="48"/>
  <c r="EI64" i="48"/>
  <c r="EI61" i="48"/>
  <c r="EI59" i="48"/>
  <c r="EI57" i="48"/>
  <c r="EI55" i="48"/>
  <c r="EI53" i="48"/>
  <c r="EI51" i="48"/>
  <c r="EI48" i="48"/>
  <c r="EI46" i="48"/>
  <c r="EI44" i="48"/>
  <c r="EI42" i="48"/>
  <c r="EI39" i="48"/>
  <c r="EI37" i="48"/>
  <c r="EI35" i="48"/>
  <c r="EI34" i="48"/>
  <c r="EI32" i="48"/>
  <c r="EI29" i="48"/>
  <c r="EI27" i="48"/>
  <c r="EI89" i="48"/>
  <c r="EI87" i="48"/>
  <c r="EI85" i="48"/>
  <c r="EI82" i="48"/>
  <c r="EI80" i="48"/>
  <c r="EI78" i="48"/>
  <c r="EI75" i="48"/>
  <c r="EI73" i="48"/>
  <c r="EI71" i="48"/>
  <c r="EI69" i="48"/>
  <c r="EI67" i="48"/>
  <c r="EI65" i="48"/>
  <c r="EI63" i="48"/>
  <c r="EI60" i="48"/>
  <c r="EI58" i="48"/>
  <c r="EI56" i="48"/>
  <c r="EI54" i="48"/>
  <c r="EI52" i="48"/>
  <c r="EI50" i="48"/>
  <c r="EI47" i="48"/>
  <c r="EI45" i="48"/>
  <c r="EI43" i="48"/>
  <c r="EI40" i="48"/>
  <c r="EI38" i="48"/>
  <c r="EI36" i="48"/>
  <c r="EI33" i="48"/>
  <c r="EI31" i="48"/>
  <c r="EI28" i="48"/>
  <c r="EI26" i="48"/>
  <c r="EI24" i="48"/>
  <c r="EI22" i="48"/>
  <c r="EI21" i="48"/>
  <c r="EI18" i="48"/>
  <c r="EI16" i="48"/>
  <c r="EI14" i="48"/>
  <c r="EI11" i="48"/>
  <c r="EI9" i="48"/>
  <c r="EI7" i="48"/>
  <c r="EI4" i="48"/>
  <c r="EI13" i="48"/>
  <c r="EI23" i="48"/>
  <c r="EI15" i="48"/>
  <c r="EI6" i="48"/>
  <c r="EI25" i="48"/>
  <c r="EI17" i="48"/>
  <c r="EI8" i="48"/>
  <c r="EI20" i="48"/>
  <c r="EI10" i="48"/>
  <c r="EI79" i="48"/>
  <c r="EI3" i="48"/>
  <c r="EI5" i="48"/>
  <c r="EI125" i="48"/>
  <c r="M131" i="54"/>
  <c r="CX123" i="55"/>
  <c r="CX129" i="55"/>
  <c r="CX125" i="55"/>
  <c r="J142" i="54"/>
  <c r="J140" i="54"/>
  <c r="J143" i="54"/>
  <c r="Q123" i="54"/>
  <c r="Q125" i="54"/>
  <c r="R125" i="54"/>
  <c r="R123" i="54"/>
  <c r="V125" i="54"/>
  <c r="V123" i="54"/>
  <c r="T123" i="54"/>
  <c r="T125" i="54"/>
  <c r="U123" i="54"/>
  <c r="U125" i="54"/>
  <c r="P123" i="54"/>
  <c r="P125" i="54"/>
  <c r="S123" i="54"/>
  <c r="S125" i="54"/>
  <c r="J138" i="54" l="1"/>
  <c r="I145" i="54"/>
  <c r="EI131" i="48"/>
  <c r="B121" i="44" s="1"/>
  <c r="DJ131" i="48"/>
  <c r="B99" i="44" s="1"/>
  <c r="DK131" i="48"/>
  <c r="B100" i="44" s="1"/>
  <c r="BM131" i="48"/>
  <c r="B57" i="44" s="1"/>
  <c r="EN131" i="48"/>
  <c r="B125" i="44" s="1"/>
  <c r="DZ131" i="48"/>
  <c r="B113" i="44" s="1"/>
  <c r="DL131" i="48"/>
  <c r="B101" i="44" s="1"/>
  <c r="U131" i="48"/>
  <c r="B19" i="44" s="1"/>
  <c r="AU131" i="48"/>
  <c r="B41" i="44" s="1"/>
  <c r="AV131" i="48"/>
  <c r="B42" i="44" s="1"/>
  <c r="CA131" i="48"/>
  <c r="DD131" i="48"/>
  <c r="B94" i="44" s="1"/>
  <c r="BP131" i="48"/>
  <c r="B60" i="44" s="1"/>
  <c r="AC131" i="48"/>
  <c r="B26" i="44" s="1"/>
  <c r="S131" i="48"/>
  <c r="B17" i="44" s="1"/>
  <c r="V131" i="48"/>
  <c r="B20" i="44" s="1"/>
  <c r="EF131" i="48"/>
  <c r="B118" i="44" s="1"/>
  <c r="CY131" i="48"/>
  <c r="B90" i="44" s="1"/>
  <c r="CO131" i="48"/>
  <c r="CI131" i="48"/>
  <c r="B76" i="44" s="1"/>
  <c r="H131" i="48"/>
  <c r="B8" i="44" s="1"/>
  <c r="L131" i="48"/>
  <c r="B11" i="44" s="1"/>
  <c r="DF131" i="48"/>
  <c r="B96" i="44" s="1"/>
  <c r="CZ131" i="48"/>
  <c r="B91" i="44" s="1"/>
  <c r="CP131" i="48"/>
  <c r="B82" i="44" s="1"/>
  <c r="CQ131" i="48"/>
  <c r="B83" i="44" s="1"/>
  <c r="R131" i="48"/>
  <c r="DT131" i="48"/>
  <c r="B108" i="44" s="1"/>
  <c r="BE131" i="48"/>
  <c r="B50" i="44" s="1"/>
  <c r="AX131" i="48"/>
  <c r="B44" i="44" s="1"/>
  <c r="AB131" i="48"/>
  <c r="B25" i="44" s="1"/>
  <c r="F131" i="48"/>
  <c r="B6" i="44" s="1"/>
  <c r="CE131" i="48"/>
  <c r="B73" i="44" s="1"/>
  <c r="AN131" i="48"/>
  <c r="B35" i="44" s="1"/>
  <c r="EM131" i="48"/>
  <c r="B124" i="44" s="1"/>
  <c r="DY131" i="48"/>
  <c r="B112" i="44" s="1"/>
  <c r="DQ131" i="48"/>
  <c r="Z131" i="48"/>
  <c r="B23" i="44" s="1"/>
  <c r="CW131" i="48"/>
  <c r="B88" i="44" s="1"/>
  <c r="CV131" i="48"/>
  <c r="AA131" i="48"/>
  <c r="B24" i="44" s="1"/>
  <c r="D131" i="48"/>
  <c r="EO131" i="48"/>
  <c r="B126" i="44" s="1"/>
  <c r="DG131" i="48"/>
  <c r="B97" i="44" s="1"/>
  <c r="CL131" i="48"/>
  <c r="B79" i="44" s="1"/>
  <c r="CH131" i="48"/>
  <c r="DU131" i="48"/>
  <c r="B109" i="44" s="1"/>
  <c r="N131" i="48"/>
  <c r="B13" i="44" s="1"/>
  <c r="BF131" i="48"/>
  <c r="B51" i="44" s="1"/>
  <c r="AW131" i="48"/>
  <c r="B43" i="44" s="1"/>
  <c r="K131" i="48"/>
  <c r="CK131" i="48"/>
  <c r="B78" i="44" s="1"/>
  <c r="BG131" i="48"/>
  <c r="B52" i="44" s="1"/>
  <c r="DN131" i="48"/>
  <c r="B103" i="44" s="1"/>
  <c r="M131" i="48"/>
  <c r="B12" i="44" s="1"/>
  <c r="G131" i="48"/>
  <c r="B7" i="44" s="1"/>
  <c r="EB131" i="48"/>
  <c r="B115" i="44" s="1"/>
  <c r="DX131" i="48"/>
  <c r="CX131" i="48"/>
  <c r="B89" i="44" s="1"/>
  <c r="CR131" i="48"/>
  <c r="B84" i="44" s="1"/>
  <c r="CB131" i="48"/>
  <c r="B70" i="44" s="1"/>
  <c r="BV131" i="48"/>
  <c r="B65" i="44" s="1"/>
  <c r="BH131" i="48"/>
  <c r="B53" i="44" s="1"/>
  <c r="BD131" i="48"/>
  <c r="AO131" i="48"/>
  <c r="B36" i="44" s="1"/>
  <c r="AI131" i="48"/>
  <c r="B31" i="44" s="1"/>
  <c r="Y131" i="48"/>
  <c r="EH131" i="48"/>
  <c r="B120" i="44" s="1"/>
  <c r="DS131" i="48"/>
  <c r="B107" i="44" s="1"/>
  <c r="DC131" i="48"/>
  <c r="BO131" i="48"/>
  <c r="B59" i="44" s="1"/>
  <c r="DE131" i="48"/>
  <c r="B95" i="44" s="1"/>
  <c r="CS131" i="48"/>
  <c r="B85" i="44" s="1"/>
  <c r="CC131" i="48"/>
  <c r="B71" i="44" s="1"/>
  <c r="BW131" i="48"/>
  <c r="B66" i="44" s="1"/>
  <c r="BQ131" i="48"/>
  <c r="B61" i="44" s="1"/>
  <c r="AP131" i="48"/>
  <c r="B37" i="44" s="1"/>
  <c r="AJ131" i="48"/>
  <c r="B32" i="44" s="1"/>
  <c r="AF131" i="48"/>
  <c r="T131" i="48"/>
  <c r="B18" i="44" s="1"/>
  <c r="EA131" i="48"/>
  <c r="B114" i="44" s="1"/>
  <c r="DM131" i="48"/>
  <c r="B102" i="44" s="1"/>
  <c r="EG131" i="48"/>
  <c r="B119" i="44" s="1"/>
  <c r="DR131" i="48"/>
  <c r="B106" i="44" s="1"/>
  <c r="CJ131" i="48"/>
  <c r="B77" i="44" s="1"/>
  <c r="CD131" i="48"/>
  <c r="B72" i="44" s="1"/>
  <c r="BX131" i="48"/>
  <c r="B67" i="44" s="1"/>
  <c r="BT131" i="48"/>
  <c r="BN131" i="48"/>
  <c r="B58" i="44" s="1"/>
  <c r="AQ131" i="48"/>
  <c r="B38" i="44" s="1"/>
  <c r="AM131" i="48"/>
  <c r="AG131" i="48"/>
  <c r="B29" i="44" s="1"/>
  <c r="O131" i="48"/>
  <c r="B14" i="44" s="1"/>
  <c r="BU131" i="48"/>
  <c r="B64" i="44" s="1"/>
  <c r="AT131" i="48"/>
  <c r="AH131" i="48"/>
  <c r="B30" i="44" s="1"/>
  <c r="J136" i="54"/>
  <c r="G174" i="44"/>
  <c r="G173" i="44"/>
  <c r="G169" i="44"/>
  <c r="G171" i="44"/>
  <c r="G168" i="44"/>
  <c r="P129" i="54"/>
  <c r="U11" i="54"/>
  <c r="S48" i="54"/>
  <c r="P18" i="54"/>
  <c r="V129" i="54"/>
  <c r="R48" i="54"/>
  <c r="Q29" i="54"/>
  <c r="R129" i="54"/>
  <c r="R11" i="54"/>
  <c r="S18" i="54"/>
  <c r="P83" i="54"/>
  <c r="P11" i="54"/>
  <c r="S75" i="54"/>
  <c r="P75" i="54"/>
  <c r="U29" i="54"/>
  <c r="U48" i="54"/>
  <c r="U83" i="54"/>
  <c r="Q48" i="54"/>
  <c r="Q83" i="54"/>
  <c r="Q11" i="54"/>
  <c r="S11" i="54"/>
  <c r="P48" i="54"/>
  <c r="U18" i="54"/>
  <c r="U129" i="54"/>
  <c r="T129" i="54"/>
  <c r="T29" i="54"/>
  <c r="R18" i="54"/>
  <c r="R83" i="54"/>
  <c r="R75" i="54"/>
  <c r="Q75" i="54"/>
  <c r="Q129" i="54"/>
  <c r="T11" i="54"/>
  <c r="T130" i="54" s="1"/>
  <c r="S83" i="54"/>
  <c r="T83" i="54"/>
  <c r="V29" i="54"/>
  <c r="V18" i="54"/>
  <c r="V11" i="54"/>
  <c r="S129" i="54"/>
  <c r="S29" i="54"/>
  <c r="P29" i="54"/>
  <c r="U75" i="54"/>
  <c r="T18" i="54"/>
  <c r="T48" i="54"/>
  <c r="T75" i="54"/>
  <c r="V48" i="54"/>
  <c r="V83" i="54"/>
  <c r="V75" i="54"/>
  <c r="R29" i="54"/>
  <c r="Q18" i="54"/>
  <c r="W118" i="54"/>
  <c r="CY118" i="55" s="1"/>
  <c r="W111" i="54"/>
  <c r="CY111" i="55" s="1"/>
  <c r="W107" i="54"/>
  <c r="CY107" i="55" s="1"/>
  <c r="W106" i="54"/>
  <c r="CY106" i="55" s="1"/>
  <c r="W116" i="54"/>
  <c r="CY116" i="55" s="1"/>
  <c r="W102" i="54"/>
  <c r="CY102" i="55" s="1"/>
  <c r="W99" i="54"/>
  <c r="CY99" i="55" s="1"/>
  <c r="W95" i="54"/>
  <c r="CY95" i="55" s="1"/>
  <c r="W82" i="54"/>
  <c r="CY82" i="55" s="1"/>
  <c r="W78" i="54"/>
  <c r="CY78" i="55" s="1"/>
  <c r="W74" i="54"/>
  <c r="CY74" i="55" s="1"/>
  <c r="W70" i="54"/>
  <c r="CY70" i="55" s="1"/>
  <c r="W66" i="54"/>
  <c r="CY66" i="55" s="1"/>
  <c r="W53" i="54"/>
  <c r="CY53" i="55" s="1"/>
  <c r="W44" i="54"/>
  <c r="CY44" i="55" s="1"/>
  <c r="W39" i="54"/>
  <c r="CY39" i="55" s="1"/>
  <c r="W119" i="54"/>
  <c r="W112" i="54"/>
  <c r="CY112" i="55" s="1"/>
  <c r="W108" i="54"/>
  <c r="CY108" i="55" s="1"/>
  <c r="W105" i="54"/>
  <c r="CY105" i="55" s="1"/>
  <c r="W103" i="54"/>
  <c r="CY103" i="55" s="1"/>
  <c r="W96" i="54"/>
  <c r="CY96" i="55" s="1"/>
  <c r="W92" i="54"/>
  <c r="CY92" i="55" s="1"/>
  <c r="W88" i="54"/>
  <c r="CY88" i="55" s="1"/>
  <c r="W79" i="54"/>
  <c r="CY79" i="55" s="1"/>
  <c r="W71" i="54"/>
  <c r="CY71" i="55" s="1"/>
  <c r="W67" i="54"/>
  <c r="CY67" i="55" s="1"/>
  <c r="W63" i="54"/>
  <c r="CY63" i="55" s="1"/>
  <c r="W58" i="54"/>
  <c r="CY58" i="55" s="1"/>
  <c r="W54" i="54"/>
  <c r="CY54" i="55" s="1"/>
  <c r="W45" i="54"/>
  <c r="CY45" i="55" s="1"/>
  <c r="W127" i="54"/>
  <c r="W113" i="54"/>
  <c r="CY113" i="55" s="1"/>
  <c r="W93" i="54"/>
  <c r="CY93" i="55" s="1"/>
  <c r="W85" i="54"/>
  <c r="CY85" i="55" s="1"/>
  <c r="W77" i="54"/>
  <c r="CY77" i="55" s="1"/>
  <c r="W68" i="54"/>
  <c r="CY68" i="55" s="1"/>
  <c r="W59" i="54"/>
  <c r="CY59" i="55" s="1"/>
  <c r="W51" i="54"/>
  <c r="CY51" i="55" s="1"/>
  <c r="DC51" i="55" s="1"/>
  <c r="W42" i="54"/>
  <c r="CY42" i="55" s="1"/>
  <c r="W32" i="54"/>
  <c r="CY32" i="55" s="1"/>
  <c r="W27" i="54"/>
  <c r="CY27" i="55" s="1"/>
  <c r="W23" i="54"/>
  <c r="CY23" i="55" s="1"/>
  <c r="W20" i="54"/>
  <c r="CY20" i="55" s="1"/>
  <c r="W15" i="54"/>
  <c r="CY15" i="55" s="1"/>
  <c r="W10" i="54"/>
  <c r="CY10" i="55" s="1"/>
  <c r="W6" i="54"/>
  <c r="CY6" i="55" s="1"/>
  <c r="W120" i="54"/>
  <c r="W89" i="54"/>
  <c r="CY89" i="55" s="1"/>
  <c r="W72" i="54"/>
  <c r="CY72" i="55" s="1"/>
  <c r="W128" i="54"/>
  <c r="W114" i="54"/>
  <c r="W115" i="54"/>
  <c r="CY115" i="55" s="1"/>
  <c r="W94" i="54"/>
  <c r="CY94" i="55" s="1"/>
  <c r="W86" i="54"/>
  <c r="CY86" i="55" s="1"/>
  <c r="W69" i="54"/>
  <c r="CY69" i="55" s="1"/>
  <c r="W60" i="54"/>
  <c r="CY60" i="55" s="1"/>
  <c r="W52" i="54"/>
  <c r="CY52" i="55" s="1"/>
  <c r="W43" i="54"/>
  <c r="CY43" i="55" s="1"/>
  <c r="W36" i="54"/>
  <c r="CY36" i="55" s="1"/>
  <c r="W33" i="54"/>
  <c r="CY33" i="55" s="1"/>
  <c r="W28" i="54"/>
  <c r="CY28" i="55" s="1"/>
  <c r="W24" i="54"/>
  <c r="CY24" i="55" s="1"/>
  <c r="W16" i="54"/>
  <c r="CY16" i="55" s="1"/>
  <c r="W7" i="54"/>
  <c r="CY7" i="55" s="1"/>
  <c r="W3" i="54"/>
  <c r="W109" i="54"/>
  <c r="CY109" i="55" s="1"/>
  <c r="W117" i="54"/>
  <c r="CY117" i="55" s="1"/>
  <c r="W97" i="54"/>
  <c r="CY97" i="55" s="1"/>
  <c r="W80" i="54"/>
  <c r="CY80" i="55" s="1"/>
  <c r="W110" i="54"/>
  <c r="CY110" i="55" s="1"/>
  <c r="W90" i="54"/>
  <c r="CY90" i="55" s="1"/>
  <c r="W65" i="54"/>
  <c r="CY65" i="55" s="1"/>
  <c r="W47" i="54"/>
  <c r="CY47" i="55" s="1"/>
  <c r="W34" i="54"/>
  <c r="CY34" i="55" s="1"/>
  <c r="W26" i="54"/>
  <c r="CY26" i="55" s="1"/>
  <c r="W19" i="54"/>
  <c r="W9" i="54"/>
  <c r="CY9" i="55" s="1"/>
  <c r="W98" i="54"/>
  <c r="CY98" i="55" s="1"/>
  <c r="W64" i="54"/>
  <c r="CY64" i="55" s="1"/>
  <c r="W46" i="54"/>
  <c r="CY46" i="55" s="1"/>
  <c r="W13" i="54"/>
  <c r="CY13" i="55" s="1"/>
  <c r="W73" i="54"/>
  <c r="CY73" i="55" s="1"/>
  <c r="W38" i="54"/>
  <c r="CY38" i="55" s="1"/>
  <c r="W22" i="54"/>
  <c r="CY22" i="55" s="1"/>
  <c r="W5" i="54"/>
  <c r="CY5" i="55" s="1"/>
  <c r="W81" i="54"/>
  <c r="CY81" i="55" s="1"/>
  <c r="W55" i="54"/>
  <c r="CY55" i="55" s="1"/>
  <c r="W25" i="54"/>
  <c r="CY25" i="55" s="1"/>
  <c r="W17" i="54"/>
  <c r="CY17" i="55" s="1"/>
  <c r="W8" i="54"/>
  <c r="CY8" i="55" s="1"/>
  <c r="W37" i="54"/>
  <c r="CY37" i="55" s="1"/>
  <c r="W21" i="54"/>
  <c r="CY21" i="55" s="1"/>
  <c r="W4" i="54"/>
  <c r="CY4" i="55" s="1"/>
  <c r="W104" i="54"/>
  <c r="CY104" i="55" s="1"/>
  <c r="W31" i="54"/>
  <c r="CY31" i="55" s="1"/>
  <c r="W14" i="54"/>
  <c r="CY14" i="55" s="1"/>
  <c r="O123" i="54"/>
  <c r="O130" i="54" s="1"/>
  <c r="V130" i="54" l="1"/>
  <c r="S130" i="54"/>
  <c r="Q130" i="54"/>
  <c r="P130" i="54"/>
  <c r="U130" i="54"/>
  <c r="R130" i="54"/>
  <c r="J145" i="54"/>
  <c r="CY19" i="55"/>
  <c r="CY29" i="55" s="1"/>
  <c r="W29" i="54"/>
  <c r="CY3" i="55"/>
  <c r="CY11" i="55" s="1"/>
  <c r="W11" i="54"/>
  <c r="H145" i="54"/>
  <c r="DJ132" i="48"/>
  <c r="DC132" i="48"/>
  <c r="B93" i="44"/>
  <c r="B111" i="44"/>
  <c r="DX132" i="48"/>
  <c r="B75" i="44"/>
  <c r="CH132" i="48"/>
  <c r="B87" i="44"/>
  <c r="CV132" i="48"/>
  <c r="B40" i="44"/>
  <c r="AT132" i="48"/>
  <c r="B34" i="44"/>
  <c r="AM132" i="48"/>
  <c r="B28" i="44"/>
  <c r="AF132" i="48"/>
  <c r="B22" i="44"/>
  <c r="Y132" i="48"/>
  <c r="K132" i="48"/>
  <c r="B10" i="44"/>
  <c r="B105" i="44"/>
  <c r="DQ132" i="48"/>
  <c r="R132" i="48"/>
  <c r="B16" i="44"/>
  <c r="B81" i="44"/>
  <c r="CO132" i="48"/>
  <c r="B69" i="44"/>
  <c r="CA132" i="48"/>
  <c r="BM132" i="48"/>
  <c r="BT132" i="48"/>
  <c r="B63" i="44"/>
  <c r="BD132" i="48"/>
  <c r="B49" i="44"/>
  <c r="D132" i="48"/>
  <c r="B4" i="44"/>
  <c r="CY114" i="55"/>
  <c r="CY127" i="55"/>
  <c r="CY128" i="55"/>
  <c r="CY120" i="55"/>
  <c r="CY119" i="55"/>
  <c r="W124" i="54"/>
  <c r="W122" i="54"/>
  <c r="W56" i="54"/>
  <c r="N29" i="54"/>
  <c r="W126" i="54"/>
  <c r="W91" i="54"/>
  <c r="W12" i="54"/>
  <c r="W18" i="54" s="1"/>
  <c r="N18" i="54"/>
  <c r="N130" i="54" s="1"/>
  <c r="W50" i="54"/>
  <c r="W101" i="54"/>
  <c r="W121" i="54" s="1"/>
  <c r="W49" i="54"/>
  <c r="W30" i="54"/>
  <c r="W57" i="54"/>
  <c r="W35" i="54"/>
  <c r="W76" i="54"/>
  <c r="W83" i="54" s="1"/>
  <c r="W62" i="54"/>
  <c r="W84" i="54"/>
  <c r="W87" i="54"/>
  <c r="CS41" i="55"/>
  <c r="CS103" i="55"/>
  <c r="DC103" i="55" s="1"/>
  <c r="CS19" i="55"/>
  <c r="DC19" i="55" s="1"/>
  <c r="CS17" i="55"/>
  <c r="DC17" i="55" s="1"/>
  <c r="CS32" i="55"/>
  <c r="DC32" i="55" s="1"/>
  <c r="CS43" i="55"/>
  <c r="DC43" i="55" s="1"/>
  <c r="CS35" i="55"/>
  <c r="CS60" i="55"/>
  <c r="DC60" i="55" s="1"/>
  <c r="CS91" i="55"/>
  <c r="CS44" i="55"/>
  <c r="DC44" i="55" s="1"/>
  <c r="CS108" i="55"/>
  <c r="DC108" i="55" s="1"/>
  <c r="CS79" i="55"/>
  <c r="DC79" i="55" s="1"/>
  <c r="W61" i="54" l="1"/>
  <c r="W100" i="54"/>
  <c r="W40" i="54"/>
  <c r="CS25" i="55"/>
  <c r="DC25" i="55" s="1"/>
  <c r="CS24" i="55"/>
  <c r="DC24" i="55" s="1"/>
  <c r="CS26" i="55"/>
  <c r="DC26" i="55" s="1"/>
  <c r="CS28" i="55"/>
  <c r="DC28" i="55" s="1"/>
  <c r="CS36" i="55"/>
  <c r="DC36" i="55" s="1"/>
  <c r="CS39" i="55"/>
  <c r="DC39" i="55" s="1"/>
  <c r="CS38" i="55"/>
  <c r="DC38" i="55" s="1"/>
  <c r="CS30" i="55"/>
  <c r="CS31" i="55"/>
  <c r="DC31" i="55" s="1"/>
  <c r="CS113" i="55"/>
  <c r="DC113" i="55" s="1"/>
  <c r="CS102" i="55"/>
  <c r="DC102" i="55" s="1"/>
  <c r="CS111" i="55"/>
  <c r="DC111" i="55" s="1"/>
  <c r="CS112" i="55"/>
  <c r="DC112" i="55" s="1"/>
  <c r="CS106" i="55"/>
  <c r="DC106" i="55" s="1"/>
  <c r="CS107" i="55"/>
  <c r="DC107" i="55" s="1"/>
  <c r="CS110" i="55"/>
  <c r="DC110" i="55" s="1"/>
  <c r="CS114" i="55"/>
  <c r="DC114" i="55" s="1"/>
  <c r="CS120" i="55"/>
  <c r="DC120" i="55" s="1"/>
  <c r="CS101" i="55"/>
  <c r="CS118" i="55"/>
  <c r="DC118" i="55" s="1"/>
  <c r="CS115" i="55"/>
  <c r="DC115" i="55" s="1"/>
  <c r="CS119" i="55"/>
  <c r="DC119" i="55" s="1"/>
  <c r="CS117" i="55"/>
  <c r="DC117" i="55" s="1"/>
  <c r="CS27" i="55"/>
  <c r="DC27" i="55" s="1"/>
  <c r="CS104" i="55"/>
  <c r="DC104" i="55" s="1"/>
  <c r="CS96" i="55"/>
  <c r="DC96" i="55" s="1"/>
  <c r="CS95" i="55"/>
  <c r="DC95" i="55" s="1"/>
  <c r="CS94" i="55"/>
  <c r="DC94" i="55" s="1"/>
  <c r="CS97" i="55"/>
  <c r="DC97" i="55" s="1"/>
  <c r="CS88" i="55"/>
  <c r="DC88" i="55" s="1"/>
  <c r="CS98" i="55"/>
  <c r="DC98" i="55" s="1"/>
  <c r="CS77" i="55"/>
  <c r="DC77" i="55" s="1"/>
  <c r="CS89" i="55"/>
  <c r="DC89" i="55" s="1"/>
  <c r="CS99" i="55"/>
  <c r="DC99" i="55" s="1"/>
  <c r="CS92" i="55"/>
  <c r="DC92" i="55" s="1"/>
  <c r="CS80" i="55"/>
  <c r="DC80" i="55" s="1"/>
  <c r="CS93" i="55"/>
  <c r="DC93" i="55" s="1"/>
  <c r="CS90" i="55"/>
  <c r="DC90" i="55" s="1"/>
  <c r="CS76" i="55"/>
  <c r="CS81" i="55"/>
  <c r="DC81" i="55" s="1"/>
  <c r="CS82" i="55"/>
  <c r="DC82" i="55" s="1"/>
  <c r="CS87" i="55"/>
  <c r="CS7" i="55"/>
  <c r="DC7" i="55" s="1"/>
  <c r="CS6" i="55"/>
  <c r="DC6" i="55" s="1"/>
  <c r="CS47" i="55"/>
  <c r="DC47" i="55" s="1"/>
  <c r="W129" i="54"/>
  <c r="CY126" i="55"/>
  <c r="W123" i="54"/>
  <c r="CY122" i="55"/>
  <c r="CY123" i="55" s="1"/>
  <c r="W125" i="54"/>
  <c r="CY124" i="55"/>
  <c r="CY125" i="55" s="1"/>
  <c r="CY101" i="55"/>
  <c r="CY121" i="55" s="1"/>
  <c r="CY91" i="55"/>
  <c r="DC91" i="55" s="1"/>
  <c r="CY87" i="55"/>
  <c r="CY84" i="55"/>
  <c r="CY76" i="55"/>
  <c r="CY83" i="55" s="1"/>
  <c r="W75" i="54"/>
  <c r="CY62" i="55"/>
  <c r="CY75" i="55" s="1"/>
  <c r="CY57" i="55"/>
  <c r="CY56" i="55"/>
  <c r="CY50" i="55"/>
  <c r="CY49" i="55"/>
  <c r="W48" i="54"/>
  <c r="CY41" i="55"/>
  <c r="CY35" i="55"/>
  <c r="DC35" i="55" s="1"/>
  <c r="CY30" i="55"/>
  <c r="CY12" i="55"/>
  <c r="CY18" i="55" s="1"/>
  <c r="CS46" i="55"/>
  <c r="DC46" i="55" s="1"/>
  <c r="CS9" i="55"/>
  <c r="DC9" i="55" s="1"/>
  <c r="CS62" i="55"/>
  <c r="CS78" i="55"/>
  <c r="DC78" i="55" s="1"/>
  <c r="W130" i="54" l="1"/>
  <c r="CY100" i="55"/>
  <c r="DC41" i="55"/>
  <c r="CY48" i="55"/>
  <c r="CY61" i="55"/>
  <c r="CY40" i="55"/>
  <c r="DC50" i="55"/>
  <c r="DC62" i="55"/>
  <c r="DC101" i="55"/>
  <c r="DC87" i="55"/>
  <c r="DC30" i="55"/>
  <c r="DC76" i="55"/>
  <c r="DC83" i="55" s="1"/>
  <c r="W131" i="54"/>
  <c r="CS58" i="55"/>
  <c r="DC58" i="55" s="1"/>
  <c r="CS49" i="55"/>
  <c r="CS56" i="55"/>
  <c r="CS45" i="55"/>
  <c r="DC45" i="55" s="1"/>
  <c r="CS52" i="55"/>
  <c r="CS59" i="55"/>
  <c r="DC59" i="55" s="1"/>
  <c r="CS55" i="55"/>
  <c r="DC55" i="55" s="1"/>
  <c r="CS54" i="55"/>
  <c r="DC54" i="55" s="1"/>
  <c r="CS57" i="55"/>
  <c r="CS53" i="55"/>
  <c r="DC53" i="55" s="1"/>
  <c r="CS67" i="55"/>
  <c r="DC67" i="55" s="1"/>
  <c r="CS65" i="55"/>
  <c r="DC65" i="55" s="1"/>
  <c r="CS64" i="55"/>
  <c r="DC64" i="55" s="1"/>
  <c r="CS68" i="55"/>
  <c r="DC68" i="55" s="1"/>
  <c r="CS69" i="55"/>
  <c r="DC69" i="55" s="1"/>
  <c r="CS71" i="55"/>
  <c r="DC71" i="55" s="1"/>
  <c r="CS66" i="55"/>
  <c r="DC66" i="55" s="1"/>
  <c r="CS72" i="55"/>
  <c r="DC72" i="55" s="1"/>
  <c r="CS73" i="55"/>
  <c r="DC73" i="55" s="1"/>
  <c r="CS74" i="55"/>
  <c r="DC74" i="55" s="1"/>
  <c r="CS63" i="55"/>
  <c r="DC63" i="55" s="1"/>
  <c r="CS124" i="55"/>
  <c r="CS122" i="55"/>
  <c r="CS2" i="55"/>
  <c r="CS3" i="55"/>
  <c r="DC3" i="55" s="1"/>
  <c r="CS4" i="55"/>
  <c r="DC4" i="55" s="1"/>
  <c r="CS10" i="55"/>
  <c r="DC10" i="55" s="1"/>
  <c r="CS14" i="55"/>
  <c r="DC14" i="55" s="1"/>
  <c r="CS13" i="55"/>
  <c r="DC13" i="55" s="1"/>
  <c r="CS8" i="55"/>
  <c r="DC8" i="55" s="1"/>
  <c r="CS12" i="55"/>
  <c r="DC12" i="55" s="1"/>
  <c r="CS5" i="55"/>
  <c r="DC5" i="55" s="1"/>
  <c r="CS15" i="55"/>
  <c r="DC15" i="55" s="1"/>
  <c r="CS116" i="55"/>
  <c r="DC116" i="55" s="1"/>
  <c r="CS84" i="55"/>
  <c r="DC84" i="55" s="1"/>
  <c r="CS37" i="55"/>
  <c r="DC37" i="55" s="1"/>
  <c r="CS20" i="55"/>
  <c r="DC20" i="55" s="1"/>
  <c r="CS33" i="55"/>
  <c r="DC33" i="55" s="1"/>
  <c r="CS85" i="55"/>
  <c r="DC85" i="55" s="1"/>
  <c r="CS109" i="55"/>
  <c r="DC109" i="55" s="1"/>
  <c r="CS23" i="55"/>
  <c r="DC23" i="55" s="1"/>
  <c r="CS105" i="55"/>
  <c r="DC105" i="55" s="1"/>
  <c r="CS42" i="55"/>
  <c r="DC42" i="55" s="1"/>
  <c r="CS21" i="55"/>
  <c r="DC21" i="55" s="1"/>
  <c r="CS34" i="55"/>
  <c r="DC34" i="55" s="1"/>
  <c r="CS86" i="55"/>
  <c r="DC86" i="55" s="1"/>
  <c r="CS70" i="55"/>
  <c r="DC70" i="55" s="1"/>
  <c r="CS16" i="55"/>
  <c r="DC16" i="55" s="1"/>
  <c r="CS22" i="55"/>
  <c r="DC22" i="55" s="1"/>
  <c r="EE129" i="48"/>
  <c r="EE127" i="48"/>
  <c r="EE121" i="48"/>
  <c r="EE119" i="48"/>
  <c r="EE114" i="48"/>
  <c r="EE112" i="48"/>
  <c r="EE110" i="48"/>
  <c r="EE108" i="48"/>
  <c r="EE107" i="48"/>
  <c r="EE118" i="48"/>
  <c r="EE117" i="48"/>
  <c r="EE103" i="48"/>
  <c r="EE100" i="48"/>
  <c r="EE98" i="48"/>
  <c r="EE96" i="48"/>
  <c r="EE94" i="48"/>
  <c r="EE92" i="48"/>
  <c r="EE128" i="48"/>
  <c r="EE123" i="48"/>
  <c r="EE120" i="48"/>
  <c r="EE115" i="48"/>
  <c r="EE113" i="48"/>
  <c r="EE111" i="48"/>
  <c r="EE109" i="48"/>
  <c r="EE116" i="48"/>
  <c r="EE106" i="48"/>
  <c r="EE105" i="48"/>
  <c r="EE104" i="48"/>
  <c r="EE102" i="48"/>
  <c r="EE99" i="48"/>
  <c r="EE97" i="48"/>
  <c r="EE95" i="48"/>
  <c r="EE93" i="48"/>
  <c r="EE91" i="48"/>
  <c r="EE90" i="48"/>
  <c r="EE88" i="48"/>
  <c r="EE86" i="48"/>
  <c r="EE83" i="48"/>
  <c r="EE81" i="48"/>
  <c r="EE77" i="48"/>
  <c r="EE74" i="48"/>
  <c r="EE72" i="48"/>
  <c r="EE70" i="48"/>
  <c r="EE68" i="48"/>
  <c r="EE66" i="48"/>
  <c r="EE64" i="48"/>
  <c r="EE61" i="48"/>
  <c r="EE59" i="48"/>
  <c r="EE57" i="48"/>
  <c r="EE55" i="48"/>
  <c r="EE53" i="48"/>
  <c r="EE51" i="48"/>
  <c r="EE48" i="48"/>
  <c r="EE46" i="48"/>
  <c r="EE44" i="48"/>
  <c r="EE42" i="48"/>
  <c r="EE39" i="48"/>
  <c r="EE37" i="48"/>
  <c r="EE35" i="48"/>
  <c r="EE34" i="48"/>
  <c r="EE32" i="48"/>
  <c r="EE29" i="48"/>
  <c r="EE27" i="48"/>
  <c r="EE89" i="48"/>
  <c r="EE87" i="48"/>
  <c r="EE85" i="48"/>
  <c r="EE82" i="48"/>
  <c r="EE80" i="48"/>
  <c r="EE78" i="48"/>
  <c r="EE75" i="48"/>
  <c r="EE73" i="48"/>
  <c r="EE71" i="48"/>
  <c r="EE69" i="48"/>
  <c r="EE67" i="48"/>
  <c r="EE65" i="48"/>
  <c r="EE63" i="48"/>
  <c r="EE60" i="48"/>
  <c r="EE58" i="48"/>
  <c r="EE56" i="48"/>
  <c r="EE54" i="48"/>
  <c r="EE52" i="48"/>
  <c r="EE50" i="48"/>
  <c r="EE47" i="48"/>
  <c r="EE45" i="48"/>
  <c r="EE43" i="48"/>
  <c r="EE40" i="48"/>
  <c r="EE38" i="48"/>
  <c r="EE36" i="48"/>
  <c r="EE33" i="48"/>
  <c r="EE31" i="48"/>
  <c r="EE28" i="48"/>
  <c r="EE26" i="48"/>
  <c r="EE24" i="48"/>
  <c r="EE22" i="48"/>
  <c r="EE21" i="48"/>
  <c r="EE18" i="48"/>
  <c r="EE16" i="48"/>
  <c r="EE14" i="48"/>
  <c r="EE11" i="48"/>
  <c r="EE9" i="48"/>
  <c r="EE7" i="48"/>
  <c r="EE4" i="48"/>
  <c r="EE20" i="48"/>
  <c r="EE10" i="48"/>
  <c r="EE13" i="48"/>
  <c r="EE23" i="48"/>
  <c r="EE15" i="48"/>
  <c r="EE6" i="48"/>
  <c r="EE8" i="48"/>
  <c r="EE25" i="48"/>
  <c r="EE17" i="48"/>
  <c r="EE79" i="48"/>
  <c r="EE5" i="48"/>
  <c r="EE3" i="48"/>
  <c r="EE125" i="48"/>
  <c r="EL129" i="48"/>
  <c r="EL127" i="48"/>
  <c r="EL123" i="48"/>
  <c r="EL120" i="48"/>
  <c r="EL115" i="48"/>
  <c r="EL113" i="48"/>
  <c r="EL111" i="48"/>
  <c r="EL109" i="48"/>
  <c r="EL116" i="48"/>
  <c r="EL106" i="48"/>
  <c r="EL105" i="48"/>
  <c r="EL104" i="48"/>
  <c r="EL102" i="48"/>
  <c r="EL99" i="48"/>
  <c r="EL97" i="48"/>
  <c r="EL95" i="48"/>
  <c r="EL93" i="48"/>
  <c r="EL91" i="48"/>
  <c r="EL89" i="48"/>
  <c r="EL87" i="48"/>
  <c r="EL85" i="48"/>
  <c r="EL82" i="48"/>
  <c r="EL80" i="48"/>
  <c r="EL77" i="48"/>
  <c r="EL74" i="48"/>
  <c r="EL72" i="48"/>
  <c r="EL70" i="48"/>
  <c r="EL68" i="48"/>
  <c r="EL66" i="48"/>
  <c r="EL64" i="48"/>
  <c r="EL61" i="48"/>
  <c r="EL59" i="48"/>
  <c r="EL57" i="48"/>
  <c r="EL55" i="48"/>
  <c r="EL53" i="48"/>
  <c r="EL51" i="48"/>
  <c r="EL48" i="48"/>
  <c r="EL46" i="48"/>
  <c r="EL44" i="48"/>
  <c r="EL42" i="48"/>
  <c r="EL39" i="48"/>
  <c r="EL37" i="48"/>
  <c r="EL35" i="48"/>
  <c r="EL34" i="48"/>
  <c r="EL32" i="48"/>
  <c r="EL29" i="48"/>
  <c r="EL27" i="48"/>
  <c r="EL25" i="48"/>
  <c r="EL23" i="48"/>
  <c r="EL20" i="48"/>
  <c r="EL17" i="48"/>
  <c r="EL15" i="48"/>
  <c r="EL13" i="48"/>
  <c r="EL10" i="48"/>
  <c r="EL8" i="48"/>
  <c r="EL6" i="48"/>
  <c r="EL128" i="48"/>
  <c r="EL125" i="48"/>
  <c r="EL121" i="48"/>
  <c r="EL119" i="48"/>
  <c r="EL114" i="48"/>
  <c r="EL112" i="48"/>
  <c r="EL110" i="48"/>
  <c r="EL108" i="48"/>
  <c r="EL107" i="48"/>
  <c r="EL118" i="48"/>
  <c r="EL117" i="48"/>
  <c r="EL103" i="48"/>
  <c r="EL100" i="48"/>
  <c r="EL98" i="48"/>
  <c r="EL96" i="48"/>
  <c r="EL94" i="48"/>
  <c r="EL92" i="48"/>
  <c r="EL90" i="48"/>
  <c r="EL88" i="48"/>
  <c r="EL86" i="48"/>
  <c r="EL83" i="48"/>
  <c r="EL81" i="48"/>
  <c r="EL79" i="48"/>
  <c r="EL78" i="48"/>
  <c r="EL75" i="48"/>
  <c r="EL73" i="48"/>
  <c r="EL71" i="48"/>
  <c r="EL69" i="48"/>
  <c r="EL67" i="48"/>
  <c r="EL65" i="48"/>
  <c r="EL63" i="48"/>
  <c r="EL60" i="48"/>
  <c r="EL58" i="48"/>
  <c r="EL56" i="48"/>
  <c r="EL54" i="48"/>
  <c r="EL52" i="48"/>
  <c r="EL50" i="48"/>
  <c r="EL47" i="48"/>
  <c r="EL45" i="48"/>
  <c r="EL43" i="48"/>
  <c r="EL40" i="48"/>
  <c r="EL38" i="48"/>
  <c r="EL36" i="48"/>
  <c r="EL33" i="48"/>
  <c r="EL31" i="48"/>
  <c r="EL28" i="48"/>
  <c r="EL26" i="48"/>
  <c r="EL24" i="48"/>
  <c r="EL22" i="48"/>
  <c r="EL21" i="48"/>
  <c r="EL18" i="48"/>
  <c r="EL16" i="48"/>
  <c r="EL14" i="48"/>
  <c r="EL11" i="48"/>
  <c r="EL9" i="48"/>
  <c r="EL7" i="48"/>
  <c r="EL4" i="48"/>
  <c r="EL5" i="48"/>
  <c r="EL3" i="48"/>
  <c r="CY129" i="55"/>
  <c r="A48" i="44"/>
  <c r="A47" i="44"/>
  <c r="A46" i="44"/>
  <c r="CQ128" i="55"/>
  <c r="DC100" i="55" l="1"/>
  <c r="DC121" i="55"/>
  <c r="CY130" i="55"/>
  <c r="DC75" i="55"/>
  <c r="DC18" i="55"/>
  <c r="DC29" i="55"/>
  <c r="DC40" i="55"/>
  <c r="DC48" i="55"/>
  <c r="DC57" i="55"/>
  <c r="DC52" i="55"/>
  <c r="DC56" i="55"/>
  <c r="DC49" i="55"/>
  <c r="CS123" i="55"/>
  <c r="DC122" i="55"/>
  <c r="DC123" i="55" s="1"/>
  <c r="CS125" i="55"/>
  <c r="DC124" i="55"/>
  <c r="DC125" i="55" s="1"/>
  <c r="CQ129" i="55"/>
  <c r="EE131" i="48"/>
  <c r="EL131" i="48"/>
  <c r="DC61" i="55" l="1"/>
  <c r="G170" i="44"/>
  <c r="EE132" i="48"/>
  <c r="B117" i="44"/>
  <c r="B123" i="44"/>
  <c r="G179" i="44"/>
  <c r="CS126" i="55" l="1"/>
  <c r="DC126" i="55" s="1"/>
  <c r="CS128" i="55" l="1"/>
  <c r="DC128" i="55" s="1"/>
  <c r="CS127" i="55" l="1"/>
  <c r="DC127" i="55" s="1"/>
  <c r="DC129" i="55" l="1"/>
  <c r="CS129" i="55"/>
  <c r="G172" i="44" l="1"/>
  <c r="EP129" i="48"/>
  <c r="EP127" i="48"/>
  <c r="EP123" i="48"/>
  <c r="EP120" i="48"/>
  <c r="EP115" i="48"/>
  <c r="EP113" i="48"/>
  <c r="EP111" i="48"/>
  <c r="EP109" i="48"/>
  <c r="EP116" i="48"/>
  <c r="EP106" i="48"/>
  <c r="EP105" i="48"/>
  <c r="EP104" i="48"/>
  <c r="EP102" i="48"/>
  <c r="EP99" i="48"/>
  <c r="EP97" i="48"/>
  <c r="EP95" i="48"/>
  <c r="EP93" i="48"/>
  <c r="EP91" i="48"/>
  <c r="EP89" i="48"/>
  <c r="EP87" i="48"/>
  <c r="EP85" i="48"/>
  <c r="EP82" i="48"/>
  <c r="EP80" i="48"/>
  <c r="EP77" i="48"/>
  <c r="EP74" i="48"/>
  <c r="EP72" i="48"/>
  <c r="EP70" i="48"/>
  <c r="EP68" i="48"/>
  <c r="EP66" i="48"/>
  <c r="EP64" i="48"/>
  <c r="EP61" i="48"/>
  <c r="EP59" i="48"/>
  <c r="EP57" i="48"/>
  <c r="EP55" i="48"/>
  <c r="EP53" i="48"/>
  <c r="EP51" i="48"/>
  <c r="EP48" i="48"/>
  <c r="EP46" i="48"/>
  <c r="EP44" i="48"/>
  <c r="EP42" i="48"/>
  <c r="EP39" i="48"/>
  <c r="EP37" i="48"/>
  <c r="EP35" i="48"/>
  <c r="EP34" i="48"/>
  <c r="EP32" i="48"/>
  <c r="EP29" i="48"/>
  <c r="EP27" i="48"/>
  <c r="EP25" i="48"/>
  <c r="EP23" i="48"/>
  <c r="EP20" i="48"/>
  <c r="EP17" i="48"/>
  <c r="EP15" i="48"/>
  <c r="EP13" i="48"/>
  <c r="EP10" i="48"/>
  <c r="EP8" i="48"/>
  <c r="EP6" i="48"/>
  <c r="EP128" i="48"/>
  <c r="EP125" i="48"/>
  <c r="EP121" i="48"/>
  <c r="EP119" i="48"/>
  <c r="EP114" i="48"/>
  <c r="EP112" i="48"/>
  <c r="EP110" i="48"/>
  <c r="EP108" i="48"/>
  <c r="EP107" i="48"/>
  <c r="EP118" i="48"/>
  <c r="EP117" i="48"/>
  <c r="EP103" i="48"/>
  <c r="EP100" i="48"/>
  <c r="EP98" i="48"/>
  <c r="EP96" i="48"/>
  <c r="EP94" i="48"/>
  <c r="EP92" i="48"/>
  <c r="EP90" i="48"/>
  <c r="EP88" i="48"/>
  <c r="EP86" i="48"/>
  <c r="EP83" i="48"/>
  <c r="EP81" i="48"/>
  <c r="EP79" i="48"/>
  <c r="EP78" i="48"/>
  <c r="EP75" i="48"/>
  <c r="EP73" i="48"/>
  <c r="EP71" i="48"/>
  <c r="EP69" i="48"/>
  <c r="EP67" i="48"/>
  <c r="EP65" i="48"/>
  <c r="EP63" i="48"/>
  <c r="EP60" i="48"/>
  <c r="EP58" i="48"/>
  <c r="EP56" i="48"/>
  <c r="EP54" i="48"/>
  <c r="EP52" i="48"/>
  <c r="EP50" i="48"/>
  <c r="EP47" i="48"/>
  <c r="EP45" i="48"/>
  <c r="EP43" i="48"/>
  <c r="EP40" i="48"/>
  <c r="EP38" i="48"/>
  <c r="EP36" i="48"/>
  <c r="EP33" i="48"/>
  <c r="EP31" i="48"/>
  <c r="EP28" i="48"/>
  <c r="EP26" i="48"/>
  <c r="EP24" i="48"/>
  <c r="EP22" i="48"/>
  <c r="EP21" i="48"/>
  <c r="EP18" i="48"/>
  <c r="EP16" i="48"/>
  <c r="EP14" i="48"/>
  <c r="EP11" i="48"/>
  <c r="EP9" i="48"/>
  <c r="EP7" i="48"/>
  <c r="EP4" i="48"/>
  <c r="EP5" i="48"/>
  <c r="EP3" i="48"/>
  <c r="A124" i="44"/>
  <c r="A116" i="44"/>
  <c r="A35" i="44"/>
  <c r="A118" i="44"/>
  <c r="A112" i="44"/>
  <c r="A106" i="44"/>
  <c r="A94" i="44"/>
  <c r="A82" i="44"/>
  <c r="A76" i="44"/>
  <c r="A70" i="44"/>
  <c r="A64" i="44"/>
  <c r="A58" i="44"/>
  <c r="A50" i="44"/>
  <c r="A41" i="44"/>
  <c r="A29" i="44"/>
  <c r="A23" i="44"/>
  <c r="A17" i="44"/>
  <c r="A11" i="44"/>
  <c r="A5" i="44"/>
  <c r="EP131" i="48" l="1"/>
  <c r="C112" i="44"/>
  <c r="C106" i="44"/>
  <c r="C82" i="44"/>
  <c r="C94" i="44"/>
  <c r="C124" i="44"/>
  <c r="C118" i="44"/>
  <c r="C64" i="44"/>
  <c r="C70" i="44"/>
  <c r="C76" i="44"/>
  <c r="B127" i="44" l="1"/>
  <c r="B129" i="44" s="1"/>
  <c r="EL132" i="48"/>
  <c r="ES132" i="48" s="1"/>
  <c r="G64" i="44"/>
  <c r="H64" i="44" s="1"/>
  <c r="C29" i="44"/>
  <c r="C17" i="44"/>
  <c r="C35" i="44"/>
  <c r="G76" i="44"/>
  <c r="H76" i="44" s="1"/>
  <c r="C5" i="44"/>
  <c r="C23" i="44"/>
  <c r="C41" i="44"/>
  <c r="C58" i="44"/>
  <c r="C11" i="44"/>
  <c r="C50" i="44"/>
  <c r="A61" i="44"/>
  <c r="A60" i="44"/>
  <c r="A128" i="44"/>
  <c r="A127" i="44"/>
  <c r="A122" i="44"/>
  <c r="A121" i="44"/>
  <c r="A115" i="44"/>
  <c r="A110" i="44"/>
  <c r="A109" i="44"/>
  <c r="A104" i="44"/>
  <c r="A103" i="44"/>
  <c r="A98" i="44"/>
  <c r="A97" i="44"/>
  <c r="A90" i="44"/>
  <c r="A89" i="44"/>
  <c r="A85" i="44"/>
  <c r="A84" i="44"/>
  <c r="A79" i="44"/>
  <c r="A78" i="44"/>
  <c r="A73" i="44"/>
  <c r="A72" i="44"/>
  <c r="A67" i="44"/>
  <c r="A66" i="44"/>
  <c r="A53" i="44"/>
  <c r="A52" i="44"/>
  <c r="A44" i="44"/>
  <c r="A43" i="44"/>
  <c r="A45" i="44"/>
  <c r="A38" i="44"/>
  <c r="A37" i="44"/>
  <c r="A32" i="44"/>
  <c r="A31" i="44"/>
  <c r="A26" i="44"/>
  <c r="A25" i="44"/>
  <c r="A20" i="44"/>
  <c r="A19" i="44"/>
  <c r="A14" i="44"/>
  <c r="A13" i="44"/>
  <c r="A8" i="44"/>
  <c r="A7" i="44"/>
  <c r="C116" i="44" l="1"/>
  <c r="G23" i="44"/>
  <c r="H23" i="44" s="1"/>
  <c r="C122" i="44"/>
  <c r="C73" i="44"/>
  <c r="C79" i="44"/>
  <c r="C67" i="44"/>
  <c r="C85" i="44"/>
  <c r="C128" i="44"/>
  <c r="C98" i="44"/>
  <c r="G67" i="44" l="1"/>
  <c r="H67" i="44" s="1"/>
  <c r="C26" i="44"/>
  <c r="C53" i="44"/>
  <c r="G79" i="44"/>
  <c r="H79" i="44" s="1"/>
  <c r="C20" i="44"/>
  <c r="C32" i="44"/>
  <c r="C38" i="44"/>
  <c r="C14" i="44"/>
  <c r="C61" i="44"/>
  <c r="C8" i="44"/>
  <c r="C44" i="44"/>
  <c r="G26" i="44" l="1"/>
  <c r="H26" i="44" s="1"/>
  <c r="A74" i="44" l="1"/>
  <c r="A71" i="44"/>
  <c r="A69" i="44"/>
  <c r="C72" i="44" l="1"/>
  <c r="C69" i="44"/>
  <c r="C71" i="44"/>
  <c r="C74" i="44"/>
  <c r="G73" i="44" l="1"/>
  <c r="H73" i="44" s="1"/>
  <c r="G70" i="44"/>
  <c r="H70" i="44" s="1"/>
  <c r="G71" i="44"/>
  <c r="H71" i="44" s="1"/>
  <c r="G74" i="44"/>
  <c r="H74" i="44" s="1"/>
  <c r="G72" i="44"/>
  <c r="H72" i="44" s="1"/>
  <c r="G69" i="44" l="1"/>
  <c r="H69" i="44" s="1"/>
  <c r="A126" i="44" l="1"/>
  <c r="A120" i="44"/>
  <c r="A114" i="44"/>
  <c r="A108" i="44"/>
  <c r="A102" i="44"/>
  <c r="A96" i="44"/>
  <c r="C127" i="44" l="1"/>
  <c r="C121" i="44"/>
  <c r="C97" i="44"/>
  <c r="C115" i="44"/>
  <c r="C120" i="44"/>
  <c r="DT84" i="24" l="1"/>
  <c r="CX2" i="55" s="1"/>
  <c r="DC2" i="55" s="1"/>
  <c r="DC11" i="55" s="1"/>
  <c r="DC130" i="55" s="1"/>
  <c r="DC131" i="55" l="1"/>
  <c r="G178" i="44" l="1"/>
  <c r="G183" i="44" s="1"/>
  <c r="A113" i="44" l="1"/>
  <c r="A111" i="44"/>
  <c r="A101" i="44"/>
  <c r="A100" i="44"/>
  <c r="G29" i="44" l="1"/>
  <c r="H29" i="44" s="1"/>
  <c r="G82" i="44"/>
  <c r="H82" i="44" s="1"/>
  <c r="G85" i="44"/>
  <c r="H85" i="44" s="1"/>
  <c r="C114" i="44"/>
  <c r="C113" i="44"/>
  <c r="C111" i="44"/>
  <c r="G127" i="44" l="1"/>
  <c r="H127" i="44" s="1"/>
  <c r="G128" i="44"/>
  <c r="H128" i="44" s="1"/>
  <c r="G106" i="44"/>
  <c r="H106" i="44" s="1"/>
  <c r="G118" i="44"/>
  <c r="H118" i="44" s="1"/>
  <c r="G122" i="44"/>
  <c r="H122" i="44" s="1"/>
  <c r="G121" i="44"/>
  <c r="H121" i="44" s="1"/>
  <c r="G98" i="44"/>
  <c r="H98" i="44" s="1"/>
  <c r="G124" i="44"/>
  <c r="H124" i="44" s="1"/>
  <c r="G94" i="44"/>
  <c r="H94" i="44" s="1"/>
  <c r="G114" i="44"/>
  <c r="G113" i="44"/>
  <c r="G32" i="44"/>
  <c r="H32" i="44" s="1"/>
  <c r="G115" i="44"/>
  <c r="H115" i="44" s="1"/>
  <c r="G110" i="44" l="1"/>
  <c r="H110" i="44" s="1"/>
  <c r="G90" i="44"/>
  <c r="H90" i="44" s="1"/>
  <c r="G104" i="44"/>
  <c r="H104" i="44" s="1"/>
  <c r="G101" i="44"/>
  <c r="H101" i="44" s="1"/>
  <c r="G116" i="44"/>
  <c r="H116" i="44" s="1"/>
  <c r="G112" i="44"/>
  <c r="H112" i="44" s="1"/>
  <c r="G97" i="44"/>
  <c r="H97" i="44" s="1"/>
  <c r="G103" i="44"/>
  <c r="H103" i="44" s="1"/>
  <c r="G109" i="44"/>
  <c r="H109" i="44" s="1"/>
  <c r="H113" i="44"/>
  <c r="H114" i="44"/>
  <c r="G111" i="44"/>
  <c r="H111" i="44" l="1"/>
  <c r="C13" i="44" l="1"/>
  <c r="C7" i="44"/>
  <c r="A125" i="44" l="1"/>
  <c r="A123" i="44"/>
  <c r="A119" i="44"/>
  <c r="A117" i="44"/>
  <c r="A107" i="44"/>
  <c r="A105" i="44"/>
  <c r="A95" i="44"/>
  <c r="A93" i="44"/>
  <c r="A88" i="44"/>
  <c r="A87" i="44"/>
  <c r="A86" i="44"/>
  <c r="A83" i="44"/>
  <c r="A81" i="44"/>
  <c r="A80" i="44"/>
  <c r="A77" i="44"/>
  <c r="A75" i="44"/>
  <c r="A68" i="44"/>
  <c r="A65" i="44"/>
  <c r="A63" i="44"/>
  <c r="A62" i="44"/>
  <c r="A59" i="44"/>
  <c r="A57" i="44"/>
  <c r="A51" i="44"/>
  <c r="A49" i="44"/>
  <c r="A42" i="44"/>
  <c r="A40" i="44"/>
  <c r="A39" i="44"/>
  <c r="A36" i="44"/>
  <c r="A34" i="44"/>
  <c r="A33" i="44"/>
  <c r="A30" i="44"/>
  <c r="A28" i="44"/>
  <c r="A27" i="44"/>
  <c r="A24" i="44"/>
  <c r="A22" i="44"/>
  <c r="A21" i="44"/>
  <c r="A18" i="44"/>
  <c r="A16" i="44"/>
  <c r="A15" i="44"/>
  <c r="A12" i="44"/>
  <c r="A10" i="44"/>
  <c r="A9" i="44"/>
  <c r="A6" i="44"/>
  <c r="G35" i="44" l="1"/>
  <c r="H35" i="44" s="1"/>
  <c r="G61" i="44"/>
  <c r="H61" i="44" s="1"/>
  <c r="G38" i="44"/>
  <c r="H38" i="44" s="1"/>
  <c r="G53" i="44" l="1"/>
  <c r="H53" i="44" s="1"/>
  <c r="G50" i="44"/>
  <c r="H50" i="44" s="1"/>
  <c r="G47" i="44" l="1"/>
  <c r="G48" i="44"/>
  <c r="G41" i="44"/>
  <c r="H41" i="44" s="1"/>
  <c r="G44" i="44"/>
  <c r="H44" i="44" s="1"/>
  <c r="G17" i="44" l="1"/>
  <c r="H17" i="44" s="1"/>
  <c r="G11" i="44"/>
  <c r="H11" i="44" s="1"/>
  <c r="G14" i="44"/>
  <c r="H14" i="44" s="1"/>
  <c r="G8" i="44"/>
  <c r="H8" i="44" s="1"/>
  <c r="G20" i="44"/>
  <c r="H20" i="44" s="1"/>
  <c r="G5" i="44"/>
  <c r="H5" i="44" s="1"/>
  <c r="F155" i="44" l="1"/>
  <c r="F150" i="44"/>
  <c r="F141" i="44"/>
  <c r="F55" i="39"/>
  <c r="F57" i="39" s="1"/>
  <c r="E55" i="39"/>
  <c r="E56" i="39" s="1"/>
  <c r="D55" i="39"/>
  <c r="F157" i="44" l="1"/>
  <c r="F164" i="44" s="1"/>
  <c r="CN132" i="55" s="1"/>
  <c r="CN133" i="55" s="1"/>
  <c r="C19" i="44"/>
  <c r="C43" i="44"/>
  <c r="C84" i="44"/>
  <c r="C37" i="44"/>
  <c r="C78" i="44"/>
  <c r="C25" i="44"/>
  <c r="C52" i="44"/>
  <c r="C31" i="44"/>
  <c r="C60" i="44"/>
  <c r="C66" i="44"/>
  <c r="C126" i="44"/>
  <c r="C96" i="44"/>
  <c r="G102" i="44"/>
  <c r="C9" i="44"/>
  <c r="C16" i="44"/>
  <c r="C30" i="44"/>
  <c r="C40" i="44"/>
  <c r="C59" i="44"/>
  <c r="C81" i="44"/>
  <c r="C21" i="44"/>
  <c r="C65" i="44"/>
  <c r="C117" i="44"/>
  <c r="C10" i="44"/>
  <c r="C22" i="44"/>
  <c r="C27" i="44"/>
  <c r="C36" i="44"/>
  <c r="C49" i="44"/>
  <c r="C77" i="44"/>
  <c r="C87" i="44"/>
  <c r="C123" i="44"/>
  <c r="C45" i="44"/>
  <c r="C86" i="44"/>
  <c r="C4" i="44"/>
  <c r="C12" i="44"/>
  <c r="C18" i="44"/>
  <c r="C28" i="44"/>
  <c r="C33" i="44"/>
  <c r="C42" i="44"/>
  <c r="C57" i="44"/>
  <c r="C62" i="44"/>
  <c r="C63" i="44"/>
  <c r="C68" i="44"/>
  <c r="C83" i="44"/>
  <c r="C93" i="44"/>
  <c r="C119" i="44"/>
  <c r="C95" i="44"/>
  <c r="C6" i="44"/>
  <c r="C15" i="44"/>
  <c r="C24" i="44"/>
  <c r="C34" i="44"/>
  <c r="C39" i="44"/>
  <c r="C51" i="44"/>
  <c r="C75" i="44"/>
  <c r="C80" i="44"/>
  <c r="C105" i="44"/>
  <c r="C125" i="44"/>
  <c r="D57" i="39"/>
  <c r="D56" i="39"/>
  <c r="F56" i="39"/>
  <c r="E57" i="39"/>
  <c r="CK24" i="55" l="1"/>
  <c r="CN24" i="55" s="1"/>
  <c r="DI24" i="55" s="1"/>
  <c r="DP24" i="55" s="1"/>
  <c r="CK107" i="55"/>
  <c r="CN107" i="55" s="1"/>
  <c r="DI107" i="55" s="1"/>
  <c r="DP107" i="55" s="1"/>
  <c r="CK38" i="55"/>
  <c r="CN38" i="55" s="1"/>
  <c r="DI38" i="55" s="1"/>
  <c r="DP38" i="55" s="1"/>
  <c r="CK73" i="55"/>
  <c r="CN73" i="55" s="1"/>
  <c r="DI73" i="55" s="1"/>
  <c r="DP73" i="55" s="1"/>
  <c r="CK99" i="55"/>
  <c r="CN99" i="55" s="1"/>
  <c r="DI99" i="55" s="1"/>
  <c r="DP99" i="55" s="1"/>
  <c r="CK39" i="55"/>
  <c r="CN39" i="55" s="1"/>
  <c r="DI39" i="55" s="1"/>
  <c r="DP39" i="55" s="1"/>
  <c r="CK14" i="55"/>
  <c r="CN14" i="55" s="1"/>
  <c r="DI14" i="55" s="1"/>
  <c r="DP14" i="55" s="1"/>
  <c r="CK34" i="55"/>
  <c r="CN34" i="55" s="1"/>
  <c r="DI34" i="55" s="1"/>
  <c r="DP34" i="55" s="1"/>
  <c r="CK28" i="55"/>
  <c r="CN28" i="55" s="1"/>
  <c r="DI28" i="55" s="1"/>
  <c r="DP28" i="55" s="1"/>
  <c r="CK72" i="55"/>
  <c r="CN72" i="55" s="1"/>
  <c r="DI72" i="55" s="1"/>
  <c r="DP72" i="55" s="1"/>
  <c r="CK70" i="55"/>
  <c r="CN70" i="55" s="1"/>
  <c r="DI70" i="55" s="1"/>
  <c r="DP70" i="55" s="1"/>
  <c r="CK86" i="55"/>
  <c r="CN86" i="55" s="1"/>
  <c r="DI86" i="55" s="1"/>
  <c r="DP86" i="55" s="1"/>
  <c r="CK104" i="55"/>
  <c r="CN104" i="55" s="1"/>
  <c r="DI104" i="55" s="1"/>
  <c r="DP104" i="55" s="1"/>
  <c r="CK111" i="55"/>
  <c r="CN111" i="55" s="1"/>
  <c r="DI111" i="55" s="1"/>
  <c r="DP111" i="55" s="1"/>
  <c r="CK64" i="55"/>
  <c r="CN64" i="55" s="1"/>
  <c r="DI64" i="55" s="1"/>
  <c r="DP64" i="55" s="1"/>
  <c r="CK93" i="55"/>
  <c r="CN93" i="55" s="1"/>
  <c r="DI93" i="55" s="1"/>
  <c r="DP93" i="55" s="1"/>
  <c r="CK117" i="55"/>
  <c r="CN117" i="55" s="1"/>
  <c r="DI117" i="55" s="1"/>
  <c r="DP117" i="55" s="1"/>
  <c r="CK115" i="55"/>
  <c r="CN115" i="55" s="1"/>
  <c r="DI115" i="55" s="1"/>
  <c r="DP115" i="55" s="1"/>
  <c r="CK9" i="55"/>
  <c r="CN9" i="55" s="1"/>
  <c r="DI9" i="55" s="1"/>
  <c r="DP9" i="55" s="1"/>
  <c r="CK109" i="55"/>
  <c r="CN109" i="55" s="1"/>
  <c r="DI109" i="55" s="1"/>
  <c r="DP109" i="55" s="1"/>
  <c r="CK66" i="55"/>
  <c r="CN66" i="55" s="1"/>
  <c r="DI66" i="55" s="1"/>
  <c r="DP66" i="55" s="1"/>
  <c r="CK97" i="55"/>
  <c r="CN97" i="55" s="1"/>
  <c r="DI97" i="55" s="1"/>
  <c r="DP97" i="55" s="1"/>
  <c r="CK108" i="55"/>
  <c r="CN108" i="55" s="1"/>
  <c r="DI108" i="55" s="1"/>
  <c r="DP108" i="55" s="1"/>
  <c r="CK82" i="55"/>
  <c r="CN82" i="55" s="1"/>
  <c r="DI82" i="55" s="1"/>
  <c r="DP82" i="55" s="1"/>
  <c r="CK37" i="55"/>
  <c r="CN37" i="55" s="1"/>
  <c r="DI37" i="55" s="1"/>
  <c r="DP37" i="55" s="1"/>
  <c r="CK81" i="55"/>
  <c r="CN81" i="55" s="1"/>
  <c r="DI81" i="55" s="1"/>
  <c r="DP81" i="55" s="1"/>
  <c r="CK51" i="55"/>
  <c r="CN51" i="55" s="1"/>
  <c r="DI51" i="55" s="1"/>
  <c r="DP51" i="55" s="1"/>
  <c r="CK65" i="55"/>
  <c r="CN65" i="55" s="1"/>
  <c r="DI65" i="55" s="1"/>
  <c r="DP65" i="55" s="1"/>
  <c r="CK54" i="55"/>
  <c r="CN54" i="55" s="1"/>
  <c r="DI54" i="55" s="1"/>
  <c r="DP54" i="55" s="1"/>
  <c r="CK7" i="55"/>
  <c r="CN7" i="55" s="1"/>
  <c r="DI7" i="55" s="1"/>
  <c r="DP7" i="55" s="1"/>
  <c r="CK23" i="55"/>
  <c r="CN23" i="55" s="1"/>
  <c r="DI23" i="55" s="1"/>
  <c r="DP23" i="55" s="1"/>
  <c r="CK27" i="55"/>
  <c r="CN27" i="55" s="1"/>
  <c r="DI27" i="55" s="1"/>
  <c r="DP27" i="55" s="1"/>
  <c r="CK67" i="55"/>
  <c r="CN67" i="55" s="1"/>
  <c r="DI67" i="55" s="1"/>
  <c r="DP67" i="55" s="1"/>
  <c r="CK15" i="55"/>
  <c r="CN15" i="55" s="1"/>
  <c r="DI15" i="55" s="1"/>
  <c r="DP15" i="55" s="1"/>
  <c r="CK53" i="55"/>
  <c r="CN53" i="55" s="1"/>
  <c r="DI53" i="55" s="1"/>
  <c r="DP53" i="55" s="1"/>
  <c r="CK77" i="55"/>
  <c r="CN77" i="55" s="1"/>
  <c r="DI77" i="55" s="1"/>
  <c r="DP77" i="55" s="1"/>
  <c r="CK45" i="55"/>
  <c r="CN45" i="55" s="1"/>
  <c r="DI45" i="55" s="1"/>
  <c r="DP45" i="55" s="1"/>
  <c r="CK20" i="55"/>
  <c r="CN20" i="55" s="1"/>
  <c r="DI20" i="55" s="1"/>
  <c r="DP20" i="55" s="1"/>
  <c r="CK113" i="55"/>
  <c r="CN113" i="55" s="1"/>
  <c r="DI113" i="55" s="1"/>
  <c r="DP113" i="55" s="1"/>
  <c r="CK60" i="55"/>
  <c r="CN60" i="55" s="1"/>
  <c r="DI60" i="55" s="1"/>
  <c r="DP60" i="55" s="1"/>
  <c r="CK79" i="55"/>
  <c r="CN79" i="55" s="1"/>
  <c r="DI79" i="55" s="1"/>
  <c r="DP79" i="55" s="1"/>
  <c r="CK127" i="55"/>
  <c r="CN127" i="55" s="1"/>
  <c r="DI127" i="55" s="1"/>
  <c r="DP127" i="55" s="1"/>
  <c r="CK116" i="55"/>
  <c r="CN116" i="55" s="1"/>
  <c r="DI116" i="55" s="1"/>
  <c r="DP116" i="55" s="1"/>
  <c r="CK21" i="55"/>
  <c r="CN21" i="55" s="1"/>
  <c r="DI21" i="55" s="1"/>
  <c r="DP21" i="55" s="1"/>
  <c r="CK112" i="55"/>
  <c r="CN112" i="55" s="1"/>
  <c r="DI112" i="55" s="1"/>
  <c r="DP112" i="55" s="1"/>
  <c r="CK22" i="55"/>
  <c r="CN22" i="55" s="1"/>
  <c r="DI22" i="55" s="1"/>
  <c r="DP22" i="55" s="1"/>
  <c r="CK95" i="55"/>
  <c r="CN95" i="55" s="1"/>
  <c r="DI95" i="55" s="1"/>
  <c r="DP95" i="55" s="1"/>
  <c r="CK33" i="55"/>
  <c r="CN33" i="55" s="1"/>
  <c r="DI33" i="55" s="1"/>
  <c r="DP33" i="55" s="1"/>
  <c r="CK90" i="55"/>
  <c r="CN90" i="55" s="1"/>
  <c r="DI90" i="55" s="1"/>
  <c r="DP90" i="55" s="1"/>
  <c r="CK46" i="55"/>
  <c r="CN46" i="55" s="1"/>
  <c r="DI46" i="55" s="1"/>
  <c r="DP46" i="55" s="1"/>
  <c r="CK105" i="55"/>
  <c r="CN105" i="55" s="1"/>
  <c r="DI105" i="55" s="1"/>
  <c r="DP105" i="55" s="1"/>
  <c r="CK6" i="55"/>
  <c r="CN6" i="55" s="1"/>
  <c r="DI6" i="55" s="1"/>
  <c r="DP6" i="55" s="1"/>
  <c r="CK10" i="55"/>
  <c r="CN10" i="55" s="1"/>
  <c r="DI10" i="55" s="1"/>
  <c r="DP10" i="55" s="1"/>
  <c r="CK69" i="55"/>
  <c r="CN69" i="55" s="1"/>
  <c r="DI69" i="55" s="1"/>
  <c r="DP69" i="55" s="1"/>
  <c r="CK120" i="55"/>
  <c r="CN120" i="55" s="1"/>
  <c r="DI120" i="55" s="1"/>
  <c r="DP120" i="55" s="1"/>
  <c r="CK110" i="55"/>
  <c r="CN110" i="55" s="1"/>
  <c r="DI110" i="55" s="1"/>
  <c r="DP110" i="55" s="1"/>
  <c r="CK8" i="55"/>
  <c r="CN8" i="55" s="1"/>
  <c r="DI8" i="55" s="1"/>
  <c r="DP8" i="55" s="1"/>
  <c r="CK26" i="55"/>
  <c r="CN26" i="55" s="1"/>
  <c r="DI26" i="55" s="1"/>
  <c r="DP26" i="55" s="1"/>
  <c r="CK96" i="55"/>
  <c r="CN96" i="55" s="1"/>
  <c r="DI96" i="55" s="1"/>
  <c r="DP96" i="55" s="1"/>
  <c r="CK47" i="55"/>
  <c r="CN47" i="55" s="1"/>
  <c r="DI47" i="55" s="1"/>
  <c r="DP47" i="55" s="1"/>
  <c r="CK25" i="55"/>
  <c r="CN25" i="55" s="1"/>
  <c r="DI25" i="55" s="1"/>
  <c r="DP25" i="55" s="1"/>
  <c r="CK119" i="55"/>
  <c r="CN119" i="55" s="1"/>
  <c r="DI119" i="55" s="1"/>
  <c r="DP119" i="55" s="1"/>
  <c r="CK68" i="55"/>
  <c r="CN68" i="55" s="1"/>
  <c r="DI68" i="55" s="1"/>
  <c r="DP68" i="55" s="1"/>
  <c r="CK74" i="55"/>
  <c r="CN74" i="55" s="1"/>
  <c r="DI74" i="55" s="1"/>
  <c r="DP74" i="55" s="1"/>
  <c r="CK128" i="55"/>
  <c r="CN128" i="55" s="1"/>
  <c r="DI128" i="55" s="1"/>
  <c r="DP128" i="55" s="1"/>
  <c r="CK43" i="55"/>
  <c r="CN43" i="55" s="1"/>
  <c r="DI43" i="55" s="1"/>
  <c r="DP43" i="55" s="1"/>
  <c r="CK80" i="55"/>
  <c r="CN80" i="55" s="1"/>
  <c r="DI80" i="55" s="1"/>
  <c r="DP80" i="55" s="1"/>
  <c r="CK32" i="55"/>
  <c r="CN32" i="55" s="1"/>
  <c r="DI32" i="55" s="1"/>
  <c r="DP32" i="55" s="1"/>
  <c r="CK56" i="55"/>
  <c r="CK59" i="55"/>
  <c r="CN59" i="55" s="1"/>
  <c r="DI59" i="55" s="1"/>
  <c r="DP59" i="55" s="1"/>
  <c r="CK124" i="55"/>
  <c r="CK17" i="55"/>
  <c r="CN17" i="55" s="1"/>
  <c r="DI17" i="55" s="1"/>
  <c r="DP17" i="55" s="1"/>
  <c r="CK98" i="55"/>
  <c r="CN98" i="55" s="1"/>
  <c r="DI98" i="55" s="1"/>
  <c r="DP98" i="55" s="1"/>
  <c r="CK126" i="55"/>
  <c r="CK2" i="55"/>
  <c r="CK106" i="55"/>
  <c r="CN106" i="55" s="1"/>
  <c r="DI106" i="55" s="1"/>
  <c r="DP106" i="55" s="1"/>
  <c r="CK114" i="55"/>
  <c r="CK63" i="55"/>
  <c r="CN63" i="55" s="1"/>
  <c r="DI63" i="55" s="1"/>
  <c r="DP63" i="55" s="1"/>
  <c r="CK101" i="55"/>
  <c r="CK85" i="55"/>
  <c r="CN85" i="55" s="1"/>
  <c r="DI85" i="55" s="1"/>
  <c r="DP85" i="55" s="1"/>
  <c r="CK118" i="55"/>
  <c r="CN118" i="55" s="1"/>
  <c r="DI118" i="55" s="1"/>
  <c r="DP118" i="55" s="1"/>
  <c r="CK87" i="55"/>
  <c r="CK89" i="55"/>
  <c r="CN89" i="55" s="1"/>
  <c r="DI89" i="55" s="1"/>
  <c r="DP89" i="55" s="1"/>
  <c r="CK3" i="55"/>
  <c r="CN3" i="55" s="1"/>
  <c r="DI3" i="55" s="1"/>
  <c r="DP3" i="55" s="1"/>
  <c r="CK55" i="55"/>
  <c r="CN55" i="55" s="1"/>
  <c r="DI55" i="55" s="1"/>
  <c r="DP55" i="55" s="1"/>
  <c r="CK84" i="55"/>
  <c r="CK94" i="55"/>
  <c r="CN94" i="55" s="1"/>
  <c r="DI94" i="55" s="1"/>
  <c r="DP94" i="55" s="1"/>
  <c r="CK30" i="55"/>
  <c r="CK31" i="55"/>
  <c r="CN31" i="55" s="1"/>
  <c r="DI31" i="55" s="1"/>
  <c r="DP31" i="55" s="1"/>
  <c r="CK36" i="55"/>
  <c r="CN36" i="55" s="1"/>
  <c r="CK92" i="55"/>
  <c r="CN92" i="55" s="1"/>
  <c r="DI92" i="55" s="1"/>
  <c r="DP92" i="55" s="1"/>
  <c r="CK50" i="55"/>
  <c r="CK4" i="55"/>
  <c r="CN4" i="55" s="1"/>
  <c r="DI4" i="55" s="1"/>
  <c r="DP4" i="55" s="1"/>
  <c r="CK76" i="55"/>
  <c r="CK52" i="55"/>
  <c r="CN52" i="55" s="1"/>
  <c r="DI52" i="55" s="1"/>
  <c r="DP52" i="55" s="1"/>
  <c r="CK5" i="55"/>
  <c r="CN5" i="55" s="1"/>
  <c r="DI5" i="55" s="1"/>
  <c r="DP5" i="55" s="1"/>
  <c r="CK16" i="55"/>
  <c r="CN16" i="55" s="1"/>
  <c r="DI16" i="55" s="1"/>
  <c r="DP16" i="55" s="1"/>
  <c r="CK19" i="55"/>
  <c r="CK44" i="55"/>
  <c r="CN44" i="55" s="1"/>
  <c r="DI44" i="55" s="1"/>
  <c r="DP44" i="55" s="1"/>
  <c r="CK88" i="55"/>
  <c r="CN88" i="55" s="1"/>
  <c r="DI88" i="55" s="1"/>
  <c r="DP88" i="55" s="1"/>
  <c r="CK41" i="55"/>
  <c r="CK58" i="55"/>
  <c r="CN58" i="55" s="1"/>
  <c r="DI58" i="55" s="1"/>
  <c r="DP58" i="55" s="1"/>
  <c r="CK13" i="55"/>
  <c r="CN13" i="55" s="1"/>
  <c r="DI13" i="55" s="1"/>
  <c r="DP13" i="55" s="1"/>
  <c r="CK102" i="55"/>
  <c r="CN102" i="55" s="1"/>
  <c r="DI102" i="55" s="1"/>
  <c r="DP102" i="55" s="1"/>
  <c r="CK62" i="55"/>
  <c r="CK49" i="55"/>
  <c r="CK78" i="55"/>
  <c r="CN78" i="55" s="1"/>
  <c r="DI78" i="55" s="1"/>
  <c r="DP78" i="55" s="1"/>
  <c r="CK122" i="55"/>
  <c r="CK42" i="55"/>
  <c r="CN42" i="55" s="1"/>
  <c r="DI42" i="55" s="1"/>
  <c r="DP42" i="55" s="1"/>
  <c r="CK35" i="55"/>
  <c r="CK103" i="55"/>
  <c r="CN103" i="55" s="1"/>
  <c r="DI103" i="55" s="1"/>
  <c r="DP103" i="55" s="1"/>
  <c r="CK71" i="55"/>
  <c r="CN71" i="55" s="1"/>
  <c r="DI71" i="55" s="1"/>
  <c r="DP71" i="55" s="1"/>
  <c r="CK91" i="55"/>
  <c r="CK12" i="55"/>
  <c r="CK57" i="55"/>
  <c r="H174" i="44"/>
  <c r="G107" i="44"/>
  <c r="G18" i="44"/>
  <c r="G80" i="44"/>
  <c r="G42" i="44"/>
  <c r="G91" i="44"/>
  <c r="G36" i="44"/>
  <c r="G65" i="44"/>
  <c r="G9" i="44"/>
  <c r="G62" i="44"/>
  <c r="G125" i="44"/>
  <c r="G51" i="44"/>
  <c r="G39" i="44"/>
  <c r="G24" i="44"/>
  <c r="G15" i="44"/>
  <c r="G95" i="44"/>
  <c r="G68" i="44"/>
  <c r="G27" i="44"/>
  <c r="G30" i="44"/>
  <c r="G88" i="44"/>
  <c r="G83" i="44"/>
  <c r="G33" i="44"/>
  <c r="G54" i="44"/>
  <c r="G59" i="44"/>
  <c r="G75" i="44"/>
  <c r="G6" i="44"/>
  <c r="H6" i="44" s="1"/>
  <c r="G99" i="44"/>
  <c r="G12" i="44"/>
  <c r="G86" i="44"/>
  <c r="G77" i="44"/>
  <c r="G21" i="44"/>
  <c r="H102" i="44"/>
  <c r="H176" i="44"/>
  <c r="G119" i="44"/>
  <c r="DR102" i="55" l="1"/>
  <c r="DK102" i="55"/>
  <c r="DN102" i="55"/>
  <c r="DQ102" i="55"/>
  <c r="DS102" i="55" s="1"/>
  <c r="DL102" i="55"/>
  <c r="DN5" i="55"/>
  <c r="DL5" i="55"/>
  <c r="DQ5" i="55"/>
  <c r="DS5" i="55" s="1"/>
  <c r="DR5" i="55"/>
  <c r="DK5" i="55"/>
  <c r="DN55" i="55"/>
  <c r="DK55" i="55"/>
  <c r="DL55" i="55"/>
  <c r="DQ55" i="55"/>
  <c r="DS55" i="55" s="1"/>
  <c r="DR55" i="55"/>
  <c r="DN128" i="55"/>
  <c r="DL128" i="55"/>
  <c r="DQ128" i="55"/>
  <c r="DS128" i="55" s="1"/>
  <c r="DR128" i="55"/>
  <c r="DK128" i="55"/>
  <c r="DQ8" i="55"/>
  <c r="DS8" i="55" s="1"/>
  <c r="DN8" i="55"/>
  <c r="DK8" i="55"/>
  <c r="DR8" i="55"/>
  <c r="DL8" i="55"/>
  <c r="DK46" i="55"/>
  <c r="DQ46" i="55"/>
  <c r="DS46" i="55" s="1"/>
  <c r="DN46" i="55"/>
  <c r="DL46" i="55"/>
  <c r="DR46" i="55"/>
  <c r="DR116" i="55"/>
  <c r="DK116" i="55"/>
  <c r="DN116" i="55"/>
  <c r="DL116" i="55"/>
  <c r="DQ116" i="55"/>
  <c r="DS116" i="55" s="1"/>
  <c r="DQ77" i="55"/>
  <c r="DS77" i="55" s="1"/>
  <c r="DK77" i="55"/>
  <c r="DR77" i="55"/>
  <c r="DL77" i="55"/>
  <c r="DN77" i="55"/>
  <c r="DN54" i="55"/>
  <c r="DL54" i="55"/>
  <c r="DR54" i="55"/>
  <c r="DK54" i="55"/>
  <c r="DQ54" i="55"/>
  <c r="DS54" i="55" s="1"/>
  <c r="DK97" i="55"/>
  <c r="DQ97" i="55"/>
  <c r="DS97" i="55" s="1"/>
  <c r="DN97" i="55"/>
  <c r="DL97" i="55"/>
  <c r="DR97" i="55"/>
  <c r="DK64" i="55"/>
  <c r="DN64" i="55"/>
  <c r="DL64" i="55"/>
  <c r="DQ64" i="55"/>
  <c r="DS64" i="55" s="1"/>
  <c r="DR64" i="55"/>
  <c r="DL73" i="55"/>
  <c r="DQ73" i="55"/>
  <c r="DS73" i="55" s="1"/>
  <c r="DR73" i="55"/>
  <c r="DK73" i="55"/>
  <c r="DN73" i="55"/>
  <c r="DN42" i="55"/>
  <c r="DR42" i="55"/>
  <c r="DK42" i="55"/>
  <c r="DL42" i="55"/>
  <c r="DQ42" i="55"/>
  <c r="DS42" i="55" s="1"/>
  <c r="DK4" i="55"/>
  <c r="DL4" i="55"/>
  <c r="DQ4" i="55"/>
  <c r="DS4" i="55" s="1"/>
  <c r="DR4" i="55"/>
  <c r="DN4" i="55"/>
  <c r="DN59" i="55"/>
  <c r="DR59" i="55"/>
  <c r="DK59" i="55"/>
  <c r="DL59" i="55"/>
  <c r="DQ59" i="55"/>
  <c r="DS59" i="55" s="1"/>
  <c r="DL43" i="55"/>
  <c r="DK43" i="55"/>
  <c r="DN43" i="55"/>
  <c r="DQ43" i="55"/>
  <c r="DS43" i="55" s="1"/>
  <c r="DR43" i="55"/>
  <c r="DL26" i="55"/>
  <c r="DR26" i="55"/>
  <c r="DK26" i="55"/>
  <c r="DN26" i="55"/>
  <c r="DQ26" i="55"/>
  <c r="DS26" i="55" s="1"/>
  <c r="DL105" i="55"/>
  <c r="DQ105" i="55"/>
  <c r="DS105" i="55" s="1"/>
  <c r="DR105" i="55"/>
  <c r="DN105" i="55"/>
  <c r="DK105" i="55"/>
  <c r="DK21" i="55"/>
  <c r="DL21" i="55"/>
  <c r="DQ21" i="55"/>
  <c r="DS21" i="55" s="1"/>
  <c r="DR21" i="55"/>
  <c r="DN21" i="55"/>
  <c r="DL45" i="55"/>
  <c r="DR45" i="55"/>
  <c r="DN45" i="55"/>
  <c r="DQ45" i="55"/>
  <c r="DS45" i="55" s="1"/>
  <c r="DK45" i="55"/>
  <c r="DL7" i="55"/>
  <c r="DQ7" i="55"/>
  <c r="DS7" i="55" s="1"/>
  <c r="DN7" i="55"/>
  <c r="DR7" i="55"/>
  <c r="DK7" i="55"/>
  <c r="DN108" i="55"/>
  <c r="DL108" i="55"/>
  <c r="DQ108" i="55"/>
  <c r="DS108" i="55" s="1"/>
  <c r="DK108" i="55"/>
  <c r="DR108" i="55"/>
  <c r="DN93" i="55"/>
  <c r="DR93" i="55"/>
  <c r="DK93" i="55"/>
  <c r="DL93" i="55"/>
  <c r="DQ93" i="55"/>
  <c r="DS93" i="55" s="1"/>
  <c r="DN99" i="55"/>
  <c r="DK99" i="55"/>
  <c r="DQ99" i="55"/>
  <c r="DS99" i="55" s="1"/>
  <c r="DR99" i="55"/>
  <c r="DL99" i="55"/>
  <c r="DL58" i="55"/>
  <c r="DQ58" i="55"/>
  <c r="DS58" i="55" s="1"/>
  <c r="DR58" i="55"/>
  <c r="DN58" i="55"/>
  <c r="DK58" i="55"/>
  <c r="DQ89" i="55"/>
  <c r="DS89" i="55" s="1"/>
  <c r="DK89" i="55"/>
  <c r="DR89" i="55"/>
  <c r="DL89" i="55"/>
  <c r="DN89" i="55"/>
  <c r="DN80" i="55"/>
  <c r="DK80" i="55"/>
  <c r="DL80" i="55"/>
  <c r="DQ80" i="55"/>
  <c r="DS80" i="55" s="1"/>
  <c r="DR80" i="55"/>
  <c r="DN68" i="55"/>
  <c r="DQ68" i="55"/>
  <c r="DS68" i="55" s="1"/>
  <c r="DK68" i="55"/>
  <c r="DR68" i="55"/>
  <c r="DL68" i="55"/>
  <c r="DN96" i="55"/>
  <c r="DL96" i="55"/>
  <c r="DQ96" i="55"/>
  <c r="DS96" i="55" s="1"/>
  <c r="DR96" i="55"/>
  <c r="DK96" i="55"/>
  <c r="DK120" i="55"/>
  <c r="DQ120" i="55"/>
  <c r="DS120" i="55" s="1"/>
  <c r="DN120" i="55"/>
  <c r="DL120" i="55"/>
  <c r="DR120" i="55"/>
  <c r="DR6" i="55"/>
  <c r="DK6" i="55"/>
  <c r="DN6" i="55"/>
  <c r="DL6" i="55"/>
  <c r="DQ6" i="55"/>
  <c r="DS6" i="55" s="1"/>
  <c r="DN33" i="55"/>
  <c r="DL33" i="55"/>
  <c r="DQ33" i="55"/>
  <c r="DS33" i="55" s="1"/>
  <c r="DR33" i="55"/>
  <c r="DK33" i="55"/>
  <c r="DN79" i="55"/>
  <c r="DL79" i="55"/>
  <c r="DR79" i="55"/>
  <c r="DQ79" i="55"/>
  <c r="DS79" i="55" s="1"/>
  <c r="DK79" i="55"/>
  <c r="DN20" i="55"/>
  <c r="DK20" i="55"/>
  <c r="DQ20" i="55"/>
  <c r="DS20" i="55" s="1"/>
  <c r="DR20" i="55"/>
  <c r="DL20" i="55"/>
  <c r="DQ15" i="55"/>
  <c r="DS15" i="55" s="1"/>
  <c r="DN15" i="55"/>
  <c r="DK15" i="55"/>
  <c r="DR15" i="55"/>
  <c r="DL15" i="55"/>
  <c r="DR23" i="55"/>
  <c r="DK23" i="55"/>
  <c r="DN23" i="55"/>
  <c r="DL23" i="55"/>
  <c r="DQ23" i="55"/>
  <c r="DS23" i="55" s="1"/>
  <c r="DQ51" i="55"/>
  <c r="DS51" i="55" s="1"/>
  <c r="DK51" i="55"/>
  <c r="DR51" i="55"/>
  <c r="DL51" i="55"/>
  <c r="DN51" i="55"/>
  <c r="DN117" i="55"/>
  <c r="DK117" i="55"/>
  <c r="DQ117" i="55"/>
  <c r="DS117" i="55" s="1"/>
  <c r="DL117" i="55"/>
  <c r="DR117" i="55"/>
  <c r="DL104" i="55"/>
  <c r="DR104" i="55"/>
  <c r="DK104" i="55"/>
  <c r="DQ104" i="55"/>
  <c r="DS104" i="55" s="1"/>
  <c r="DN104" i="55"/>
  <c r="DK39" i="55"/>
  <c r="DN39" i="55"/>
  <c r="DQ39" i="55"/>
  <c r="DS39" i="55" s="1"/>
  <c r="DL39" i="55"/>
  <c r="DR39" i="55"/>
  <c r="DR107" i="55"/>
  <c r="DK107" i="55"/>
  <c r="DN107" i="55"/>
  <c r="DQ107" i="55"/>
  <c r="DS107" i="55" s="1"/>
  <c r="DL107" i="55"/>
  <c r="DN103" i="55"/>
  <c r="DL103" i="55"/>
  <c r="DQ103" i="55"/>
  <c r="DS103" i="55" s="1"/>
  <c r="DK103" i="55"/>
  <c r="DR103" i="55"/>
  <c r="DL88" i="55"/>
  <c r="DN88" i="55"/>
  <c r="DQ88" i="55"/>
  <c r="DS88" i="55" s="1"/>
  <c r="DK88" i="55"/>
  <c r="DR88" i="55"/>
  <c r="DQ118" i="55"/>
  <c r="DS118" i="55" s="1"/>
  <c r="DK118" i="55"/>
  <c r="DR118" i="55"/>
  <c r="DL118" i="55"/>
  <c r="DN118" i="55"/>
  <c r="DL98" i="55"/>
  <c r="DQ98" i="55"/>
  <c r="DS98" i="55" s="1"/>
  <c r="DR98" i="55"/>
  <c r="DN98" i="55"/>
  <c r="DK98" i="55"/>
  <c r="DQ25" i="55"/>
  <c r="DS25" i="55" s="1"/>
  <c r="DN25" i="55"/>
  <c r="DK25" i="55"/>
  <c r="DR25" i="55"/>
  <c r="DL25" i="55"/>
  <c r="DN22" i="55"/>
  <c r="DL22" i="55"/>
  <c r="DQ22" i="55"/>
  <c r="DS22" i="55" s="1"/>
  <c r="DK22" i="55"/>
  <c r="DR22" i="55"/>
  <c r="DR113" i="55"/>
  <c r="DK113" i="55"/>
  <c r="DL113" i="55"/>
  <c r="DN113" i="55"/>
  <c r="DQ113" i="55"/>
  <c r="DS113" i="55" s="1"/>
  <c r="DK37" i="55"/>
  <c r="DQ37" i="55"/>
  <c r="DS37" i="55" s="1"/>
  <c r="DL37" i="55"/>
  <c r="DR37" i="55"/>
  <c r="DN37" i="55"/>
  <c r="DL9" i="55"/>
  <c r="DK9" i="55"/>
  <c r="DN9" i="55"/>
  <c r="DQ9" i="55"/>
  <c r="DS9" i="55" s="1"/>
  <c r="DR9" i="55"/>
  <c r="DK70" i="55"/>
  <c r="DQ70" i="55"/>
  <c r="DS70" i="55" s="1"/>
  <c r="DN70" i="55"/>
  <c r="DL70" i="55"/>
  <c r="DR70" i="55"/>
  <c r="DL34" i="55"/>
  <c r="DQ34" i="55"/>
  <c r="DS34" i="55" s="1"/>
  <c r="DN34" i="55"/>
  <c r="DK34" i="55"/>
  <c r="DR34" i="55"/>
  <c r="DN71" i="55"/>
  <c r="DL71" i="55"/>
  <c r="DR71" i="55"/>
  <c r="DK71" i="55"/>
  <c r="DQ71" i="55"/>
  <c r="DS71" i="55" s="1"/>
  <c r="DL16" i="55"/>
  <c r="DQ16" i="55"/>
  <c r="DS16" i="55" s="1"/>
  <c r="DR16" i="55"/>
  <c r="DK16" i="55"/>
  <c r="DN16" i="55"/>
  <c r="DL31" i="55"/>
  <c r="DQ31" i="55"/>
  <c r="DS31" i="55" s="1"/>
  <c r="DN31" i="55"/>
  <c r="DR31" i="55"/>
  <c r="DK31" i="55"/>
  <c r="DN63" i="55"/>
  <c r="DL63" i="55"/>
  <c r="DR63" i="55"/>
  <c r="DQ63" i="55"/>
  <c r="DS63" i="55" s="1"/>
  <c r="DK63" i="55"/>
  <c r="DN119" i="55"/>
  <c r="DL119" i="55"/>
  <c r="DR119" i="55"/>
  <c r="DQ119" i="55"/>
  <c r="DS119" i="55" s="1"/>
  <c r="DK119" i="55"/>
  <c r="DL69" i="55"/>
  <c r="DR69" i="55"/>
  <c r="DN69" i="55"/>
  <c r="DK69" i="55"/>
  <c r="DQ69" i="55"/>
  <c r="DS69" i="55" s="1"/>
  <c r="DQ95" i="55"/>
  <c r="DS95" i="55" s="1"/>
  <c r="DK95" i="55"/>
  <c r="DR95" i="55"/>
  <c r="DL95" i="55"/>
  <c r="DN95" i="55"/>
  <c r="DL60" i="55"/>
  <c r="DQ60" i="55"/>
  <c r="DS60" i="55" s="1"/>
  <c r="DK60" i="55"/>
  <c r="DN60" i="55"/>
  <c r="DR60" i="55"/>
  <c r="DL67" i="55"/>
  <c r="DQ67" i="55"/>
  <c r="DS67" i="55" s="1"/>
  <c r="DR67" i="55"/>
  <c r="DN67" i="55"/>
  <c r="DK67" i="55"/>
  <c r="DL81" i="55"/>
  <c r="DQ81" i="55"/>
  <c r="DS81" i="55" s="1"/>
  <c r="DR81" i="55"/>
  <c r="DN81" i="55"/>
  <c r="DK81" i="55"/>
  <c r="DN109" i="55"/>
  <c r="DK109" i="55"/>
  <c r="DQ109" i="55"/>
  <c r="DS109" i="55" s="1"/>
  <c r="DL109" i="55"/>
  <c r="DR109" i="55"/>
  <c r="DN111" i="55"/>
  <c r="DK111" i="55"/>
  <c r="DQ111" i="55"/>
  <c r="DS111" i="55" s="1"/>
  <c r="DL111" i="55"/>
  <c r="DR111" i="55"/>
  <c r="DL86" i="55"/>
  <c r="DN86" i="55"/>
  <c r="DQ86" i="55"/>
  <c r="DS86" i="55" s="1"/>
  <c r="DR86" i="55"/>
  <c r="DK86" i="55"/>
  <c r="DL28" i="55"/>
  <c r="DR28" i="55"/>
  <c r="DN28" i="55"/>
  <c r="DQ28" i="55"/>
  <c r="DS28" i="55" s="1"/>
  <c r="DK28" i="55"/>
  <c r="DL24" i="55"/>
  <c r="DQ24" i="55"/>
  <c r="DS24" i="55" s="1"/>
  <c r="DR24" i="55"/>
  <c r="DN24" i="55"/>
  <c r="DK24" i="55"/>
  <c r="DQ78" i="55"/>
  <c r="DS78" i="55" s="1"/>
  <c r="DK78" i="55"/>
  <c r="DR78" i="55"/>
  <c r="DL78" i="55"/>
  <c r="DN78" i="55"/>
  <c r="DK13" i="55"/>
  <c r="DN13" i="55"/>
  <c r="DL13" i="55"/>
  <c r="DQ13" i="55"/>
  <c r="DS13" i="55" s="1"/>
  <c r="DR13" i="55"/>
  <c r="DK44" i="55"/>
  <c r="DQ44" i="55"/>
  <c r="DS44" i="55" s="1"/>
  <c r="DR44" i="55"/>
  <c r="DL44" i="55"/>
  <c r="DN44" i="55"/>
  <c r="DL52" i="55"/>
  <c r="DN52" i="55"/>
  <c r="DQ52" i="55"/>
  <c r="DS52" i="55" s="1"/>
  <c r="DK52" i="55"/>
  <c r="DR52" i="55"/>
  <c r="DL92" i="55"/>
  <c r="DQ92" i="55"/>
  <c r="DS92" i="55" s="1"/>
  <c r="DR92" i="55"/>
  <c r="DN92" i="55"/>
  <c r="DK92" i="55"/>
  <c r="DL94" i="55"/>
  <c r="DN94" i="55"/>
  <c r="DK94" i="55"/>
  <c r="DQ94" i="55"/>
  <c r="DS94" i="55" s="1"/>
  <c r="DR94" i="55"/>
  <c r="DL3" i="55"/>
  <c r="DQ3" i="55"/>
  <c r="DS3" i="55" s="1"/>
  <c r="DN3" i="55"/>
  <c r="DR3" i="55"/>
  <c r="DK3" i="55"/>
  <c r="DN85" i="55"/>
  <c r="DR85" i="55"/>
  <c r="DK85" i="55"/>
  <c r="DL85" i="55"/>
  <c r="DQ85" i="55"/>
  <c r="DS85" i="55" s="1"/>
  <c r="DN106" i="55"/>
  <c r="DK106" i="55"/>
  <c r="DQ106" i="55"/>
  <c r="DS106" i="55" s="1"/>
  <c r="DR106" i="55"/>
  <c r="DL106" i="55"/>
  <c r="DN17" i="55"/>
  <c r="DQ17" i="55"/>
  <c r="DS17" i="55" s="1"/>
  <c r="DK17" i="55"/>
  <c r="DR17" i="55"/>
  <c r="DL17" i="55"/>
  <c r="DK32" i="55"/>
  <c r="DQ32" i="55"/>
  <c r="DS32" i="55" s="1"/>
  <c r="DR32" i="55"/>
  <c r="DN32" i="55"/>
  <c r="DL32" i="55"/>
  <c r="DR74" i="55"/>
  <c r="DN74" i="55"/>
  <c r="DK74" i="55"/>
  <c r="DL74" i="55"/>
  <c r="DQ74" i="55"/>
  <c r="DS74" i="55" s="1"/>
  <c r="DN47" i="55"/>
  <c r="DL47" i="55"/>
  <c r="DQ47" i="55"/>
  <c r="DS47" i="55" s="1"/>
  <c r="DR47" i="55"/>
  <c r="DK47" i="55"/>
  <c r="DL110" i="55"/>
  <c r="DR110" i="55"/>
  <c r="DK110" i="55"/>
  <c r="DQ110" i="55"/>
  <c r="DS110" i="55" s="1"/>
  <c r="DN110" i="55"/>
  <c r="DN10" i="55"/>
  <c r="DK10" i="55"/>
  <c r="DQ10" i="55"/>
  <c r="DS10" i="55" s="1"/>
  <c r="DR10" i="55"/>
  <c r="DL10" i="55"/>
  <c r="DN90" i="55"/>
  <c r="DL90" i="55"/>
  <c r="DR90" i="55"/>
  <c r="DK90" i="55"/>
  <c r="DQ90" i="55"/>
  <c r="DS90" i="55" s="1"/>
  <c r="DL112" i="55"/>
  <c r="DQ112" i="55"/>
  <c r="DS112" i="55" s="1"/>
  <c r="DR112" i="55"/>
  <c r="DN112" i="55"/>
  <c r="DK112" i="55"/>
  <c r="DR127" i="55"/>
  <c r="DK127" i="55"/>
  <c r="DL127" i="55"/>
  <c r="DN127" i="55"/>
  <c r="DQ127" i="55"/>
  <c r="DS127" i="55" s="1"/>
  <c r="DQ53" i="55"/>
  <c r="DS53" i="55" s="1"/>
  <c r="DK53" i="55"/>
  <c r="DR53" i="55"/>
  <c r="DN53" i="55"/>
  <c r="DL53" i="55"/>
  <c r="DN27" i="55"/>
  <c r="DK27" i="55"/>
  <c r="DQ27" i="55"/>
  <c r="DS27" i="55" s="1"/>
  <c r="DR27" i="55"/>
  <c r="DL27" i="55"/>
  <c r="DL65" i="55"/>
  <c r="DQ65" i="55"/>
  <c r="DS65" i="55" s="1"/>
  <c r="DR65" i="55"/>
  <c r="DN65" i="55"/>
  <c r="DK65" i="55"/>
  <c r="DN82" i="55"/>
  <c r="DK82" i="55"/>
  <c r="DQ82" i="55"/>
  <c r="DS82" i="55" s="1"/>
  <c r="DR82" i="55"/>
  <c r="DL82" i="55"/>
  <c r="DR66" i="55"/>
  <c r="DN66" i="55"/>
  <c r="DK66" i="55"/>
  <c r="DQ66" i="55"/>
  <c r="DS66" i="55" s="1"/>
  <c r="DL66" i="55"/>
  <c r="DL115" i="55"/>
  <c r="DN115" i="55"/>
  <c r="DQ115" i="55"/>
  <c r="DS115" i="55" s="1"/>
  <c r="DK115" i="55"/>
  <c r="DR115" i="55"/>
  <c r="DK72" i="55"/>
  <c r="DL72" i="55"/>
  <c r="DQ72" i="55"/>
  <c r="DS72" i="55" s="1"/>
  <c r="DR72" i="55"/>
  <c r="DN72" i="55"/>
  <c r="DN14" i="55"/>
  <c r="DL14" i="55"/>
  <c r="DQ14" i="55"/>
  <c r="DS14" i="55" s="1"/>
  <c r="DR14" i="55"/>
  <c r="DK14" i="55"/>
  <c r="DN38" i="55"/>
  <c r="DL38" i="55"/>
  <c r="DR38" i="55"/>
  <c r="DK38" i="55"/>
  <c r="DQ38" i="55"/>
  <c r="DS38" i="55" s="1"/>
  <c r="CN87" i="55"/>
  <c r="CN91" i="55"/>
  <c r="CN35" i="55"/>
  <c r="DI35" i="55" s="1"/>
  <c r="DP35" i="55" s="1"/>
  <c r="CN49" i="55"/>
  <c r="DI36" i="55"/>
  <c r="DP36" i="55" s="1"/>
  <c r="CN2" i="55"/>
  <c r="CN12" i="55"/>
  <c r="CN62" i="55"/>
  <c r="CN41" i="55"/>
  <c r="CK129" i="55"/>
  <c r="CN126" i="55"/>
  <c r="CN19" i="55"/>
  <c r="CN76" i="55"/>
  <c r="CN84" i="55"/>
  <c r="CN101" i="55"/>
  <c r="CK125" i="55"/>
  <c r="CN124" i="55"/>
  <c r="CN57" i="55"/>
  <c r="CK123" i="55"/>
  <c r="CN122" i="55"/>
  <c r="CN50" i="55"/>
  <c r="CN30" i="55"/>
  <c r="CN114" i="55"/>
  <c r="CN56" i="55"/>
  <c r="H175" i="44"/>
  <c r="G46" i="44"/>
  <c r="H46" i="44" s="1"/>
  <c r="G28" i="44"/>
  <c r="H28" i="44" s="1"/>
  <c r="G81" i="44"/>
  <c r="H81" i="44" s="1"/>
  <c r="G63" i="44"/>
  <c r="H63" i="44" s="1"/>
  <c r="G10" i="44"/>
  <c r="H10" i="44" s="1"/>
  <c r="G16" i="44"/>
  <c r="H16" i="44" s="1"/>
  <c r="G87" i="44"/>
  <c r="H87" i="44" s="1"/>
  <c r="G57" i="44"/>
  <c r="H57" i="44" s="1"/>
  <c r="G22" i="44"/>
  <c r="H22" i="44" s="1"/>
  <c r="G93" i="44"/>
  <c r="H93" i="44" s="1"/>
  <c r="G25" i="44"/>
  <c r="H25" i="44" s="1"/>
  <c r="G52" i="44"/>
  <c r="H52" i="44" s="1"/>
  <c r="G31" i="44"/>
  <c r="H31" i="44" s="1"/>
  <c r="G37" i="44"/>
  <c r="H37" i="44" s="1"/>
  <c r="G34" i="44"/>
  <c r="H34" i="44" s="1"/>
  <c r="G4" i="44"/>
  <c r="G89" i="44"/>
  <c r="H89" i="44" s="1"/>
  <c r="G126" i="44"/>
  <c r="H126" i="44" s="1"/>
  <c r="G100" i="44"/>
  <c r="H100" i="44" s="1"/>
  <c r="G84" i="44"/>
  <c r="H84" i="44" s="1"/>
  <c r="G96" i="44"/>
  <c r="H96" i="44" s="1"/>
  <c r="G66" i="44"/>
  <c r="H66" i="44" s="1"/>
  <c r="G78" i="44"/>
  <c r="H78" i="44" s="1"/>
  <c r="G120" i="44"/>
  <c r="H120" i="44" s="1"/>
  <c r="G105" i="44"/>
  <c r="H105" i="44" s="1"/>
  <c r="G7" i="44"/>
  <c r="H7" i="44" s="1"/>
  <c r="G19" i="44"/>
  <c r="H19" i="44" s="1"/>
  <c r="G13" i="44"/>
  <c r="H13" i="44" s="1"/>
  <c r="G43" i="44"/>
  <c r="H43" i="44" s="1"/>
  <c r="G60" i="44"/>
  <c r="H60" i="44" s="1"/>
  <c r="H86" i="44"/>
  <c r="H68" i="44"/>
  <c r="H54" i="44"/>
  <c r="H65" i="44"/>
  <c r="H77" i="44"/>
  <c r="H27" i="44"/>
  <c r="H39" i="44"/>
  <c r="H75" i="44"/>
  <c r="H51" i="44"/>
  <c r="H24" i="44"/>
  <c r="H80" i="44"/>
  <c r="H83" i="44"/>
  <c r="H36" i="44"/>
  <c r="H33" i="44"/>
  <c r="H30" i="44"/>
  <c r="H62" i="44"/>
  <c r="H59" i="44"/>
  <c r="H42" i="44"/>
  <c r="H91" i="44"/>
  <c r="H125" i="44"/>
  <c r="H88" i="44"/>
  <c r="H12" i="44"/>
  <c r="H15" i="44"/>
  <c r="H107" i="44"/>
  <c r="H21" i="44"/>
  <c r="H9" i="44"/>
  <c r="H99" i="44"/>
  <c r="H119" i="44"/>
  <c r="H95" i="44"/>
  <c r="G117" i="44"/>
  <c r="G123" i="44"/>
  <c r="H18" i="44"/>
  <c r="G45" i="44"/>
  <c r="G49" i="44"/>
  <c r="DO38" i="55" l="1"/>
  <c r="DO74" i="55"/>
  <c r="DO81" i="55"/>
  <c r="DO119" i="55"/>
  <c r="DO31" i="55"/>
  <c r="DO70" i="55"/>
  <c r="DO105" i="55"/>
  <c r="DO59" i="55"/>
  <c r="DO96" i="55"/>
  <c r="DO4" i="55"/>
  <c r="DO7" i="55"/>
  <c r="DO86" i="55"/>
  <c r="DO82" i="55"/>
  <c r="DO112" i="55"/>
  <c r="DO90" i="55"/>
  <c r="DO17" i="55"/>
  <c r="DO85" i="55"/>
  <c r="DO94" i="55"/>
  <c r="DO109" i="55"/>
  <c r="DO63" i="55"/>
  <c r="DO71" i="55"/>
  <c r="DO37" i="55"/>
  <c r="DO22" i="55"/>
  <c r="DO25" i="55"/>
  <c r="DO120" i="55"/>
  <c r="DO80" i="55"/>
  <c r="DO58" i="55"/>
  <c r="DO54" i="55"/>
  <c r="DO77" i="55"/>
  <c r="DO47" i="55"/>
  <c r="DO5" i="55"/>
  <c r="DO24" i="55"/>
  <c r="DL36" i="55"/>
  <c r="DR36" i="55"/>
  <c r="DN36" i="55"/>
  <c r="DK36" i="55"/>
  <c r="DQ36" i="55"/>
  <c r="DS36" i="55" s="1"/>
  <c r="DO14" i="55"/>
  <c r="DO66" i="55"/>
  <c r="DO27" i="55"/>
  <c r="DO92" i="55"/>
  <c r="DO67" i="55"/>
  <c r="DO118" i="55"/>
  <c r="DO88" i="55"/>
  <c r="DO102" i="55"/>
  <c r="DO115" i="55"/>
  <c r="DO65" i="55"/>
  <c r="DO110" i="55"/>
  <c r="DO106" i="55"/>
  <c r="DO13" i="55"/>
  <c r="DO78" i="55"/>
  <c r="DO28" i="55"/>
  <c r="DO16" i="55"/>
  <c r="DO34" i="55"/>
  <c r="DO9" i="55"/>
  <c r="DO98" i="55"/>
  <c r="DO39" i="55"/>
  <c r="DO117" i="55"/>
  <c r="DO15" i="55"/>
  <c r="DO79" i="55"/>
  <c r="DO108" i="55"/>
  <c r="DO45" i="55"/>
  <c r="DO43" i="55"/>
  <c r="DO42" i="55"/>
  <c r="DO73" i="55"/>
  <c r="DN35" i="55"/>
  <c r="DQ35" i="55"/>
  <c r="DK35" i="55"/>
  <c r="DR35" i="55"/>
  <c r="DL35" i="55"/>
  <c r="DO72" i="55"/>
  <c r="DO33" i="55"/>
  <c r="DO68" i="55"/>
  <c r="DO99" i="55"/>
  <c r="DO53" i="55"/>
  <c r="DO52" i="55"/>
  <c r="DO111" i="55"/>
  <c r="DO69" i="55"/>
  <c r="DO6" i="55"/>
  <c r="DO46" i="55"/>
  <c r="DO8" i="55"/>
  <c r="DO127" i="55"/>
  <c r="DO10" i="55"/>
  <c r="DO32" i="55"/>
  <c r="DO3" i="55"/>
  <c r="DO44" i="55"/>
  <c r="DO60" i="55"/>
  <c r="DO95" i="55"/>
  <c r="DO113" i="55"/>
  <c r="DO103" i="55"/>
  <c r="DO107" i="55"/>
  <c r="DO104" i="55"/>
  <c r="DO51" i="55"/>
  <c r="DO23" i="55"/>
  <c r="DO20" i="55"/>
  <c r="DO89" i="55"/>
  <c r="DO93" i="55"/>
  <c r="DO21" i="55"/>
  <c r="DO26" i="55"/>
  <c r="DO64" i="55"/>
  <c r="DO97" i="55"/>
  <c r="DO116" i="55"/>
  <c r="DO128" i="55"/>
  <c r="DO55" i="55"/>
  <c r="DI30" i="55"/>
  <c r="DI40" i="55" s="1"/>
  <c r="CN125" i="55"/>
  <c r="DI124" i="55"/>
  <c r="DI84" i="55"/>
  <c r="DI41" i="55"/>
  <c r="DI48" i="55" s="1"/>
  <c r="DI12" i="55"/>
  <c r="DI18" i="55" s="1"/>
  <c r="DI87" i="55"/>
  <c r="CN131" i="55"/>
  <c r="DI131" i="55" s="1"/>
  <c r="DI56" i="55"/>
  <c r="CN123" i="55"/>
  <c r="DI122" i="55"/>
  <c r="DI19" i="55"/>
  <c r="DI29" i="55" s="1"/>
  <c r="DI114" i="55"/>
  <c r="DI50" i="55"/>
  <c r="DI57" i="55"/>
  <c r="DI101" i="55"/>
  <c r="DI121" i="55" s="1"/>
  <c r="DI76" i="55"/>
  <c r="DI83" i="55" s="1"/>
  <c r="DI126" i="55"/>
  <c r="CN129" i="55"/>
  <c r="DI62" i="55"/>
  <c r="DI75" i="55" s="1"/>
  <c r="DI2" i="55"/>
  <c r="DI11" i="55" s="1"/>
  <c r="DI49" i="55"/>
  <c r="DI91" i="55"/>
  <c r="H169" i="44"/>
  <c r="G40" i="44"/>
  <c r="H40" i="44" s="1"/>
  <c r="H173" i="44"/>
  <c r="H172" i="44"/>
  <c r="H170" i="44"/>
  <c r="G58" i="44"/>
  <c r="H58" i="44" s="1"/>
  <c r="G108" i="44"/>
  <c r="H108" i="44" s="1"/>
  <c r="H4" i="44"/>
  <c r="H49" i="44"/>
  <c r="H123" i="44"/>
  <c r="H117" i="44"/>
  <c r="H45" i="44"/>
  <c r="H171" i="44"/>
  <c r="DI61" i="55" l="1"/>
  <c r="DI100" i="55"/>
  <c r="DP76" i="55"/>
  <c r="DP83" i="55" s="1"/>
  <c r="DP30" i="55"/>
  <c r="DP40" i="55" s="1"/>
  <c r="DS35" i="55"/>
  <c r="DP49" i="55"/>
  <c r="DP84" i="55"/>
  <c r="DP91" i="55"/>
  <c r="DP2" i="55"/>
  <c r="DP11" i="55" s="1"/>
  <c r="DI129" i="55"/>
  <c r="DP126" i="55"/>
  <c r="DP101" i="55"/>
  <c r="DP50" i="55"/>
  <c r="DP87" i="55"/>
  <c r="DP41" i="55"/>
  <c r="DP48" i="55" s="1"/>
  <c r="DP62" i="55"/>
  <c r="DP75" i="55" s="1"/>
  <c r="DP57" i="55"/>
  <c r="DP114" i="55"/>
  <c r="DP12" i="55"/>
  <c r="DP18" i="55" s="1"/>
  <c r="DI123" i="55"/>
  <c r="DP122" i="55"/>
  <c r="DP19" i="55"/>
  <c r="DP29" i="55" s="1"/>
  <c r="DP56" i="55"/>
  <c r="DI125" i="55"/>
  <c r="DP124" i="55"/>
  <c r="DO35" i="55"/>
  <c r="DO36" i="55"/>
  <c r="G129" i="44"/>
  <c r="H168" i="44"/>
  <c r="DP121" i="55" l="1"/>
  <c r="DP100" i="55"/>
  <c r="DI130" i="55"/>
  <c r="DP61" i="55"/>
  <c r="G186" i="44"/>
  <c r="G187" i="44"/>
  <c r="DL122" i="55"/>
  <c r="DL123" i="55" s="1"/>
  <c r="DR122" i="55"/>
  <c r="DR123" i="55" s="1"/>
  <c r="DP123" i="55"/>
  <c r="DN122" i="55"/>
  <c r="DK122" i="55"/>
  <c r="DK123" i="55" s="1"/>
  <c r="DQ122" i="55"/>
  <c r="DQ87" i="55"/>
  <c r="DK87" i="55"/>
  <c r="DR87" i="55"/>
  <c r="DN87" i="55"/>
  <c r="DL87" i="55"/>
  <c r="DL56" i="55"/>
  <c r="DQ56" i="55"/>
  <c r="DR56" i="55"/>
  <c r="DK56" i="55"/>
  <c r="DN56" i="55"/>
  <c r="DL114" i="55"/>
  <c r="DN114" i="55"/>
  <c r="DQ114" i="55"/>
  <c r="DR114" i="55"/>
  <c r="DK114" i="55"/>
  <c r="DK62" i="55"/>
  <c r="DK75" i="55" s="1"/>
  <c r="DQ62" i="55"/>
  <c r="DQ75" i="55" s="1"/>
  <c r="DR62" i="55"/>
  <c r="DR75" i="55" s="1"/>
  <c r="DL62" i="55"/>
  <c r="DL75" i="55" s="1"/>
  <c r="DN62" i="55"/>
  <c r="DN75" i="55" s="1"/>
  <c r="DL101" i="55"/>
  <c r="DQ101" i="55"/>
  <c r="DR101" i="55"/>
  <c r="DN101" i="55"/>
  <c r="DK101" i="55"/>
  <c r="DK121" i="55" s="1"/>
  <c r="DL2" i="55"/>
  <c r="DL11" i="55" s="1"/>
  <c r="DN2" i="55"/>
  <c r="DN11" i="55" s="1"/>
  <c r="DQ2" i="55"/>
  <c r="DQ11" i="55" s="1"/>
  <c r="DK2" i="55"/>
  <c r="DK11" i="55" s="1"/>
  <c r="DR2" i="55"/>
  <c r="DR11" i="55" s="1"/>
  <c r="DL84" i="55"/>
  <c r="DQ84" i="55"/>
  <c r="DR84" i="55"/>
  <c r="DN84" i="55"/>
  <c r="DK84" i="55"/>
  <c r="DL76" i="55"/>
  <c r="DL83" i="55" s="1"/>
  <c r="DQ76" i="55"/>
  <c r="DQ83" i="55" s="1"/>
  <c r="DN76" i="55"/>
  <c r="DN83" i="55" s="1"/>
  <c r="DR76" i="55"/>
  <c r="DR83" i="55" s="1"/>
  <c r="DK76" i="55"/>
  <c r="DK83" i="55" s="1"/>
  <c r="DN124" i="55"/>
  <c r="DP125" i="55"/>
  <c r="DK124" i="55"/>
  <c r="DK125" i="55" s="1"/>
  <c r="DQ124" i="55"/>
  <c r="DR124" i="55"/>
  <c r="DR125" i="55" s="1"/>
  <c r="DL124" i="55"/>
  <c r="DL125" i="55" s="1"/>
  <c r="DL19" i="55"/>
  <c r="DL29" i="55" s="1"/>
  <c r="DR19" i="55"/>
  <c r="DR29" i="55" s="1"/>
  <c r="DN19" i="55"/>
  <c r="DN29" i="55" s="1"/>
  <c r="DK19" i="55"/>
  <c r="DK29" i="55" s="1"/>
  <c r="DQ19" i="55"/>
  <c r="DQ29" i="55" s="1"/>
  <c r="DL12" i="55"/>
  <c r="DL18" i="55" s="1"/>
  <c r="DQ12" i="55"/>
  <c r="DQ18" i="55" s="1"/>
  <c r="DN12" i="55"/>
  <c r="DN18" i="55" s="1"/>
  <c r="DR12" i="55"/>
  <c r="DR18" i="55" s="1"/>
  <c r="DK12" i="55"/>
  <c r="DK18" i="55" s="1"/>
  <c r="DR57" i="55"/>
  <c r="DN57" i="55"/>
  <c r="DK57" i="55"/>
  <c r="DL57" i="55"/>
  <c r="DQ57" i="55"/>
  <c r="DL41" i="55"/>
  <c r="DL48" i="55" s="1"/>
  <c r="DQ41" i="55"/>
  <c r="DQ48" i="55" s="1"/>
  <c r="DR41" i="55"/>
  <c r="DR48" i="55" s="1"/>
  <c r="DN41" i="55"/>
  <c r="DN48" i="55" s="1"/>
  <c r="DK41" i="55"/>
  <c r="DK48" i="55" s="1"/>
  <c r="DL50" i="55"/>
  <c r="DQ50" i="55"/>
  <c r="DN50" i="55"/>
  <c r="DR50" i="55"/>
  <c r="DK50" i="55"/>
  <c r="DL126" i="55"/>
  <c r="DL129" i="55" s="1"/>
  <c r="DQ126" i="55"/>
  <c r="DN126" i="55"/>
  <c r="DR126" i="55"/>
  <c r="DR129" i="55" s="1"/>
  <c r="DP129" i="55"/>
  <c r="DK126" i="55"/>
  <c r="DK129" i="55" s="1"/>
  <c r="DN91" i="55"/>
  <c r="DK91" i="55"/>
  <c r="DQ91" i="55"/>
  <c r="DL91" i="55"/>
  <c r="DR91" i="55"/>
  <c r="DR49" i="55"/>
  <c r="DN49" i="55"/>
  <c r="DK49" i="55"/>
  <c r="DQ49" i="55"/>
  <c r="DL49" i="55"/>
  <c r="DK30" i="55"/>
  <c r="DK40" i="55" s="1"/>
  <c r="DL30" i="55"/>
  <c r="DL40" i="55" s="1"/>
  <c r="DN30" i="55"/>
  <c r="DN40" i="55" s="1"/>
  <c r="DQ30" i="55"/>
  <c r="DQ40" i="55" s="1"/>
  <c r="DR30" i="55"/>
  <c r="DR40" i="55" s="1"/>
  <c r="G153" i="44"/>
  <c r="H153" i="44" s="1"/>
  <c r="G147" i="44"/>
  <c r="H147" i="44" s="1"/>
  <c r="H129" i="44"/>
  <c r="G163" i="44"/>
  <c r="H163" i="44" s="1"/>
  <c r="G136" i="44"/>
  <c r="H136" i="44" s="1"/>
  <c r="G135" i="44"/>
  <c r="H135" i="44" s="1"/>
  <c r="G139" i="44"/>
  <c r="H139" i="44" s="1"/>
  <c r="G164" i="44"/>
  <c r="G160" i="44"/>
  <c r="H160" i="44" s="1"/>
  <c r="G138" i="44"/>
  <c r="H138" i="44" s="1"/>
  <c r="G152" i="44"/>
  <c r="H152" i="44" s="1"/>
  <c r="G133" i="44"/>
  <c r="H133" i="44" s="1"/>
  <c r="G148" i="44"/>
  <c r="H148" i="44" s="1"/>
  <c r="G154" i="44"/>
  <c r="H154" i="44" s="1"/>
  <c r="G144" i="44"/>
  <c r="H144" i="44" s="1"/>
  <c r="G137" i="44"/>
  <c r="H137" i="44" s="1"/>
  <c r="G143" i="44"/>
  <c r="H143" i="44" s="1"/>
  <c r="G157" i="44"/>
  <c r="H157" i="44" s="1"/>
  <c r="G145" i="44"/>
  <c r="H145" i="44" s="1"/>
  <c r="G134" i="44"/>
  <c r="H134" i="44" s="1"/>
  <c r="G140" i="44"/>
  <c r="H140" i="44" s="1"/>
  <c r="G149" i="44"/>
  <c r="H149" i="44" s="1"/>
  <c r="G146" i="44"/>
  <c r="H146" i="44" s="1"/>
  <c r="DK61" i="55" l="1"/>
  <c r="DL121" i="55"/>
  <c r="DP130" i="55"/>
  <c r="DK100" i="55"/>
  <c r="DN121" i="55"/>
  <c r="DQ61" i="55"/>
  <c r="DQ121" i="55"/>
  <c r="DK130" i="55"/>
  <c r="DN61" i="55"/>
  <c r="DN100" i="55"/>
  <c r="DR100" i="55"/>
  <c r="DQ100" i="55"/>
  <c r="DR61" i="55"/>
  <c r="DL61" i="55"/>
  <c r="DL100" i="55"/>
  <c r="DR121" i="55"/>
  <c r="DO30" i="55"/>
  <c r="DO40" i="55" s="1"/>
  <c r="DO126" i="55"/>
  <c r="DO129" i="55" s="1"/>
  <c r="DN129" i="55"/>
  <c r="DO12" i="55"/>
  <c r="DO18" i="55" s="1"/>
  <c r="DO19" i="55"/>
  <c r="DO29" i="55" s="1"/>
  <c r="DS84" i="55"/>
  <c r="DO2" i="55"/>
  <c r="DO11" i="55" s="1"/>
  <c r="DO56" i="55"/>
  <c r="DS50" i="55"/>
  <c r="DS19" i="55"/>
  <c r="DS29" i="55" s="1"/>
  <c r="DO101" i="55"/>
  <c r="DS114" i="55"/>
  <c r="DS56" i="55"/>
  <c r="DQ123" i="55"/>
  <c r="DS122" i="55"/>
  <c r="DS123" i="55" s="1"/>
  <c r="DS49" i="55"/>
  <c r="DO50" i="55"/>
  <c r="DO41" i="55"/>
  <c r="DO48" i="55" s="1"/>
  <c r="DO57" i="55"/>
  <c r="DO124" i="55"/>
  <c r="DO125" i="55" s="1"/>
  <c r="DN125" i="55"/>
  <c r="DO76" i="55"/>
  <c r="DO83" i="55" s="1"/>
  <c r="DS62" i="55"/>
  <c r="DS75" i="55" s="1"/>
  <c r="DS87" i="55"/>
  <c r="DO49" i="55"/>
  <c r="DO91" i="55"/>
  <c r="DS57" i="55"/>
  <c r="DS124" i="55"/>
  <c r="DS125" i="55" s="1"/>
  <c r="DQ125" i="55"/>
  <c r="DS76" i="55"/>
  <c r="DS83" i="55" s="1"/>
  <c r="DO62" i="55"/>
  <c r="DO75" i="55" s="1"/>
  <c r="DS30" i="55"/>
  <c r="DS40" i="55" s="1"/>
  <c r="DS91" i="55"/>
  <c r="DQ129" i="55"/>
  <c r="DS126" i="55"/>
  <c r="DS129" i="55" s="1"/>
  <c r="DS41" i="55"/>
  <c r="DS48" i="55" s="1"/>
  <c r="DS12" i="55"/>
  <c r="DS18" i="55" s="1"/>
  <c r="DO84" i="55"/>
  <c r="DS2" i="55"/>
  <c r="DS11" i="55" s="1"/>
  <c r="DS101" i="55"/>
  <c r="DO114" i="55"/>
  <c r="DO87" i="55"/>
  <c r="DO122" i="55"/>
  <c r="DO123" i="55" s="1"/>
  <c r="DN123" i="55"/>
  <c r="G200" i="44"/>
  <c r="H164" i="44"/>
  <c r="G155" i="44"/>
  <c r="H155" i="44" s="1"/>
  <c r="G150" i="44"/>
  <c r="H150" i="44" s="1"/>
  <c r="G141" i="44"/>
  <c r="H141" i="44" s="1"/>
  <c r="H186" i="44"/>
  <c r="DO121" i="55" l="1"/>
  <c r="DR130" i="55"/>
  <c r="DS121" i="55"/>
  <c r="DL130" i="55"/>
  <c r="G195" i="44" s="1"/>
  <c r="DQ130" i="55"/>
  <c r="DN130" i="55"/>
  <c r="DO61" i="55"/>
  <c r="DS61" i="55"/>
  <c r="DO100" i="55"/>
  <c r="DS100" i="55"/>
  <c r="DS130" i="55" l="1"/>
  <c r="DO130" i="55"/>
  <c r="G196" i="44"/>
  <c r="G194" i="44"/>
  <c r="IE4" i="24" l="1"/>
  <c r="IE84" i="24" l="1"/>
  <c r="DS84" i="24" l="1"/>
  <c r="H179" i="44" l="1"/>
  <c r="H178" i="44" l="1"/>
  <c r="H183" i="44" s="1"/>
  <c r="G188" i="44" l="1"/>
  <c r="H187" i="44" l="1"/>
  <c r="H188" i="44" s="1"/>
  <c r="G191" i="44"/>
  <c r="H191" i="44" l="1"/>
  <c r="H195" i="44" l="1"/>
  <c r="H196" i="44"/>
  <c r="G197" i="44" l="1"/>
  <c r="G199" i="44" s="1"/>
  <c r="H194" i="44"/>
  <c r="H197" i="44" s="1"/>
  <c r="H199" i="44" s="1"/>
  <c r="H200" i="44" l="1"/>
  <c r="EE133" i="48" l="1"/>
  <c r="DJ133" i="48"/>
  <c r="AM133" i="48"/>
  <c r="BT133" i="48"/>
  <c r="CH133" i="48"/>
  <c r="DQ133" i="48"/>
  <c r="R133" i="48"/>
  <c r="DC133" i="48"/>
  <c r="CO133" i="48"/>
  <c r="CV133" i="48"/>
  <c r="CA133" i="48"/>
  <c r="DX133" i="48"/>
  <c r="BD133" i="48"/>
  <c r="K133" i="48"/>
  <c r="AF133" i="48"/>
  <c r="Y133" i="48"/>
  <c r="BM133" i="48"/>
  <c r="EL133" i="48"/>
  <c r="AT133" i="48"/>
  <c r="F130" i="55"/>
  <c r="Z131" i="55" s="1"/>
  <c r="D133" i="48"/>
  <c r="ES133" i="48" l="1"/>
</calcChain>
</file>

<file path=xl/sharedStrings.xml><?xml version="1.0" encoding="utf-8"?>
<sst xmlns="http://schemas.openxmlformats.org/spreadsheetml/2006/main" count="5031" uniqueCount="939">
  <si>
    <t>Montes Claros</t>
  </si>
  <si>
    <t>Araxá</t>
  </si>
  <si>
    <t>Uberaba</t>
  </si>
  <si>
    <t>Uberlândia</t>
  </si>
  <si>
    <t>Servente 04 h</t>
  </si>
  <si>
    <t>Servente 06 h</t>
  </si>
  <si>
    <t>Servente 08 h</t>
  </si>
  <si>
    <t>Copeira 4 h</t>
  </si>
  <si>
    <t>Copeira 6 h</t>
  </si>
  <si>
    <t>Copeira 8 h</t>
  </si>
  <si>
    <t>Total</t>
  </si>
  <si>
    <t>Belo Horizonte</t>
  </si>
  <si>
    <t>Sete Lagoas</t>
  </si>
  <si>
    <t>Governador Valadares</t>
  </si>
  <si>
    <t>Ipatinga</t>
  </si>
  <si>
    <t>João Monlevade</t>
  </si>
  <si>
    <t>Juiz de Fora</t>
  </si>
  <si>
    <t>AF/Nova Lima</t>
  </si>
  <si>
    <t>AF/Conselheiro Lafaiete</t>
  </si>
  <si>
    <t>AF/Ouro Preto</t>
  </si>
  <si>
    <t>AF/Vespasiano</t>
  </si>
  <si>
    <t>AF/Santa Luzia</t>
  </si>
  <si>
    <t>AF/Betim</t>
  </si>
  <si>
    <t>AF/Ibirité</t>
  </si>
  <si>
    <t>AF/Curvelo</t>
  </si>
  <si>
    <t>AF/Sete Lagoas</t>
  </si>
  <si>
    <t>AF/Oliveira</t>
  </si>
  <si>
    <t>AF/Lagoa da Prata</t>
  </si>
  <si>
    <t>AF/Formiga</t>
  </si>
  <si>
    <t>AF/Arcos</t>
  </si>
  <si>
    <t>AF/Itaúna</t>
  </si>
  <si>
    <t>AF/Bom Despacho</t>
  </si>
  <si>
    <t>AF/Abaeté</t>
  </si>
  <si>
    <t>AF/Pará de Minas</t>
  </si>
  <si>
    <t>AF/Pitangui</t>
  </si>
  <si>
    <t>AF/Aimorés</t>
  </si>
  <si>
    <t>AF/Almenara</t>
  </si>
  <si>
    <t>AF/Mantena</t>
  </si>
  <si>
    <t>AF/Nanuque</t>
  </si>
  <si>
    <t>AF/Pedra Azul</t>
  </si>
  <si>
    <t>AF/Teófilo Otoni</t>
  </si>
  <si>
    <t>AF/Águas Formosas</t>
  </si>
  <si>
    <t>AF/Araçuaí</t>
  </si>
  <si>
    <t>AF/Itambacuri</t>
  </si>
  <si>
    <t>AF/Caratinga</t>
  </si>
  <si>
    <t>AF/Ipatinga</t>
  </si>
  <si>
    <t>AF/Guanhães</t>
  </si>
  <si>
    <t>AF/Itabira</t>
  </si>
  <si>
    <t>AF/João Monlevade</t>
  </si>
  <si>
    <t>AF/Manhuaçu</t>
  </si>
  <si>
    <t>AF/Ponte Nova</t>
  </si>
  <si>
    <t>AF/Além Paraíba</t>
  </si>
  <si>
    <t>AF/Barbacena</t>
  </si>
  <si>
    <t>AF/Carangola</t>
  </si>
  <si>
    <t>AF/Cataguases</t>
  </si>
  <si>
    <t>AF/Juiz de Fora</t>
  </si>
  <si>
    <t>AF/Leopoldina</t>
  </si>
  <si>
    <t>AF/São João Del Rei</t>
  </si>
  <si>
    <t>AF/Viçosa</t>
  </si>
  <si>
    <t>AF/Janaúba</t>
  </si>
  <si>
    <t>AF/Espinosa</t>
  </si>
  <si>
    <t>AF/Bocaiúva</t>
  </si>
  <si>
    <t>AF/Brasília de Minas</t>
  </si>
  <si>
    <t>AF/Francisco Sá</t>
  </si>
  <si>
    <t>AF/Januária</t>
  </si>
  <si>
    <t>AF/Salinas</t>
  </si>
  <si>
    <t>AF/São Francisco</t>
  </si>
  <si>
    <t>AF/Taiobeiras</t>
  </si>
  <si>
    <t>AF/Diamantina</t>
  </si>
  <si>
    <t>AF/Pirapora</t>
  </si>
  <si>
    <t>AF/Várzea da Palma</t>
  </si>
  <si>
    <t>AF/Araxá</t>
  </si>
  <si>
    <t>AF/Ibiá</t>
  </si>
  <si>
    <t>AF/Frutal</t>
  </si>
  <si>
    <t>AF/Unaí</t>
  </si>
  <si>
    <t>AF/Alfenas</t>
  </si>
  <si>
    <t>AF/Guaxupé</t>
  </si>
  <si>
    <t>AF/Itajubá</t>
  </si>
  <si>
    <t>AF/Lavras</t>
  </si>
  <si>
    <t>AF/Campo Belo</t>
  </si>
  <si>
    <t>AF/Ouro Fino</t>
  </si>
  <si>
    <t>AF/Jacutinga</t>
  </si>
  <si>
    <t>AF/Monte Sião</t>
  </si>
  <si>
    <t>AF/Passos</t>
  </si>
  <si>
    <t>AF/Camanducaia</t>
  </si>
  <si>
    <t>AF/Extrema</t>
  </si>
  <si>
    <t>AF/São Lourenço</t>
  </si>
  <si>
    <t>AF/Caxambu</t>
  </si>
  <si>
    <t>AF/Itanhandu</t>
  </si>
  <si>
    <t>AF/São Sebastião do Paraíso</t>
  </si>
  <si>
    <t>AF/Três Corações</t>
  </si>
  <si>
    <t>AF/Varginha - Sede</t>
  </si>
  <si>
    <t>AF/Três Pontas</t>
  </si>
  <si>
    <t>SRF</t>
  </si>
  <si>
    <t>Unidade Executora</t>
  </si>
  <si>
    <t>SRF II - Belo Horizonte</t>
  </si>
  <si>
    <t>AF/BH - 3</t>
  </si>
  <si>
    <t>SRF II - Contagem</t>
  </si>
  <si>
    <t>SRF - Divinópolis</t>
  </si>
  <si>
    <t>AF/Divinópolis</t>
  </si>
  <si>
    <t>SRF - Governador Valadares</t>
  </si>
  <si>
    <t>AF/Governador Valadares</t>
  </si>
  <si>
    <t>SRF I - Ipatinga</t>
  </si>
  <si>
    <t>SRF I - Juiz de Fora</t>
  </si>
  <si>
    <t>AF/Montes Claros</t>
  </si>
  <si>
    <t>SRF - Uberaba</t>
  </si>
  <si>
    <t>AF/Uberaba</t>
  </si>
  <si>
    <t>SRF I - Uberlândia</t>
  </si>
  <si>
    <t>SRF II - Varginha</t>
  </si>
  <si>
    <t>AF/Varginha</t>
  </si>
  <si>
    <t>Unidade Usuária</t>
  </si>
  <si>
    <t>Vespasiano</t>
  </si>
  <si>
    <t>AF/Iturama</t>
  </si>
  <si>
    <t>AF/Uberaba - Sede</t>
  </si>
  <si>
    <t>AF/Conceição das Alagoas</t>
  </si>
  <si>
    <t>AF/Sacramento</t>
  </si>
  <si>
    <t>AF/Araguari</t>
  </si>
  <si>
    <t>AF/Ituiutaba</t>
  </si>
  <si>
    <t>AF/Capinópolis</t>
  </si>
  <si>
    <t>AF/Santa Vitória</t>
  </si>
  <si>
    <t>AF/Monte Carmelo</t>
  </si>
  <si>
    <t>AF/Coromandel</t>
  </si>
  <si>
    <t>AF/Paracatu</t>
  </si>
  <si>
    <t>AF/João Pinheiro</t>
  </si>
  <si>
    <t>AF/Patos de Minas</t>
  </si>
  <si>
    <t>AF/Carmo do Paranaíba</t>
  </si>
  <si>
    <t>AF/São Gotardo</t>
  </si>
  <si>
    <t>AF/Patrocínio</t>
  </si>
  <si>
    <t>AF/Uberlândia</t>
  </si>
  <si>
    <t>AF/Campina Verde</t>
  </si>
  <si>
    <t>AF/Tupaciguara</t>
  </si>
  <si>
    <t>Aspirador de pó industrial</t>
  </si>
  <si>
    <t>Aspirador de pó doméstico</t>
  </si>
  <si>
    <t>Enceradeira industrial</t>
  </si>
  <si>
    <t>Enceradeira doméstica</t>
  </si>
  <si>
    <t>Escada 5 degraus</t>
  </si>
  <si>
    <t>Escada 7 degraus</t>
  </si>
  <si>
    <t>Kit limpavidros</t>
  </si>
  <si>
    <t>Lavadora alta pressão</t>
  </si>
  <si>
    <t>ITEM</t>
  </si>
  <si>
    <t>DESCRIÇÃO</t>
  </si>
  <si>
    <t>UNID.</t>
  </si>
  <si>
    <t>QTDE</t>
  </si>
  <si>
    <t>Unidade</t>
  </si>
  <si>
    <t>Município</t>
  </si>
  <si>
    <t>1º</t>
  </si>
  <si>
    <t>Av. Afonso Pena nº 3.892 - Belo Horizonte / MG</t>
  </si>
  <si>
    <t>3º</t>
  </si>
  <si>
    <t>Nova Lima</t>
  </si>
  <si>
    <t>2º</t>
  </si>
  <si>
    <t>Ouro Preto</t>
  </si>
  <si>
    <t>Conselheiro Lafaiete</t>
  </si>
  <si>
    <t>Rua São José nº 114 - Centro - Ouro Preto / MG</t>
  </si>
  <si>
    <t>Av. Juscelino Kubitschek nº 145 - Centro - Vespasiano / MG</t>
  </si>
  <si>
    <t>Santa Luzia</t>
  </si>
  <si>
    <t>Betim</t>
  </si>
  <si>
    <t>Rua Alameda Maria Turibia de Jesus nº 151 - Centro - Betim / MG</t>
  </si>
  <si>
    <t>Ibirité</t>
  </si>
  <si>
    <t>Contagem</t>
  </si>
  <si>
    <t>Av. Babita Camargos nº 766 - 3º e 4º andar e Loja - Cidade Industrial - Contagem / MG</t>
  </si>
  <si>
    <t>Curvelo</t>
  </si>
  <si>
    <t>Pça. Tiradentes nº 510 - Centro - Curvelo / MG</t>
  </si>
  <si>
    <t>288,00</t>
  </si>
  <si>
    <t>924,00</t>
  </si>
  <si>
    <t>Divinópolis</t>
  </si>
  <si>
    <t>Oliveira</t>
  </si>
  <si>
    <t>Lagoa da Prata</t>
  </si>
  <si>
    <t>Rua Afonso Pena nº 112 - Centro - Lagoa da Prata / MG</t>
  </si>
  <si>
    <t>Formiga</t>
  </si>
  <si>
    <t>Rua Monsenhor João Ivo nº 100 - Centro - Formiga / MG</t>
  </si>
  <si>
    <t>Arcos</t>
  </si>
  <si>
    <t>Itaúna</t>
  </si>
  <si>
    <t>Bom Despacho</t>
  </si>
  <si>
    <t>Abaeté</t>
  </si>
  <si>
    <t>Av. Getúlio Vargas nº 76 - A - Centro - Abaeté / MG</t>
  </si>
  <si>
    <t>Pará de Minas</t>
  </si>
  <si>
    <t>Pça. Padre José Pereira Coelho nº 90 - Centro - Pará de Minas / MG</t>
  </si>
  <si>
    <t>Pitangui</t>
  </si>
  <si>
    <t>Rua Inácio de Oliveira Campos nº 59 - A - Centro - Pitangui / MG</t>
  </si>
  <si>
    <t>Aimorés</t>
  </si>
  <si>
    <t>Av. Raul Soares nº 221- Centro - Aimorés / MG</t>
  </si>
  <si>
    <t>Almenara</t>
  </si>
  <si>
    <t>Rua Hermano de Souza nº 58 - Almenara/MG</t>
  </si>
  <si>
    <t>Rua: Peçanha, 662 - 9º andar - Centro Governador Valadares / MG</t>
  </si>
  <si>
    <t>Mantena</t>
  </si>
  <si>
    <t>Av. Getúlio Vargas nº 81 - Centro - Mantena / MG</t>
  </si>
  <si>
    <t>Nanuque</t>
  </si>
  <si>
    <t>Av. Geraldo Romano nº 89 - Centro - Nanuque / MG</t>
  </si>
  <si>
    <t>Pedra Azul</t>
  </si>
  <si>
    <t>Teófilo Otoni</t>
  </si>
  <si>
    <t>Rua Epaminondas Otoni nº 655 - 4º andar - Centro - Teófilo Otoni / MG</t>
  </si>
  <si>
    <t>Águas Formosas</t>
  </si>
  <si>
    <t>Rua Alvim Couto nº 117 - Centro - Águas Formosas / MG</t>
  </si>
  <si>
    <t>Araçuaí</t>
  </si>
  <si>
    <t>Rua José Antônio Araújo nº 349 - Centro - Araçuaí / MG</t>
  </si>
  <si>
    <t>Itambacuri</t>
  </si>
  <si>
    <t>Rua Dr. Pedro Autran nº 73 - Centro - Itambacuri / MG</t>
  </si>
  <si>
    <t>Caratinga</t>
  </si>
  <si>
    <t>Av. Vinte e Oito de abril nº 630 - Centro - Ipatinga / MG</t>
  </si>
  <si>
    <t>Guanhães</t>
  </si>
  <si>
    <t>Rua Governador Milton Campos nº 2.639 - Centro - Guanhães / MG</t>
  </si>
  <si>
    <t>Itabira</t>
  </si>
  <si>
    <t>Manhuaçu</t>
  </si>
  <si>
    <t>Ponte Nova</t>
  </si>
  <si>
    <t>Rua Dr. José Mariano nº 11 - 3º Pavimento - Palmeiras - Ponte Nova / MG</t>
  </si>
  <si>
    <t>Além Paraíba</t>
  </si>
  <si>
    <t>Pça. Presidente Vargas nº 02 - Centro - Além Paraíba / MG</t>
  </si>
  <si>
    <t>Barbacena</t>
  </si>
  <si>
    <t>Carangola</t>
  </si>
  <si>
    <t>Cataguases</t>
  </si>
  <si>
    <t>Leopoldina</t>
  </si>
  <si>
    <t>Muriaé</t>
  </si>
  <si>
    <t>São João Del Rei</t>
  </si>
  <si>
    <t>Av. Tiradentes nº 580 - Centro - São João Del Rey / MG</t>
  </si>
  <si>
    <t>Ubá</t>
  </si>
  <si>
    <t>Rua São José nº 198 - Centro - Ubá / MG</t>
  </si>
  <si>
    <t>Viçosa</t>
  </si>
  <si>
    <t>Janaúba</t>
  </si>
  <si>
    <t>Espinosa</t>
  </si>
  <si>
    <t>Bocaiúva</t>
  </si>
  <si>
    <t>Rua Cônego Moreau nº 208 - Centro - Bocaiúva / MG</t>
  </si>
  <si>
    <t>Brasília de Minas</t>
  </si>
  <si>
    <t>Francisco Sá</t>
  </si>
  <si>
    <t>Pça. Jacinto Silveira nº 88 - Centro - Francisco Sá / MG.</t>
  </si>
  <si>
    <t>Januária</t>
  </si>
  <si>
    <t>Rua Pe. Henrique nº 246 - Centro - Januária / MG</t>
  </si>
  <si>
    <t>Salinas</t>
  </si>
  <si>
    <t>São Francisco</t>
  </si>
  <si>
    <t>Rua Brasília de Minas nº 984 - Centro - São Francisco / MG</t>
  </si>
  <si>
    <t>Taiobeiras</t>
  </si>
  <si>
    <t>Rua São Romão nº 165 - Centro - Taiobeiras / MG</t>
  </si>
  <si>
    <t>Diamantina</t>
  </si>
  <si>
    <t>Pça. Correia Rabelo nº 137 - Centro / MG</t>
  </si>
  <si>
    <t>Pirapora</t>
  </si>
  <si>
    <t>Várzea da Palma</t>
  </si>
  <si>
    <t>Rua Salvador Roberto nº 1.224 - Centro - Várzea da Palma / MG</t>
  </si>
  <si>
    <t>Av. Antônio Carlos nº 55 - Centro - Araxá / MG</t>
  </si>
  <si>
    <t>Ibiá</t>
  </si>
  <si>
    <t>Pça. São Pedro nº 115 - Centro - Ibiá / MG</t>
  </si>
  <si>
    <t>Frutal</t>
  </si>
  <si>
    <t>Pça. Dr. Alcides de Paula Gomes nº 10 - Centro / MG</t>
  </si>
  <si>
    <t>Iturama</t>
  </si>
  <si>
    <t>Av. Gabriela Castro Cunha nº 450 - Vila Olímpica - Uberaba / MG</t>
  </si>
  <si>
    <t>Conceição das Alagoas</t>
  </si>
  <si>
    <t>Sacramento</t>
  </si>
  <si>
    <t>Araguari</t>
  </si>
  <si>
    <t>Rua Maricota Santos nº 41- Centro - Araguari / MG</t>
  </si>
  <si>
    <t>Ituiutaba</t>
  </si>
  <si>
    <t>Capinópolis</t>
  </si>
  <si>
    <t>Rua Cento e Dois nº 721 - Centro - Capinópolis / MG</t>
  </si>
  <si>
    <t>Santa Vitória</t>
  </si>
  <si>
    <t>Rua JK nº 123 - Centro - Santa Vitória / MG</t>
  </si>
  <si>
    <t>Monte Carmelo</t>
  </si>
  <si>
    <t>Rua Delfim Moreira nº 27 - Centro - Monte Carmelo / MG</t>
  </si>
  <si>
    <t>Coromandel</t>
  </si>
  <si>
    <t>Av. Governador Israel Pinheiro nº 245 - Centro / MG</t>
  </si>
  <si>
    <t>Paracatu</t>
  </si>
  <si>
    <t>Rua Rio Grande do Sul nº 1.202 - Mirante - Paracatu / MG</t>
  </si>
  <si>
    <t>João Pinheiro</t>
  </si>
  <si>
    <t>Av. Juca Cordeiro nº 544 - Centro - João Pinheiro / MG</t>
  </si>
  <si>
    <t>Patos de Minas</t>
  </si>
  <si>
    <t>Carmo do Paranaíba</t>
  </si>
  <si>
    <t>Rua Miguel Domingos nº 729 - Juscelino Kubitschek - Carmo do Paranaíba / MG</t>
  </si>
  <si>
    <t>São Gotardo</t>
  </si>
  <si>
    <t>Rua Bento Ferreira Souto nº 160 - Centro - São Gotardo / MG</t>
  </si>
  <si>
    <t>Patrocínio</t>
  </si>
  <si>
    <t>Pça. Tubal Vilela nº 165 - Centro - Uberlândia / MG</t>
  </si>
  <si>
    <t>Campina Verde</t>
  </si>
  <si>
    <t>Rua Vinte e Dois nº 343 - Centro - Campina Verde / MG</t>
  </si>
  <si>
    <t>Tupaciguara</t>
  </si>
  <si>
    <t>Unaí</t>
  </si>
  <si>
    <t>Alfenas</t>
  </si>
  <si>
    <t>Guaxupé</t>
  </si>
  <si>
    <t>Av. Conde Ribeiro do Valle nº 320 - Centro - Guaxupé / MG</t>
  </si>
  <si>
    <t>Itajubá</t>
  </si>
  <si>
    <t>Lavras</t>
  </si>
  <si>
    <t>Rua Raul Soares nº 153 - Centro - Lavras / MG</t>
  </si>
  <si>
    <t>Campo Belo</t>
  </si>
  <si>
    <t>Rua João Pinheiro nº 101 - Centro - Campo Belo / MG</t>
  </si>
  <si>
    <t>Ouro Fino</t>
  </si>
  <si>
    <t>Rua Treze de Maio nº 511 - Centro - Ouro Fino / MG</t>
  </si>
  <si>
    <t>Jacutinga</t>
  </si>
  <si>
    <t>Rua Américo Prado nº 536 - Centro - Jacutinga / MG</t>
  </si>
  <si>
    <t>Monte Sião</t>
  </si>
  <si>
    <t>Rua Presidente Tancredo Neves, nº 467 - Centro - Monte Sião / MG</t>
  </si>
  <si>
    <t>Passos</t>
  </si>
  <si>
    <t>Poços de Caldas</t>
  </si>
  <si>
    <t>Pouso Alegre</t>
  </si>
  <si>
    <t>Av. Dr. João Beraldo Nº 986 - Centro - Pouso Alegre / MG</t>
  </si>
  <si>
    <t>Camanducaia</t>
  </si>
  <si>
    <t>Pça. Sem. Francisco Escobar nº 72 - Camanducaia / MG</t>
  </si>
  <si>
    <t>Extrema</t>
  </si>
  <si>
    <t>São Lourenço</t>
  </si>
  <si>
    <t>Caxambu</t>
  </si>
  <si>
    <t>Itanhandu</t>
  </si>
  <si>
    <t>Av. Prof. Brito nº 279 - Centro - Itanhandu / MG</t>
  </si>
  <si>
    <t>São Sebastião do Paraíso</t>
  </si>
  <si>
    <t>Três Corações</t>
  </si>
  <si>
    <t>Varginha</t>
  </si>
  <si>
    <t>Três Pontas</t>
  </si>
  <si>
    <t>Pça. Dr. Tristão Nogueira nº 50 - Centro - Três Pontas / MG</t>
  </si>
  <si>
    <t>Av. Marechal Deodoro, 244 - Centro - Janaúba / MG</t>
  </si>
  <si>
    <t>Litro</t>
  </si>
  <si>
    <t>Frasco</t>
  </si>
  <si>
    <t>Cera Líquida Incolor 5 LT</t>
  </si>
  <si>
    <t>Galão</t>
  </si>
  <si>
    <t>Desinfetante Eucalipto 5 LT (Concent.)</t>
  </si>
  <si>
    <t>Detergente 5 LT (Concentrado)</t>
  </si>
  <si>
    <t>Disco Plus Limpador Verde</t>
  </si>
  <si>
    <t>Disco Polidor Amarelo</t>
  </si>
  <si>
    <t>Disco Removedor Preto</t>
  </si>
  <si>
    <t>Escova de Nylon Oval</t>
  </si>
  <si>
    <t>Esponja de Aço c/ 08 unidades</t>
  </si>
  <si>
    <t>Pacote</t>
  </si>
  <si>
    <t>Flanela Branca</t>
  </si>
  <si>
    <t>Metro</t>
  </si>
  <si>
    <t>Cloro (Hipoclorito de Sódio) 5 LT</t>
  </si>
  <si>
    <t>Limpa Vidro 5 Lt</t>
  </si>
  <si>
    <t xml:space="preserve">Lustra Móveis 200 ml      </t>
  </si>
  <si>
    <t xml:space="preserve">Par </t>
  </si>
  <si>
    <t>Jet Limpador Multiuso 500 ML</t>
  </si>
  <si>
    <t>Palha de Aço nº 0 – 25 gr</t>
  </si>
  <si>
    <t xml:space="preserve">Papel Higiênico – 30 metros  </t>
  </si>
  <si>
    <t>Rolo</t>
  </si>
  <si>
    <t>Rolão</t>
  </si>
  <si>
    <t xml:space="preserve">Papel Toalha – 100 metros    </t>
  </si>
  <si>
    <t>Bobina</t>
  </si>
  <si>
    <t>Pedra Sanitária Desifetante</t>
  </si>
  <si>
    <t>Sabão em Pedra – 200 grs.</t>
  </si>
  <si>
    <t>Saco de Lixo Preto – 100 LT c/ 100 unid.</t>
  </si>
  <si>
    <t>Pano de Prato</t>
  </si>
  <si>
    <t>Pano de Chão</t>
  </si>
  <si>
    <t>Sapólio em pedra – 200 grs.</t>
  </si>
  <si>
    <t xml:space="preserve">Unidade </t>
  </si>
  <si>
    <t>Vaselina Líquida 1 LT</t>
  </si>
  <si>
    <t>Desentupidor de pia</t>
  </si>
  <si>
    <t>Desentupidor de vaso sanitário</t>
  </si>
  <si>
    <t>Lavatina de Piaçava</t>
  </si>
  <si>
    <t>Mangueira jato 50 m + 2 braçadeiras</t>
  </si>
  <si>
    <t>Pá de lixo Cabo Curto</t>
  </si>
  <si>
    <t>Rodo de alumínio 40 cm</t>
  </si>
  <si>
    <t>Rodo de madeira 40 cm</t>
  </si>
  <si>
    <t>Vassoura de pêlo sintético - 40cm</t>
  </si>
  <si>
    <t>Vassoura de piaçava nº 4 pura</t>
  </si>
  <si>
    <t>Vassoura vasculho teto</t>
  </si>
  <si>
    <t>Extensão 10 metros</t>
  </si>
  <si>
    <t>Extensão 20 metros</t>
  </si>
  <si>
    <t>Extensão 50 metros</t>
  </si>
  <si>
    <t>AF/Paracatu e DFT</t>
  </si>
  <si>
    <t>Matozinhos</t>
  </si>
  <si>
    <t>AF/Matozinhos</t>
  </si>
  <si>
    <t>Rua Dep. Lourenço de Andrade nº 135 - Centro - Passos / MG</t>
  </si>
  <si>
    <t>Rua da Bahia nº 1816 - Lourdes - Belo Horizonte / MG</t>
  </si>
  <si>
    <t>Av. José Faria da Rocha nº 281 - Eldorado - Contagem / MG</t>
  </si>
  <si>
    <t>AF/DF/DFT/Pouso Alegre</t>
  </si>
  <si>
    <t>Rua Ipiranga nº 10 - São Lourenço / MG</t>
  </si>
  <si>
    <t>Rua Oito de Dezembro, 511 - Centro - Matozinhos / MG</t>
  </si>
  <si>
    <t>Av. Rui Barbosa nº 361 - 3º andar - Patrocínio / MG</t>
  </si>
  <si>
    <t>Rua Dom Bosco, 725, bairro Aclimação - João Monlevade/MG</t>
  </si>
  <si>
    <t>Rua Nossa Senhora do Carmo nº 18 - Centro - Unaí / MG</t>
  </si>
  <si>
    <t>AF e DF Poços de Caldas</t>
  </si>
  <si>
    <t>Rua Assis Figueiredo, 639 - Centro - Poços de Caldas / MG</t>
  </si>
  <si>
    <t>Rua Major Lima, 250 - Centro - Sacramento / MG</t>
  </si>
  <si>
    <t>Rua Raul  Soares nº 37 - Centro - Tupaciguara / MG</t>
  </si>
  <si>
    <t>AF Muriaé</t>
  </si>
  <si>
    <t>Rua São Geraldo, 416 - C - Nossa Senhora do Carmo - Arcos</t>
  </si>
  <si>
    <t>Rua Viana do Castelo, 852 - Belo Horizonte / MG</t>
  </si>
  <si>
    <t>AF/Divinópolis - Sede</t>
  </si>
  <si>
    <t>VALOR TOTAL</t>
  </si>
  <si>
    <t>Servente I - 04 h</t>
  </si>
  <si>
    <t>Servente I - 06 h</t>
  </si>
  <si>
    <t>Servente I - 08 h</t>
  </si>
  <si>
    <t>Servente II - 08 h</t>
  </si>
  <si>
    <t>Servente II - 04 h</t>
  </si>
  <si>
    <t>Servente II - 06 h</t>
  </si>
  <si>
    <t>Servente III - 08 h</t>
  </si>
  <si>
    <t xml:space="preserve">Papel Higiênico – 300 metros </t>
  </si>
  <si>
    <t>Rodo de madeira 60 cm</t>
  </si>
  <si>
    <t>Rodo de plástico com 02 borrachas - 60 cm</t>
  </si>
  <si>
    <t>Vassoura de nylon duro</t>
  </si>
  <si>
    <t>Extensão 30 metros</t>
  </si>
  <si>
    <t>MARCA</t>
  </si>
  <si>
    <t>Limpador de Vidro 8 h</t>
  </si>
  <si>
    <t>Encarregado 8 h</t>
  </si>
  <si>
    <t>Auxiliar de Operador de Carga 8 h</t>
  </si>
  <si>
    <t>TOTAL MENSAL POR UNIDADE</t>
  </si>
  <si>
    <t>MASP</t>
  </si>
  <si>
    <t>Brilho Inox 500 ml</t>
  </si>
  <si>
    <t>Cera para piso em borracha preto 5 LT</t>
  </si>
  <si>
    <t>Desincrustante 5 LT</t>
  </si>
  <si>
    <t>Disco Plus Lustradror Branco</t>
  </si>
  <si>
    <t xml:space="preserve">Papel Higiênico – 500 metros  </t>
  </si>
  <si>
    <t xml:space="preserve">Papel Toalha – 1000 folhas    </t>
  </si>
  <si>
    <t>Removedor 1 LT</t>
  </si>
  <si>
    <t>Sabonete Líquido Perolizado 5 LT</t>
  </si>
  <si>
    <t>Saco de Lixo Azul – 60 LT c/ 100 unid.</t>
  </si>
  <si>
    <t>Saco de Lixo Preto – 40 LT c/ 100 unid.</t>
  </si>
  <si>
    <t>Saco de Lixo Preto – 60 LT c/ 100 unid.</t>
  </si>
  <si>
    <t>Limpa Carpete 500 ml</t>
  </si>
  <si>
    <t>Vassoura gari piaçava 40 cm</t>
  </si>
  <si>
    <t>Balde Plástico 20 litros</t>
  </si>
  <si>
    <t>Balde Plástico 8 litros</t>
  </si>
  <si>
    <t>Unidades da SRF/BH</t>
  </si>
  <si>
    <t>AF/BH- 3 / AMP</t>
  </si>
  <si>
    <t>Unidades da SRF/BH e outros Órgãos Centrais</t>
  </si>
  <si>
    <t>Av. Celina Ferreira Ottoni nº 39 - Varginha / MG</t>
  </si>
  <si>
    <t>CONSELHO DE CONTRIBUINTES DE MINAS GERAIS</t>
  </si>
  <si>
    <t>Av. João Pinheiro, 581 - Belo Horizonte</t>
  </si>
  <si>
    <t>Rua Doutor José de Barros, n.º 167, Bairro República - São Paulo / SP</t>
  </si>
  <si>
    <t>SCS, Q01, Bloco D, Ed. JK, 10º andar – Brasília / DF</t>
  </si>
  <si>
    <t>São Paulo</t>
  </si>
  <si>
    <t>Rio de Janeiro</t>
  </si>
  <si>
    <t>Brasília</t>
  </si>
  <si>
    <t>Limpador de Vidros I - 8h</t>
  </si>
  <si>
    <t/>
  </si>
  <si>
    <t>Praça Hormino de Almeida nº 236 - Pedra Azul / MG</t>
  </si>
  <si>
    <t>AF/Uberlândia - SRF , DF e DFT</t>
  </si>
  <si>
    <t>AF/Montes Claros - GAB, DF e AF</t>
  </si>
  <si>
    <t>Limpador de Vidro 4 h</t>
  </si>
  <si>
    <t>Rua Professor Francisco Santiago, 282 - Centro - Itaúna / MG</t>
  </si>
  <si>
    <t>Av. Presidente Vargas nº 405 - 2º Piso - Centro - Conceição das Alagoas / MG</t>
  </si>
  <si>
    <t>Rua Coronel Domiciano nº 170 - 2º andar - Centro - Muriaé / MG</t>
  </si>
  <si>
    <t>Limpador de Vidros I - 4h</t>
  </si>
  <si>
    <t>CCT</t>
  </si>
  <si>
    <t>Região Metropolitana 01</t>
  </si>
  <si>
    <t>Interior</t>
  </si>
  <si>
    <t>Ouro Preto e Região</t>
  </si>
  <si>
    <t>Curvelo e Região</t>
  </si>
  <si>
    <t>Sete Lagoas e Região</t>
  </si>
  <si>
    <t>Região de Divinópolis</t>
  </si>
  <si>
    <t>Região de Varginha</t>
  </si>
  <si>
    <t>Região de Ipatinga</t>
  </si>
  <si>
    <t>SJDR e Região</t>
  </si>
  <si>
    <t>Região de Cataguases</t>
  </si>
  <si>
    <t>Região de Montes Claros</t>
  </si>
  <si>
    <t>Região de Uberaba</t>
  </si>
  <si>
    <t>Região do Triângulo e Alto Paranaíba</t>
  </si>
  <si>
    <t>Convenção Coletiva de Trabalho - Minas Gerais</t>
  </si>
  <si>
    <t xml:space="preserve">Nº Registro da CCT no MTE </t>
  </si>
  <si>
    <t>Percentual de Correção</t>
  </si>
  <si>
    <t>Servente 4 h</t>
  </si>
  <si>
    <t>Servente 6 h</t>
  </si>
  <si>
    <t>Servente 8 h</t>
  </si>
  <si>
    <t>Servente I - 4 h</t>
  </si>
  <si>
    <t>Servente I - 6 h</t>
  </si>
  <si>
    <t>Servente I - 8 h</t>
  </si>
  <si>
    <t>Servente II - 4 h</t>
  </si>
  <si>
    <t>Servente II - 6 h</t>
  </si>
  <si>
    <t>Servente II  - 8 h</t>
  </si>
  <si>
    <t>Servente III  - 8 h</t>
  </si>
  <si>
    <t>Limpador de Vidro I - 8 h</t>
  </si>
  <si>
    <t>Copeira 04 h</t>
  </si>
  <si>
    <t>Copeira 06 h</t>
  </si>
  <si>
    <t>Copeira 08 h</t>
  </si>
  <si>
    <t>Aux Operador de Carga 8 h</t>
  </si>
  <si>
    <t>Limpador de Vidro I - 8h</t>
  </si>
  <si>
    <t>Distrito Federal</t>
  </si>
  <si>
    <t>Piso</t>
  </si>
  <si>
    <t>8h</t>
  </si>
  <si>
    <t>6h</t>
  </si>
  <si>
    <t>4h</t>
  </si>
  <si>
    <t>Jornada Mensal supondo 5 semanas</t>
  </si>
  <si>
    <t>Servente 04 h com acúmulo de Copeira</t>
  </si>
  <si>
    <t>Servente 06 h com acúmulo de Copeira</t>
  </si>
  <si>
    <t>Servente 08 h com acúmulo de Copeira</t>
  </si>
  <si>
    <t>Servente 04 h com acúmulo de Cozinheira</t>
  </si>
  <si>
    <t>Servente 06 h com acúmulo de Cozinheira</t>
  </si>
  <si>
    <t>Servente 08 h com acúmulo de Cozinheira</t>
  </si>
  <si>
    <t>Servente 08 h com acúmulo de Limpador de Vidros</t>
  </si>
  <si>
    <t>Limpador de Vidros 08h com acúmulo de Servente</t>
  </si>
  <si>
    <t>horas mensais c/acúmulo</t>
  </si>
  <si>
    <t>105h servente</t>
  </si>
  <si>
    <t>15h copeira</t>
  </si>
  <si>
    <t>157,5h servente</t>
  </si>
  <si>
    <t>22,5h copeira</t>
  </si>
  <si>
    <t>66h servente</t>
  </si>
  <si>
    <t>54h cozinheira</t>
  </si>
  <si>
    <t>99h servente</t>
  </si>
  <si>
    <t>81h copeira</t>
  </si>
  <si>
    <t>121h servente</t>
  </si>
  <si>
    <t>99h copeira</t>
  </si>
  <si>
    <t>137,5h servente</t>
  </si>
  <si>
    <t>82,5h limpador</t>
  </si>
  <si>
    <t>DF</t>
  </si>
  <si>
    <t>RJ</t>
  </si>
  <si>
    <t>SP</t>
  </si>
  <si>
    <t>Uniformes</t>
  </si>
  <si>
    <t>Seguro de Vida em Grupo</t>
  </si>
  <si>
    <t>Assistência Médica / Odontológica</t>
  </si>
  <si>
    <t>Treinamento / Capacitação / Reciclagem</t>
  </si>
  <si>
    <t>Contribuição Assistencial Patronal</t>
  </si>
  <si>
    <t>Cesta Alimentação</t>
  </si>
  <si>
    <t>Ticket Alimentação / Refeição</t>
  </si>
  <si>
    <t>Acúmulo de Função</t>
  </si>
  <si>
    <t>SIM</t>
  </si>
  <si>
    <t>NÃO</t>
  </si>
  <si>
    <t>EPI</t>
  </si>
  <si>
    <t>Obs.: NÃO = NÃO MENCIONA E CONSEQUENTEMENTE NÃO DETERMINA O VALOR OU O PERCENTUAL</t>
  </si>
  <si>
    <t>Obs.: SIM = MENCIONA MAS SEM DETERMINAR O VALOR</t>
  </si>
  <si>
    <t>Obs.: O valor total da Contribuição Sindical Patronal foi dividida por 12 meses para lançamento no CONSOLIDADO.</t>
  </si>
  <si>
    <t>Percentual DESPESAS ADM/OPE</t>
  </si>
  <si>
    <t>Percentual LUCRO</t>
  </si>
  <si>
    <t>Salário</t>
  </si>
  <si>
    <t>INSS</t>
  </si>
  <si>
    <t>INCRA</t>
  </si>
  <si>
    <t>SESI/SESC</t>
  </si>
  <si>
    <t>SENAI/SENAC</t>
  </si>
  <si>
    <t>FGTS</t>
  </si>
  <si>
    <t>SALÁRIO EDUCAÇÃO</t>
  </si>
  <si>
    <t>SEBRAE</t>
  </si>
  <si>
    <t>PAF / Assistência Médica / Odontológica</t>
  </si>
  <si>
    <t>PQM / Treinamento / Capacitação / Reciclagem</t>
  </si>
  <si>
    <t>Vale Transporte (valor estimado)</t>
  </si>
  <si>
    <t>Manutenção e depreciação de equipamentos</t>
  </si>
  <si>
    <t>ITF</t>
  </si>
  <si>
    <t>COFINS</t>
  </si>
  <si>
    <t>PIS</t>
  </si>
  <si>
    <t>ISSQN</t>
  </si>
  <si>
    <t>TOTAL</t>
  </si>
  <si>
    <t>SubTotal 2 = ITF</t>
  </si>
  <si>
    <t>TOTAL GERAL GLOBAL</t>
  </si>
  <si>
    <t>TOTAL GERAL GLOBAL ANUAL</t>
  </si>
  <si>
    <t>Montante "A" - Remuneração</t>
  </si>
  <si>
    <t>Categoria</t>
  </si>
  <si>
    <t>Quantitativo</t>
  </si>
  <si>
    <t>Total Mensal</t>
  </si>
  <si>
    <t>Total Montante "A"</t>
  </si>
  <si>
    <t>Montante "B" - Encargos Sociais Trabalhistas</t>
  </si>
  <si>
    <t>B.1 Encargos Básicos</t>
  </si>
  <si>
    <t xml:space="preserve">01 - </t>
  </si>
  <si>
    <t xml:space="preserve">02 - </t>
  </si>
  <si>
    <t xml:space="preserve">03 - </t>
  </si>
  <si>
    <t xml:space="preserve">04 - </t>
  </si>
  <si>
    <t xml:space="preserve">05 - </t>
  </si>
  <si>
    <t>RISCOS AMBIENTAIS DO TRABALHO</t>
  </si>
  <si>
    <t xml:space="preserve">06 - </t>
  </si>
  <si>
    <t xml:space="preserve">07 - </t>
  </si>
  <si>
    <t xml:space="preserve">08 - </t>
  </si>
  <si>
    <t>B.2 Encargos Trabalhistas</t>
  </si>
  <si>
    <t xml:space="preserve">09 - </t>
  </si>
  <si>
    <t>Férias + 1/3</t>
  </si>
  <si>
    <t xml:space="preserve">10 - </t>
  </si>
  <si>
    <t>13º Salário</t>
  </si>
  <si>
    <t xml:space="preserve">11 - </t>
  </si>
  <si>
    <t>Aviso Prévio Trabalhado (somente no 1º ano do contrato)</t>
  </si>
  <si>
    <t xml:space="preserve">12 - </t>
  </si>
  <si>
    <t>Auxílio Doença</t>
  </si>
  <si>
    <t xml:space="preserve">13 - </t>
  </si>
  <si>
    <t>Licença Maternidade / Paternidade</t>
  </si>
  <si>
    <t xml:space="preserve">14 - </t>
  </si>
  <si>
    <t>Faltas Legais</t>
  </si>
  <si>
    <t xml:space="preserve">15 - </t>
  </si>
  <si>
    <t>Acidente de Trabalho</t>
  </si>
  <si>
    <t>B.3 Encargos Trab. Ocacionais</t>
  </si>
  <si>
    <t xml:space="preserve">16 - </t>
  </si>
  <si>
    <t>Aviso Prévio Indenizado</t>
  </si>
  <si>
    <t xml:space="preserve">17 - </t>
  </si>
  <si>
    <t>Rescisão sem Justa Causa</t>
  </si>
  <si>
    <t xml:space="preserve">18 - </t>
  </si>
  <si>
    <t>Indenização Adicional</t>
  </si>
  <si>
    <t>B.4 Incidência dos Encargos</t>
  </si>
  <si>
    <t xml:space="preserve">19 - </t>
  </si>
  <si>
    <t>Incidência dos Encargos de "B.1" sobre "B.2"</t>
  </si>
  <si>
    <t>B.5 Incidência do FGTS</t>
  </si>
  <si>
    <t xml:space="preserve">20 - </t>
  </si>
  <si>
    <t>Incidência do FGTS (Item 6) exclusivamente sobre o</t>
  </si>
  <si>
    <t>Aviso Prévio Indenizado (Item 16)</t>
  </si>
  <si>
    <t xml:space="preserve">21 - </t>
  </si>
  <si>
    <t>período médio de afastamento superior   a  15  dias,</t>
  </si>
  <si>
    <t>motivado por acidente de trabalho (item 15)</t>
  </si>
  <si>
    <t>Total do Montante "B"</t>
  </si>
  <si>
    <t>Montante “C” - Insumos</t>
  </si>
  <si>
    <t>C.1. Insumos de Mão de Obra</t>
  </si>
  <si>
    <t xml:space="preserve">22 - </t>
  </si>
  <si>
    <t xml:space="preserve">23 - </t>
  </si>
  <si>
    <t xml:space="preserve">24 - </t>
  </si>
  <si>
    <t xml:space="preserve">25 - </t>
  </si>
  <si>
    <t xml:space="preserve">26 - </t>
  </si>
  <si>
    <t xml:space="preserve">27 - </t>
  </si>
  <si>
    <t xml:space="preserve">28 - </t>
  </si>
  <si>
    <t xml:space="preserve">29 - </t>
  </si>
  <si>
    <t xml:space="preserve">30 - </t>
  </si>
  <si>
    <t>C.2. Insumos Diversos</t>
  </si>
  <si>
    <t xml:space="preserve">31 - </t>
  </si>
  <si>
    <t>Material de limpeza, de higiene e utensílios</t>
  </si>
  <si>
    <t xml:space="preserve">32 - </t>
  </si>
  <si>
    <t>Total do Montante "C"</t>
  </si>
  <si>
    <t>Montante “D” - Demais Componentes</t>
  </si>
  <si>
    <t>Lucro</t>
  </si>
  <si>
    <t>Total do Montante "D"</t>
  </si>
  <si>
    <t xml:space="preserve">SubTotal 1 (soma dos Montantes “A”, “B”,  “C” e "D") </t>
  </si>
  <si>
    <t>Montante “E” - Impostos</t>
  </si>
  <si>
    <t xml:space="preserve">PIS </t>
  </si>
  <si>
    <t>Total do Montante "E"</t>
  </si>
  <si>
    <t>SUBTOTAL 2 (soma do Subtotal 1 + Montante "E" = ITF)</t>
  </si>
  <si>
    <t>Região de Teófilo Otoni</t>
  </si>
  <si>
    <t>Definição de Horas para o Acúmulo de Função</t>
  </si>
  <si>
    <t>Total Anual</t>
  </si>
  <si>
    <t>Limpador de Vidro I - 4h</t>
  </si>
  <si>
    <t>Limpador de Vidro I - 4 h</t>
  </si>
  <si>
    <t>75h limpador</t>
  </si>
  <si>
    <t>45h servente</t>
  </si>
  <si>
    <t>137,5h limpador</t>
  </si>
  <si>
    <t>82,5h servente</t>
  </si>
  <si>
    <t>Limpador de Vidros 04h com acúmulo de Servente</t>
  </si>
  <si>
    <t>Av. Major Alexandre Rodrigues nº 223 - Ibituruna - Montes Claros - MG</t>
  </si>
  <si>
    <t>Rua Dom Lúcio nº 53 A - Espinosa / MG</t>
  </si>
  <si>
    <t>Água Sanitária</t>
  </si>
  <si>
    <t>Servente IV - 8h</t>
  </si>
  <si>
    <t>Servente 08h com acúmulo de Copeira</t>
  </si>
  <si>
    <t>Servente IV - 08 h</t>
  </si>
  <si>
    <t>Escada 4 metros</t>
  </si>
  <si>
    <t>Cabo Extensor</t>
  </si>
  <si>
    <t>CCT 2015</t>
  </si>
  <si>
    <t>Rua Herculano Pena nº 88 - Térreo, 1º e 2º andar - Poço Rico - Juiz de Fora / MG</t>
  </si>
  <si>
    <t>CCT 2018</t>
  </si>
  <si>
    <t>SPGF</t>
  </si>
  <si>
    <t>SUFIS</t>
  </si>
  <si>
    <t>CCT 2017 [somente Governador Valadares]</t>
  </si>
  <si>
    <t>Vinculada à AF Conferidor</t>
  </si>
  <si>
    <t>CC/MG</t>
  </si>
  <si>
    <t>CCT 2020</t>
  </si>
  <si>
    <t>VALOR DO EQUIPAMENTO</t>
  </si>
  <si>
    <t>AF-2/Contagem</t>
  </si>
  <si>
    <t>DF/Contagem - 2</t>
  </si>
  <si>
    <t>GAB/SRF, DF e AF/Gov. Valadares</t>
  </si>
  <si>
    <t>AF/GAB e DF - Juiz de Fora -  1</t>
  </si>
  <si>
    <t>DF/ Juiz de Fora - 2</t>
  </si>
  <si>
    <t>DF/Muriaé</t>
  </si>
  <si>
    <t>AF/ Ubá e DF/Ubá</t>
  </si>
  <si>
    <t>DBENS</t>
  </si>
  <si>
    <t>Núcleo de Contribuintes Externos II - São Paulo</t>
  </si>
  <si>
    <t>Núcleo de Contribuintes Externos I - Rio de Janeiro</t>
  </si>
  <si>
    <t>Núcleo de Contribuintes Externos III – Brasília</t>
  </si>
  <si>
    <t>Nome do Responsável (na unidade executora)</t>
  </si>
  <si>
    <t>Telefone (na unidade executora)</t>
  </si>
  <si>
    <t>E-mail (na unidade executora)</t>
  </si>
  <si>
    <t>CNPJ (para faturamento)</t>
  </si>
  <si>
    <t>Fiscal (nome completo)</t>
  </si>
  <si>
    <t>Suplente (nome completo)</t>
  </si>
  <si>
    <t>Endereço (da unidade usuária)</t>
  </si>
  <si>
    <t>Nível (da unidade usuária)</t>
  </si>
  <si>
    <t>Município (da unidade usuária)</t>
  </si>
  <si>
    <t>Rua Antônio Jardim,273,Centro, Nova Lima/MG</t>
  </si>
  <si>
    <t>Rua Orival Alburquerque, 26- Campo Alegre - Conselheiro Lafaiete / MG</t>
  </si>
  <si>
    <t>Rua Direita, 193  - Centro - Santa Luzia / MG</t>
  </si>
  <si>
    <t>Área Interna (da unidade usuária)</t>
  </si>
  <si>
    <t>Área de Vidro (da unidade usuária)</t>
  </si>
  <si>
    <t>Área Externa (da unidade usuária)</t>
  </si>
  <si>
    <t>Área Total (da unidade usuária)</t>
  </si>
  <si>
    <t>Rua Artur Campos, nº 906- Alvorada- Ibirité/MG</t>
  </si>
  <si>
    <t>Praça Irmã Albuquerque, nº 45 - 3º andar - Centro - Bom Despacho</t>
  </si>
  <si>
    <t>Rua Dr. Cícero de Castro Filho, 1100 – Oliveira – MG.</t>
  </si>
  <si>
    <t>248,79 </t>
  </si>
  <si>
    <t>56,22 </t>
  </si>
  <si>
    <t>251,17 </t>
  </si>
  <si>
    <t>Praça Cordovil Pinto Coelho, nº 145 - Centro - Manhuaçu / MG. CEP: 36900-103</t>
  </si>
  <si>
    <t>Rua Silva Jardim, 340 - 2º andar - Bairro Boa Morte - Barbacena/MG</t>
  </si>
  <si>
    <t>Rua Coronel Domiciano nº 170 - 1º andar - Centro - Muriaé / MG</t>
  </si>
  <si>
    <t>Rua Gama Cerqueira, 70 - Centro - Cataguases/MG</t>
  </si>
  <si>
    <t>Campus UFV - Vila Gianetti, casa 14 - Centro - Viçosa/MG.</t>
  </si>
  <si>
    <t>Rua Juca Flávio, 655 - A - Bairro Rosário</t>
  </si>
  <si>
    <t>Avenida Pio XII, 1357 - Bairro Santos Dumont</t>
  </si>
  <si>
    <t>AV. Campina Verde, 806 - Centro - Iturama - MG</t>
  </si>
  <si>
    <t>Rua Olegário Maciel, 1.100 – Bairro Santo Antônio – Patos de Minas-MG.</t>
  </si>
  <si>
    <t>Rua Pimenta de Pádua, 1237 - Centro - São Sebastião do Paraíso</t>
  </si>
  <si>
    <t>Avenida Alberto Vieira Romão, nº 185 – Distrito Industrial, CEP: 37.135-516</t>
  </si>
  <si>
    <t>Rua Melo Viana, 08-  2º andar- Centro – Extrema-/MG (AF/DF/Extrema)</t>
  </si>
  <si>
    <t>Rua Coronel Francisco Braz, nº 42, 3º andar – Centro – Itajubá/MG</t>
  </si>
  <si>
    <t>Av. Camilo Soares nº 722 - Centro - Caxambu / MG</t>
  </si>
  <si>
    <t>Av. Getúlio Vargas nº 154 -  Centro - Três Corações / MG</t>
  </si>
  <si>
    <t>Rua Porto nº 450 - São Francisco - Belo Horizonte</t>
  </si>
  <si>
    <t>Av. Almirante Barroso, n.º 63 - 9º andar -  Centro - Rio de Janeiro / RJ</t>
  </si>
  <si>
    <r>
      <rPr>
        <sz val="8"/>
        <color rgb="FF000000"/>
        <rFont val="Arial"/>
        <family val="2"/>
      </rPr>
      <t>DF/Juiz de Fora-1 e AF/Juiz de Fora</t>
    </r>
    <r>
      <rPr>
        <sz val="8"/>
        <color indexed="8"/>
        <rFont val="Arial"/>
        <family val="2"/>
      </rPr>
      <t xml:space="preserve"> - Rua Halfeld, nº 414 e 422 - Centro - Juiz de Fora - MG; </t>
    </r>
    <r>
      <rPr>
        <sz val="8"/>
        <color rgb="FF000000"/>
        <rFont val="Arial"/>
        <family val="2"/>
      </rPr>
      <t>GAB/SRF</t>
    </r>
    <r>
      <rPr>
        <sz val="8"/>
        <color indexed="8"/>
        <rFont val="Arial"/>
        <family val="2"/>
      </rPr>
      <t xml:space="preserve"> - Avenida Getúlio Vargas, 455 - Centro - Juiz de Fora - MG.</t>
    </r>
  </si>
  <si>
    <t>Ano</t>
  </si>
  <si>
    <t>VALOR MENSAL</t>
  </si>
  <si>
    <t>QUANTIDADE MENSAL TOTAL</t>
  </si>
  <si>
    <t>QUANTIDADE ANUAL TOTAL</t>
  </si>
  <si>
    <t xml:space="preserve">Rodo de alumínio 40cm 02 borrchas </t>
  </si>
  <si>
    <t>Máscaras</t>
  </si>
  <si>
    <t xml:space="preserve">Cera acrílica impermeabilizante - incolor - para piso vinílico </t>
  </si>
  <si>
    <t>DESCRIÇÃO DA UNIDADE DE FORNECIMENTO</t>
  </si>
  <si>
    <t>MATERIAIS – ESTIMATIVA ANUAL</t>
  </si>
  <si>
    <t>QUANTIDADE ESTIMADA ANUAL</t>
  </si>
  <si>
    <t>QUANTIDADE x VALOR DO EQUIPAMENTO</t>
  </si>
  <si>
    <t>Servente I - 04 h (salário)</t>
  </si>
  <si>
    <t>Servente I - 06 h (salário)</t>
  </si>
  <si>
    <t>Servente I - 08 h (salário)</t>
  </si>
  <si>
    <t>Servente 04 h (salário)</t>
  </si>
  <si>
    <t>Servente 06 h (salário)</t>
  </si>
  <si>
    <t>Servente 08 h (salário)</t>
  </si>
  <si>
    <t>Servente III - 08 h (salário)</t>
  </si>
  <si>
    <t>Servente II - 04 h (salário)</t>
  </si>
  <si>
    <t>Servente IV - 08 h (salário)</t>
  </si>
  <si>
    <t>Auxiliar de Operador de Carga 8 h (salário)</t>
  </si>
  <si>
    <t>Copeira 4 h (salário)</t>
  </si>
  <si>
    <t>Copeira 6 h (salário)</t>
  </si>
  <si>
    <t>Copeira 8 h (salário)</t>
  </si>
  <si>
    <t>Limpador de Vidro 4 h (salário)</t>
  </si>
  <si>
    <t>Limpador de Vidro 8 h (salário)</t>
  </si>
  <si>
    <t>Limpador de Vidros I - 4h (salário)</t>
  </si>
  <si>
    <t>Limpador de Vidros I - 8h (salário)</t>
  </si>
  <si>
    <t>Encarregado 8 h (salário)</t>
  </si>
  <si>
    <t>Salário Servente II - 06 h (salário)</t>
  </si>
  <si>
    <t>Salário Servente II - 08 h (salário)</t>
  </si>
  <si>
    <t>CCT (área de abrangência)</t>
  </si>
  <si>
    <t>Servente 04 h (custo)</t>
  </si>
  <si>
    <t>Servente 06 h (custo)</t>
  </si>
  <si>
    <t>Servente 08 h (custo)</t>
  </si>
  <si>
    <t>Servente III - 08 h (custo)</t>
  </si>
  <si>
    <t>Servente II - 04 h (custo)</t>
  </si>
  <si>
    <t>Salário Servente II - 06 h (custo)</t>
  </si>
  <si>
    <t>Salário Servente II - 08 h (custo)</t>
  </si>
  <si>
    <t>Servente I - 04 h (custo)</t>
  </si>
  <si>
    <t>Servente I - 06 h (custo)</t>
  </si>
  <si>
    <t>Servente I - 08 h (custo)</t>
  </si>
  <si>
    <t>Servente IV - 08 h (custo)</t>
  </si>
  <si>
    <t>Auxiliar de Operador de Carga 8 h (custo)</t>
  </si>
  <si>
    <t>Copeira 4 h (custo)</t>
  </si>
  <si>
    <t>Copeira 6 h (custo)</t>
  </si>
  <si>
    <t>Copeira 8 h (custo)</t>
  </si>
  <si>
    <t>Limpador de Vidro 4 h (custo)</t>
  </si>
  <si>
    <t>Limpador de Vidro 8 h (custo)</t>
  </si>
  <si>
    <t>Limpador de Vidros I - 4h (custo)</t>
  </si>
  <si>
    <t>Limpador de Vidros I - 8h (custo)</t>
  </si>
  <si>
    <t>Encarregado 8 h (custo)</t>
  </si>
  <si>
    <t>Montante A</t>
  </si>
  <si>
    <t>Valor unitário (por vaga)</t>
  </si>
  <si>
    <t>Obs.: Auxílio Alimentação : Em DF é provisionado para 23 dias, mas o pagamento é por dia efetivamente trabalhado, não há desconto e o fornecimento indenpende da carga horária.</t>
  </si>
  <si>
    <t>Obs.: Auxílio Alimentação : Em MG é provisionado para 23 dias, mas o pagamento é por dia efetivamente trabalhado, há um desconto de 20% e somente se aplica para carga horária de 8h.</t>
  </si>
  <si>
    <t>Obs.: Auxílio Alimentação : Em RJ é provisionado para 23 dias, mas o pagamento é por dia efetivamente trabalhado, há desconto de 10% e o fornecimento indenpende da carga horária.</t>
  </si>
  <si>
    <t xml:space="preserve"> Não constou (usar 12%)</t>
  </si>
  <si>
    <t>Não constou (usar 12%)</t>
  </si>
  <si>
    <t>EMPRESAS CATEGORIA ECONÔMICA R$ 0,00</t>
  </si>
  <si>
    <t xml:space="preserve">Obs.: Auxílio Alimentação : Em São Paulo é provisionado para 23 dias, mas o pagamento é por dia efetivamente trabalhado, há um desconto de valor nominal e o fornecimento indenpende da carga horária. </t>
  </si>
  <si>
    <t>Despesas Administrativo / Operacionais</t>
  </si>
  <si>
    <t>SUB TOTAL 1</t>
  </si>
  <si>
    <t>SUB TOTAL 2</t>
  </si>
  <si>
    <t>SUB TOTAL 3</t>
  </si>
  <si>
    <t>quando ocorre correção de CCT, o Montante A altera, o percentual altera e o valor nominal nominal do Montante D permanece fixo conforme cláusula do reajuste</t>
  </si>
  <si>
    <t>início do contrato</t>
  </si>
  <si>
    <t>ISSQN (%)</t>
  </si>
  <si>
    <t>MG</t>
  </si>
  <si>
    <t>MG (Juiz de Fora)</t>
  </si>
  <si>
    <t>Obs: Acúmulo SP 20%</t>
  </si>
  <si>
    <t>Servente II - 6h CCT 2020 - RJ</t>
  </si>
  <si>
    <t>Servente II - 6h CCT 2020 - SP</t>
  </si>
  <si>
    <t>AF- 2 / Contagem</t>
  </si>
  <si>
    <t>SRF - Montes Claros</t>
  </si>
  <si>
    <t>Rua João Morato de Faria, 145 - 1º e 2º  andar - Centro - Divinópolis / MG</t>
  </si>
  <si>
    <t xml:space="preserve">Avenida Frederico Leão Bittencourt, 48 - Centro - salinas/MG </t>
  </si>
  <si>
    <t>12 MESES DE VIGÊNCIA ANUAL DO CONTRATO</t>
  </si>
  <si>
    <t>VALOR MENSAL DA DEPRECIAÇÃO (QUANT x VALOR DO EQUIP x %DEPREC / 12 MESES)</t>
  </si>
  <si>
    <t>Esponja Dupla Face</t>
  </si>
  <si>
    <t>Água Sanitária 5 LT</t>
  </si>
  <si>
    <t>Escova sanitária com suporte</t>
  </si>
  <si>
    <t xml:space="preserve">Pá de lixo Cabo Longo </t>
  </si>
  <si>
    <t xml:space="preserve">Luvas de Borracha </t>
  </si>
  <si>
    <t xml:space="preserve">Lã de cordeiro para limpeza de vidro </t>
  </si>
  <si>
    <t>Álcool gel 70% - 5L</t>
  </si>
  <si>
    <t>CCT 2022</t>
  </si>
  <si>
    <t>Limpador de Vidro I - 8h CCT 2020 e 2022</t>
  </si>
  <si>
    <t>Desp Ad Op (Contrato)</t>
  </si>
  <si>
    <t>Lucro (Contrato)</t>
  </si>
  <si>
    <t>ok</t>
  </si>
  <si>
    <t>DF000037/2023 [CCT 2023]</t>
  </si>
  <si>
    <t>Servente II - 4h CCT 2023 - DF</t>
  </si>
  <si>
    <t>MG000001/2023 [CCT 2023]</t>
  </si>
  <si>
    <t>CCT 2023</t>
  </si>
  <si>
    <t xml:space="preserve"> MG000212/2023 [CCT 2023]</t>
  </si>
  <si>
    <t>MG000201/2023 [CCT 2023]</t>
  </si>
  <si>
    <t>MG000232/2023 [CCT 2023]</t>
  </si>
  <si>
    <t>MG000207/2023 [CCT 2023]</t>
  </si>
  <si>
    <t>Servente II - 4h CCT 2022 e 2023</t>
  </si>
  <si>
    <t>Servente II - 6h CCT 2022 e 2023</t>
  </si>
  <si>
    <t>Servente II - 8h CCT 2022 e 2023</t>
  </si>
  <si>
    <t>Servente I - 4h CCT 2022 e 2023</t>
  </si>
  <si>
    <t>Servente I - 6h CCT 2022 e 2023</t>
  </si>
  <si>
    <t>Servente I - 8h CCT 2022 e 2022</t>
  </si>
  <si>
    <t>Servente III - 8h CCT 2022 e 2023</t>
  </si>
  <si>
    <t>Servente IV - 8h CCT 2022 e 2023</t>
  </si>
  <si>
    <t>Limpador de Vidro  I - 4h CCT 2022 e 2023</t>
  </si>
  <si>
    <t>MG000231/2023 [CCT 2023]</t>
  </si>
  <si>
    <t>MG000234/2023 [CCT 2023]</t>
  </si>
  <si>
    <t>MG000221/2023 [CCT 2023]</t>
  </si>
  <si>
    <t>MG000319/2023 [CCT 2023]</t>
  </si>
  <si>
    <t>MG000261/2023 [CCT 2023]</t>
  </si>
  <si>
    <t>MG000300/2023 [CCT 2023]</t>
  </si>
  <si>
    <t>MG000543/2023 [CCT 2023]</t>
  </si>
  <si>
    <t>MG000615/2023 [CCT 2023]</t>
  </si>
  <si>
    <t>MG000646/2023 [CCT 2023]</t>
  </si>
  <si>
    <t>MG000616/2023 [CCT 2023]</t>
  </si>
  <si>
    <t>MG000433/2023 [CCT 2023]</t>
  </si>
  <si>
    <t>MG000308/2023 [CCT 2023]</t>
  </si>
  <si>
    <t>MG000667/2023 [CCT 2023]</t>
  </si>
  <si>
    <t>MG000781/2023 [CCT 2023]</t>
  </si>
  <si>
    <t>MG000828/2023 [CCT 2023]</t>
  </si>
  <si>
    <t>MG000850/2023 [CCT 2023]</t>
  </si>
  <si>
    <t>MG000870/2023 [CCT 2023]</t>
  </si>
  <si>
    <t>MG001144/2023 [CCT 2023]</t>
  </si>
  <si>
    <t>MG000483/2023 [CCT 2023]</t>
  </si>
  <si>
    <t>Tabela</t>
  </si>
  <si>
    <t>CCT 2023 [Juiz de Fora]</t>
  </si>
  <si>
    <t>SP000969/2023 [Aditivo CCT 2023]</t>
  </si>
  <si>
    <t xml:space="preserve">Quantidade de caixa d'água </t>
  </si>
  <si>
    <t xml:space="preserve"> </t>
  </si>
  <si>
    <t>Praça ComendadorJoão Alves, s/n - Centro - São Sebastião do Paraíso</t>
  </si>
  <si>
    <t>Rua Comendador Schumann, nº 403 – Bairro Varginha – Itajubá/MG</t>
  </si>
  <si>
    <t>Rua José Duarte de Paiva, 815 – Jardim  Cambuí - CEP: 35.700-059. Sete Lagoas/MG</t>
  </si>
  <si>
    <t>Rua Paraná nº 34-A, Novo Amazonas, Itabira - MG. CEP 35900-355</t>
  </si>
  <si>
    <t>Rua Antônio Cimini, nº 151 - Loja A - Rodoviários - Caratinga / MG - CEP 35300-275</t>
  </si>
  <si>
    <t>Avenida Getúlio Vargas nº 856 - Fábrica - Leopoldina / MG</t>
  </si>
  <si>
    <t>Rua Pedro de Oliveira, nº 202 - 2º Pavimento - Centro - Carangola / MG.</t>
  </si>
  <si>
    <t>Rua Vinte e Dois nº 780 - Centro - Ituiutaba/MG</t>
  </si>
  <si>
    <t>Rua Vinte e Dois nº 780 - Centro - Ituiuitaba /MG</t>
  </si>
  <si>
    <t> 01</t>
  </si>
  <si>
    <t>Rua Coronel Domiciano nº 170 - 1º e 2º andares - Centro - Muriaé / MG</t>
  </si>
  <si>
    <t>Rua Pedro de Oliveira, nº 202 - 2º Pavimento - Centro - Carangola - MG</t>
  </si>
  <si>
    <t>Detergente Neutro 500 ml</t>
  </si>
  <si>
    <t>Escova de Roupa (ver linha 15)</t>
  </si>
  <si>
    <t>Álcool gel 70% - 500 ml</t>
  </si>
  <si>
    <t>Senhor fornecedor,</t>
  </si>
  <si>
    <t>Empresa:</t>
  </si>
  <si>
    <t>CNPJ:</t>
  </si>
  <si>
    <t>Telefone:</t>
  </si>
  <si>
    <t>E-mail:</t>
  </si>
  <si>
    <t>Responsável:</t>
  </si>
  <si>
    <t>Sabão em Pó 2 kg</t>
  </si>
  <si>
    <t>Saponáceo em pó - 300g</t>
  </si>
  <si>
    <t>44 horas semanais = segunda a sexta  = 44 * 5 = 220 h mês</t>
  </si>
  <si>
    <t>36 horas semanais =segunda a sexta = 36 * 5 = 180 h mês</t>
  </si>
  <si>
    <t>24 horas semanais = segunda a sexta= 24 * 5 = 120 h mês</t>
  </si>
  <si>
    <t xml:space="preserve"> Shampoo lava auto (neutro e biodegradável)</t>
  </si>
  <si>
    <t xml:space="preserve">Limpa Pneus </t>
  </si>
  <si>
    <t xml:space="preserve">VALOR UNITÁRIO DO MATERIAL </t>
  </si>
  <si>
    <t>Álcool 70%</t>
  </si>
  <si>
    <t>VALOR MENSAL DA DEPRECIAÇÃO x 12 MESES = 10% do TOTAL</t>
  </si>
  <si>
    <t>Total Litros</t>
  </si>
  <si>
    <t>LITRAGEM</t>
  </si>
  <si>
    <t xml:space="preserve">VALOR </t>
  </si>
  <si>
    <t>até 10.000</t>
  </si>
  <si>
    <r>
      <t xml:space="preserve">Declaro  que os preços encontram-se incluídos todos os custos e despesas para a prestação dos serviços auxiliares, tais como: custos diretos e indiretos, tributos incidentes, encargos sociais/trabalhistas, impostos, taxas, seguros e outras despesas de qualquer natureza que se façam indispensáveis à plena execução dos serviços, objeto da presente licitação.
</t>
    </r>
    <r>
      <rPr>
        <b/>
        <sz val="11"/>
        <rFont val="Calibri"/>
        <family val="2"/>
        <scheme val="minor"/>
      </rPr>
      <t>__________________________________
Assinatura do representante legal</t>
    </r>
  </si>
  <si>
    <t xml:space="preserve">Data:                                                                 Local: </t>
  </si>
  <si>
    <t>Carimbo:</t>
  </si>
  <si>
    <t>de 30.001 a 40.000</t>
  </si>
  <si>
    <t>de 20.001 a 30.000</t>
  </si>
  <si>
    <t>de 10.001 a 20.000</t>
  </si>
  <si>
    <t>Área Interna m² (da unidade usuária)</t>
  </si>
  <si>
    <t xml:space="preserve">VALOR DEDETIZAÇÃO </t>
  </si>
  <si>
    <t>M²</t>
  </si>
  <si>
    <t>ate 500</t>
  </si>
  <si>
    <t>501 a 1.000</t>
  </si>
  <si>
    <t>2.501 a 3.000</t>
  </si>
  <si>
    <t>3.001 a 3.500</t>
  </si>
  <si>
    <t>4.001 a 4.500</t>
  </si>
  <si>
    <t>4.501 a 5.000</t>
  </si>
  <si>
    <t>acima de 5.000</t>
  </si>
  <si>
    <t>2.001 a 2.500</t>
  </si>
  <si>
    <t>1.501 a 2.000</t>
  </si>
  <si>
    <t>1.001 a 1.500</t>
  </si>
  <si>
    <t>3.501 a 4.000</t>
  </si>
  <si>
    <t>DF/Juiz de Fora-1 e AF/Juiz de Fora - Rua Halfeld, nº 414 e 422 - Centro - Juiz de Fora - MG; GAB/SRF - Avenida Getúlio Vargas, 455 - Centro - Juiz de Fora - MG.</t>
  </si>
  <si>
    <t>Luvas Latex tamanho P</t>
  </si>
  <si>
    <t>Luvas Latex tamanho M</t>
  </si>
  <si>
    <t>Luvas Latex tamanho G</t>
  </si>
  <si>
    <t xml:space="preserve">Caixa d'agua </t>
  </si>
  <si>
    <t xml:space="preserve">Dedetização </t>
  </si>
  <si>
    <t xml:space="preserve">33 - </t>
  </si>
  <si>
    <t xml:space="preserve">34 - </t>
  </si>
  <si>
    <t xml:space="preserve">Limpeza de caixa d'água </t>
  </si>
  <si>
    <t xml:space="preserve">Serviços de dedetização </t>
  </si>
  <si>
    <t>MG001629/2023 [CCT 2023]</t>
  </si>
  <si>
    <t>MG002002/2023 [CCT 2023]</t>
  </si>
  <si>
    <t>MG001769/2023 [CCT 2023]</t>
  </si>
  <si>
    <t>MG001541/2023 [CCT 2023]</t>
  </si>
  <si>
    <t>MG002003/2023 [CCT 2023]</t>
  </si>
  <si>
    <t>MG001725/2023 [CCT 2023]</t>
  </si>
  <si>
    <t>RJ000850/2023 [CCT 2023]</t>
  </si>
  <si>
    <t>CCT 2023 [DF]</t>
  </si>
  <si>
    <t>CCT 2023 [RJ]</t>
  </si>
  <si>
    <t>CCT 2023 [SP]</t>
  </si>
  <si>
    <t>Servente-I</t>
  </si>
  <si>
    <t>Servente-II</t>
  </si>
  <si>
    <t>Servente-III, IV e Limpador V.</t>
  </si>
  <si>
    <r>
      <rPr>
        <sz val="8"/>
        <rFont val="Symbol"/>
        <family val="1"/>
        <charset val="2"/>
      </rPr>
      <t>·</t>
    </r>
    <r>
      <rPr>
        <sz val="8"/>
        <rFont val="Arial"/>
        <family val="2"/>
      </rPr>
      <t>                     Servente-I 4 horas: 2h12min/dia para atividades de servente e 1h48min/dia para o acumulo de função de cozinheira = 55% servente e 45% cozinheira.</t>
    </r>
  </si>
  <si>
    <r>
      <t>·</t>
    </r>
    <r>
      <rPr>
        <sz val="8"/>
        <rFont val="Times New Roman"/>
        <family val="1"/>
      </rPr>
      <t xml:space="preserve">                     </t>
    </r>
    <r>
      <rPr>
        <sz val="8"/>
        <rFont val="Arial"/>
        <family val="2"/>
      </rPr>
      <t>Servente-I 6 horas: 3h18min/dia para atividades de servente e 2h42min/dia para o acumulo de função de cozinheira = 55% servente e 45% cozinheira.</t>
    </r>
  </si>
  <si>
    <r>
      <t>·</t>
    </r>
    <r>
      <rPr>
        <sz val="8"/>
        <rFont val="Times New Roman"/>
        <family val="1"/>
      </rPr>
      <t xml:space="preserve">                     </t>
    </r>
    <r>
      <rPr>
        <sz val="8"/>
        <rFont val="Arial"/>
        <family val="2"/>
      </rPr>
      <t>Servente-I 8 horas: 4h24min/dia para atividades de servente e 2h36min/dia para o acumulo de função de cozinheira = 55% servente e 45% cozinheira.</t>
    </r>
  </si>
  <si>
    <r>
      <t>·</t>
    </r>
    <r>
      <rPr>
        <sz val="8"/>
        <rFont val="Times New Roman"/>
        <family val="1"/>
      </rPr>
      <t xml:space="preserve">                     </t>
    </r>
    <r>
      <rPr>
        <sz val="8"/>
        <rFont val="Arial"/>
        <family val="2"/>
      </rPr>
      <t>Servente-II 4 horas: 3h30min/dia para atividades de servente e 30min/dia para o acumulo de função de copeira = 87,5% servente e 12,5% copeira.</t>
    </r>
  </si>
  <si>
    <r>
      <t>·</t>
    </r>
    <r>
      <rPr>
        <sz val="8"/>
        <rFont val="Times New Roman"/>
        <family val="1"/>
      </rPr>
      <t xml:space="preserve">                     </t>
    </r>
    <r>
      <rPr>
        <sz val="8"/>
        <rFont val="Arial"/>
        <family val="2"/>
      </rPr>
      <t>Servente-II 6 horas: 5h15min/dia para atividades de servente e 45min/dia para o acumulo de função de copeira = 87,5% servente e 12,5% copeira.</t>
    </r>
  </si>
  <si>
    <r>
      <t>·</t>
    </r>
    <r>
      <rPr>
        <sz val="8"/>
        <rFont val="Times New Roman"/>
        <family val="1"/>
      </rPr>
      <t xml:space="preserve">                     </t>
    </r>
    <r>
      <rPr>
        <sz val="8"/>
        <rFont val="Arial"/>
        <family val="2"/>
      </rPr>
      <t>Servente-II 8 horas: 7h/dia para atividades de servente e 1h/dia para o acumulo de função de copeira = 87,5% servente e 12,5% copeira.</t>
    </r>
  </si>
  <si>
    <r>
      <t>·</t>
    </r>
    <r>
      <rPr>
        <sz val="8"/>
        <rFont val="Times New Roman"/>
        <family val="1"/>
      </rPr>
      <t xml:space="preserve">                     </t>
    </r>
    <r>
      <rPr>
        <sz val="8"/>
        <rFont val="Arial"/>
        <family val="2"/>
      </rPr>
      <t>Servente-III 8 horas: 5h/dia para atividades de servente e 3h/dia para o acumulo de função de limpador de vidros = 62,5% servente e 37,5% limpador de vidros</t>
    </r>
  </si>
  <si>
    <r>
      <t>·</t>
    </r>
    <r>
      <rPr>
        <sz val="8"/>
        <rFont val="Times New Roman"/>
        <family val="1"/>
      </rPr>
      <t xml:space="preserve">                     </t>
    </r>
    <r>
      <rPr>
        <sz val="8"/>
        <rFont val="Arial"/>
        <family val="2"/>
      </rPr>
      <t>Servente-IV 8 horas: 5h/dia para atividades de servente e 3h/dia para o acumulo de função de copeira = 62,5% servente e 37,5% limpador de vidros</t>
    </r>
  </si>
  <si>
    <r>
      <t>·</t>
    </r>
    <r>
      <rPr>
        <sz val="8"/>
        <rFont val="Times New Roman"/>
        <family val="1"/>
      </rPr>
      <t xml:space="preserve">                     </t>
    </r>
    <r>
      <rPr>
        <sz val="8"/>
        <rFont val="Arial"/>
        <family val="2"/>
      </rPr>
      <t>Limpador de Vidros - I 8 horas: 5h/dia para atividades de limpador de vidros e 3h/dia para o acumulo de função de servente = 62,5% limpador de vidros e 37,5% servente.</t>
    </r>
  </si>
  <si>
    <t>Memória de Cálculo para horas de acúmulo em cada função</t>
  </si>
  <si>
    <t>192,5h servente</t>
  </si>
  <si>
    <t>27,5h copeira</t>
  </si>
  <si>
    <t>A SEF paga ao longo de 12 meses 10% do valor total dos equipamentos como depreciação e os equipamentos são devolvidos à empresa.</t>
  </si>
  <si>
    <t>Valor Mensal</t>
  </si>
  <si>
    <t>Valor Anual</t>
  </si>
  <si>
    <t>Anual</t>
  </si>
  <si>
    <t>Mensal:</t>
  </si>
  <si>
    <t>Apenas para formação do valor anual.</t>
  </si>
  <si>
    <t>de 40.001 a 50.000</t>
  </si>
  <si>
    <t>de 50.001 a 60.000</t>
  </si>
  <si>
    <t>de 60.001 a 70.000</t>
  </si>
  <si>
    <t>de 70.001 a 80.000</t>
  </si>
  <si>
    <t>de 80.001 a 90.000</t>
  </si>
  <si>
    <t>de 90.001 a 100.000</t>
  </si>
  <si>
    <t>VALOR LIMPEZA DAS CAIXAS D'ÁGUA</t>
  </si>
  <si>
    <t xml:space="preserve">SERVIÇOS SERÃO EFETUADOS UMA VEZ AO ANO </t>
  </si>
  <si>
    <t>SERVIÇOS SERÃO EFETUADOS UMA VEZ AO ANO</t>
  </si>
  <si>
    <t>DEPRECIAÇÃO (VALOR A SER REEMBOLSADO EM 12 MESES)</t>
  </si>
  <si>
    <t>Diárias</t>
  </si>
  <si>
    <t xml:space="preserve">35 - </t>
  </si>
  <si>
    <t>Diárias (valor estimado)</t>
  </si>
  <si>
    <t>Posto</t>
  </si>
  <si>
    <t xml:space="preserve">Auxiliar Operador de Carga </t>
  </si>
  <si>
    <t xml:space="preserve">Composição de Custos Diária: </t>
  </si>
  <si>
    <t>Hospedagem</t>
  </si>
  <si>
    <t>Almoço</t>
  </si>
  <si>
    <t>Jantar</t>
  </si>
  <si>
    <t>Quantitativo de diárias por ano</t>
  </si>
  <si>
    <t xml:space="preserve">* No preço ofertado deverá ser incluído todos os custos: hospedagem, almoço, lanche e jantar, tributos e contribuições para fiscais, assim como custo administrativo e lucro </t>
  </si>
  <si>
    <t>* O transporte será oferecido pela Contratada</t>
  </si>
  <si>
    <t>Café da manhã</t>
  </si>
  <si>
    <t xml:space="preserve">* O pagamento da diárias será sob demanda </t>
  </si>
  <si>
    <t xml:space="preserve">Locais do deslocamento: </t>
  </si>
  <si>
    <t xml:space="preserve">Estado de Minas Gerais </t>
  </si>
  <si>
    <t>Quantitativo de diárias anual (estimada)</t>
  </si>
  <si>
    <t>*Proposta para fornecimento de diarias com vistas a viabilizar o deslocamento intermunicipal de Auxiliares de Operador de Carga para atendimento a demandas da Secretaria Estadual da Fazenda de Minas Gerais</t>
  </si>
  <si>
    <t>Valor unitário da Diária</t>
  </si>
  <si>
    <t xml:space="preserve">Valor Mensal das Diárias para formação do custo global </t>
  </si>
  <si>
    <t>Valor Total Estimado com Diárias</t>
  </si>
  <si>
    <t>Em média 70 diárias por ano (estimativa)</t>
  </si>
  <si>
    <t xml:space="preserve">* A diária será para os postos de serviços da Unidade DBENS localizada no bairro São Francisco, município de Belo Horizonte - Minas Gerais </t>
  </si>
  <si>
    <t>Percentual Total Máximo 7% para o Montante D</t>
  </si>
  <si>
    <t>AF/GAB e DF - Juiz de Fora-1</t>
  </si>
  <si>
    <t>DF/ Juiz de Fora-2</t>
  </si>
  <si>
    <r>
      <t xml:space="preserve">Estamos lhe encaminhando esta planilha para que possamos coletar preços de serviços para compor processo de compra a ser realizado pela Secretaria de Estado de Fazenda de Minas Gerais.
O objeto do processo é a prestação de serviços de Conservação e Limpeza referentes às categorias de Servente, Auxiliar de Operador de Carga, Copeiro(a), Limpador de Vidro e Encarregado, a serem executados em unidades da SEF/MG, instaladas na capital e no interior do Estado de Minas Gerais, mediante contrato, conforme especificações, exigências e quantidades estabelecidas neste documento e seus Anexos, no Edital e seus Anexos.
Sendo assim, solicitamos a gentileza de preencher as abas deste arquivo conforme orientações abaixo e enviar-nos por meio do e-mail: </t>
    </r>
    <r>
      <rPr>
        <b/>
        <u/>
        <sz val="10"/>
        <rFont val="Arial"/>
        <family val="2"/>
      </rPr>
      <t>spgfdbensdgs@fazenda.mg.gov.br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 - Preencha abaixo os dados da empresa;
</t>
    </r>
    <r>
      <rPr>
        <b/>
        <sz val="10"/>
        <rFont val="Arial"/>
        <family val="2"/>
      </rPr>
      <t>2</t>
    </r>
    <r>
      <rPr>
        <sz val="10"/>
        <rFont val="Arial"/>
        <family val="2"/>
      </rPr>
      <t xml:space="preserve"> - Verifique as especificações da contratação conforme informações descritas nas abas: </t>
    </r>
    <r>
      <rPr>
        <sz val="10"/>
        <color rgb="FFFF0000"/>
        <rFont val="Arial"/>
        <family val="2"/>
      </rPr>
      <t>Anexo II -Locais e Áreas; Tempo Acúmulo de Função, CCT e CCT Salários, Conferidor</t>
    </r>
    <r>
      <rPr>
        <sz val="10"/>
        <rFont val="Arial"/>
        <family val="2"/>
      </rPr>
      <t xml:space="preserve"> e em caso de dúvidas entre em contato conosco;
</t>
    </r>
    <r>
      <rPr>
        <b/>
        <sz val="10"/>
        <rFont val="Arial"/>
        <family val="2"/>
      </rPr>
      <t>3</t>
    </r>
    <r>
      <rPr>
        <sz val="10"/>
        <rFont val="Arial"/>
        <family val="2"/>
      </rPr>
      <t xml:space="preserve"> - Acesse a aba</t>
    </r>
    <r>
      <rPr>
        <sz val="10"/>
        <color rgb="FFFF0000"/>
        <rFont val="Arial"/>
        <family val="2"/>
      </rPr>
      <t xml:space="preserve"> "CCT_Insumos",</t>
    </r>
    <r>
      <rPr>
        <sz val="10"/>
        <rFont val="Arial"/>
        <family val="2"/>
      </rPr>
      <t xml:space="preserve"> confira as especificações e preencha os campos destacados em </t>
    </r>
    <r>
      <rPr>
        <b/>
        <sz val="10"/>
        <rFont val="Arial"/>
        <family val="2"/>
      </rPr>
      <t xml:space="preserve">alaranjado </t>
    </r>
    <r>
      <rPr>
        <sz val="10"/>
        <rFont val="Arial"/>
        <family val="2"/>
      </rPr>
      <t xml:space="preserve">(coluna B linha 37 a 39);
</t>
    </r>
    <r>
      <rPr>
        <b/>
        <sz val="10"/>
        <rFont val="Arial"/>
        <family val="2"/>
      </rPr>
      <t>4</t>
    </r>
    <r>
      <rPr>
        <sz val="10"/>
        <rFont val="Arial"/>
        <family val="2"/>
      </rPr>
      <t xml:space="preserve"> - Acesse a aba</t>
    </r>
    <r>
      <rPr>
        <sz val="10"/>
        <color rgb="FFFF0000"/>
        <rFont val="Arial"/>
        <family val="2"/>
      </rPr>
      <t xml:space="preserve"> Anexo III "Relação de Materiais" </t>
    </r>
    <r>
      <rPr>
        <sz val="10"/>
        <rFont val="Arial"/>
        <family val="2"/>
      </rPr>
      <t xml:space="preserve">e preencha os campos em </t>
    </r>
    <r>
      <rPr>
        <b/>
        <sz val="10"/>
        <rFont val="Arial"/>
        <family val="2"/>
      </rPr>
      <t xml:space="preserve">alaranjado </t>
    </r>
    <r>
      <rPr>
        <sz val="10"/>
        <rFont val="Arial"/>
        <family val="2"/>
      </rPr>
      <t xml:space="preserve">(Colunas DQ e DR  linhas de 4 a 83 ) </t>
    </r>
    <r>
      <rPr>
        <b/>
        <u/>
        <sz val="10"/>
        <color rgb="FF002060"/>
        <rFont val="Arial"/>
        <family val="2"/>
      </rPr>
      <t>Obs:</t>
    </r>
    <r>
      <rPr>
        <sz val="10"/>
        <color rgb="FF002060"/>
        <rFont val="Arial"/>
        <family val="2"/>
      </rPr>
      <t xml:space="preserve"> os materiais a serem fornecidas pela empresa contratada deverão ser de ótima qualidade e compatíveis com os locais onde serão utilizados e deverão atender as normas da Agência Nacional de Vigilância Sanitária. Os materiais serão fornecidos bimestralmente. 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5</t>
    </r>
    <r>
      <rPr>
        <sz val="10"/>
        <rFont val="Arial"/>
        <family val="2"/>
      </rPr>
      <t xml:space="preserve"> - Acesse a aba </t>
    </r>
    <r>
      <rPr>
        <sz val="10"/>
        <color rgb="FFFF0000"/>
        <rFont val="Arial"/>
        <family val="2"/>
      </rPr>
      <t>Anexo IV</t>
    </r>
    <r>
      <rPr>
        <sz val="10"/>
        <rFont val="Arial"/>
        <family val="2"/>
      </rPr>
      <t xml:space="preserve"> </t>
    </r>
    <r>
      <rPr>
        <sz val="10"/>
        <color rgb="FFFF0000"/>
        <rFont val="Arial"/>
        <family val="2"/>
      </rPr>
      <t>"Equipamentos"</t>
    </r>
    <r>
      <rPr>
        <sz val="10"/>
        <rFont val="Arial"/>
        <family val="2"/>
      </rPr>
      <t xml:space="preserve"> e preencha os campos em </t>
    </r>
    <r>
      <rPr>
        <b/>
        <sz val="10"/>
        <rFont val="Arial"/>
        <family val="2"/>
      </rPr>
      <t xml:space="preserve">alaranjado </t>
    </r>
    <r>
      <rPr>
        <sz val="10"/>
        <rFont val="Arial"/>
        <family val="2"/>
      </rPr>
      <t xml:space="preserve">(coluna E linha 143 a 151);
</t>
    </r>
    <r>
      <rPr>
        <b/>
        <sz val="10"/>
        <rFont val="Arial"/>
        <family val="2"/>
      </rPr>
      <t xml:space="preserve">6 -  </t>
    </r>
    <r>
      <rPr>
        <sz val="10"/>
        <rFont val="Arial"/>
        <family val="2"/>
      </rPr>
      <t xml:space="preserve">Acesse a aba </t>
    </r>
    <r>
      <rPr>
        <sz val="10"/>
        <color rgb="FFFF0000"/>
        <rFont val="Arial"/>
        <family val="2"/>
      </rPr>
      <t>Caixa d'água</t>
    </r>
    <r>
      <rPr>
        <sz val="10"/>
        <rFont val="Arial"/>
        <family val="2"/>
      </rPr>
      <t xml:space="preserve"> e preencha os campos em </t>
    </r>
    <r>
      <rPr>
        <b/>
        <sz val="10"/>
        <rFont val="Arial"/>
        <family val="2"/>
      </rPr>
      <t xml:space="preserve">alaranjado </t>
    </r>
    <r>
      <rPr>
        <sz val="10"/>
        <rFont val="Arial"/>
        <family val="2"/>
      </rPr>
      <t xml:space="preserve">(coluna B linha 124 a 133)     </t>
    </r>
    <r>
      <rPr>
        <b/>
        <sz val="10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7</t>
    </r>
    <r>
      <rPr>
        <sz val="10"/>
        <rFont val="Arial"/>
        <family val="2"/>
      </rPr>
      <t xml:space="preserve"> - Acesse a aba</t>
    </r>
    <r>
      <rPr>
        <sz val="10"/>
        <color rgb="FFFF0000"/>
        <rFont val="Arial"/>
        <family val="2"/>
      </rPr>
      <t xml:space="preserve"> Dedetização</t>
    </r>
    <r>
      <rPr>
        <sz val="10"/>
        <rFont val="Arial"/>
        <family val="2"/>
      </rPr>
      <t xml:space="preserve"> e preencha os campos em </t>
    </r>
    <r>
      <rPr>
        <b/>
        <sz val="10"/>
        <rFont val="Arial"/>
        <family val="2"/>
      </rPr>
      <t xml:space="preserve">alaranjado </t>
    </r>
    <r>
      <rPr>
        <sz val="10"/>
        <rFont val="Arial"/>
        <family val="2"/>
      </rPr>
      <t xml:space="preserve"> (coluna B linha 142 a 152)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"/>
        <family val="2"/>
      </rPr>
      <t xml:space="preserve">8 </t>
    </r>
    <r>
      <rPr>
        <sz val="10"/>
        <rFont val="Arial"/>
        <family val="2"/>
      </rPr>
      <t xml:space="preserve">- Acesse a aba </t>
    </r>
    <r>
      <rPr>
        <sz val="10"/>
        <color rgb="FFFF0000"/>
        <rFont val="Arial"/>
        <family val="2"/>
      </rPr>
      <t>"Diárias"</t>
    </r>
    <r>
      <rPr>
        <sz val="10"/>
        <rFont val="Arial"/>
        <family val="2"/>
      </rPr>
      <t xml:space="preserve"> e preencha o campo em </t>
    </r>
    <r>
      <rPr>
        <b/>
        <sz val="10"/>
        <rFont val="Arial"/>
        <family val="2"/>
      </rPr>
      <t>alaranjado</t>
    </r>
    <r>
      <rPr>
        <sz val="10"/>
        <rFont val="Arial"/>
        <family val="2"/>
      </rPr>
      <t xml:space="preserve"> (coluna H linha 2);
</t>
    </r>
    <r>
      <rPr>
        <b/>
        <sz val="10"/>
        <rFont val="Arial"/>
        <family val="2"/>
      </rPr>
      <t xml:space="preserve">9 - </t>
    </r>
    <r>
      <rPr>
        <sz val="10"/>
        <rFont val="Arial"/>
        <family val="2"/>
      </rPr>
      <t xml:space="preserve">Acesse a aba </t>
    </r>
    <r>
      <rPr>
        <sz val="10"/>
        <color rgb="FFFF0000"/>
        <rFont val="Arial"/>
        <family val="2"/>
      </rPr>
      <t>"Montante D"</t>
    </r>
    <r>
      <rPr>
        <sz val="10"/>
        <rFont val="Arial"/>
        <family val="2"/>
      </rPr>
      <t xml:space="preserve"> e preencha os campos em </t>
    </r>
    <r>
      <rPr>
        <b/>
        <sz val="10"/>
        <rFont val="Arial"/>
        <family val="2"/>
      </rPr>
      <t>alaranjado</t>
    </r>
    <r>
      <rPr>
        <sz val="10"/>
        <rFont val="Arial"/>
        <family val="2"/>
      </rPr>
      <t xml:space="preserve"> (coluna B linha 2 e 3). </t>
    </r>
    <r>
      <rPr>
        <sz val="10"/>
        <color rgb="FF002060"/>
        <rFont val="Arial"/>
        <family val="2"/>
      </rPr>
      <t xml:space="preserve">Observar o limite máximo de 7% para o total do Montante D. </t>
    </r>
    <r>
      <rPr>
        <b/>
        <sz val="10"/>
        <color rgb="FF002060"/>
        <rFont val="Arial"/>
        <family val="2"/>
      </rPr>
      <t xml:space="preserve">                                                                                                           </t>
    </r>
    <r>
      <rPr>
        <b/>
        <sz val="10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Arial"/>
        <family val="2"/>
      </rPr>
      <t xml:space="preserve">       </t>
    </r>
    <r>
      <rPr>
        <b/>
        <sz val="10"/>
        <rFont val="Arial"/>
        <family val="2"/>
      </rPr>
      <t xml:space="preserve">  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10 - </t>
    </r>
    <r>
      <rPr>
        <sz val="10"/>
        <rFont val="Arial"/>
        <family val="2"/>
      </rPr>
      <t>Confira as especificações da proposta nas abas "</t>
    </r>
    <r>
      <rPr>
        <sz val="10"/>
        <color rgb="FFFF0000"/>
        <rFont val="Arial"/>
        <family val="2"/>
      </rPr>
      <t>Anexo V - Quadro consolidado</t>
    </r>
    <r>
      <rPr>
        <sz val="10"/>
        <rFont val="Arial"/>
        <family val="2"/>
      </rPr>
      <t xml:space="preserve">" e " </t>
    </r>
    <r>
      <rPr>
        <sz val="10"/>
        <color rgb="FFFF0000"/>
        <rFont val="Arial"/>
        <family val="2"/>
      </rPr>
      <t>Anexo VI - Planilha de Custo GlobaI"</t>
    </r>
    <r>
      <rPr>
        <sz val="10"/>
        <rFont val="Arial"/>
        <family val="2"/>
      </rPr>
      <t>;</t>
    </r>
    <r>
      <rPr>
        <b/>
        <sz val="10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11 -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Salve a planilha.</t>
    </r>
    <r>
      <rPr>
        <b/>
        <sz val="10"/>
        <color rgb="FF002060"/>
        <rFont val="Arial"/>
        <family val="2"/>
      </rPr>
      <t xml:space="preserve"> Favor imprimir a última aba "Anexo V - Planilha de Custo Global", preencher os campos "data" e "local", assinar, carimbar, digitalizar a proposta completa e enviar para o e-mail spgfdbensdgs@fazenda.mg.gov.br.   </t>
    </r>
    <r>
      <rPr>
        <b/>
        <sz val="10"/>
        <color rgb="FFFF0000"/>
        <rFont val="Arial"/>
        <family val="2"/>
      </rPr>
      <t xml:space="preserve">                </t>
    </r>
    <r>
      <rPr>
        <b/>
        <sz val="10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</si>
</sst>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* #,##0.00_);_(* \(#,##0.00\);_(* &quot;-&quot;??_);_(@_)"/>
    <numFmt numFmtId="165" formatCode="\-"/>
    <numFmt numFmtId="166" formatCode="0.000"/>
    <numFmt numFmtId="167" formatCode="0.0000%"/>
    <numFmt numFmtId="168" formatCode="0.000%"/>
    <numFmt numFmtId="169" formatCode="0.000000%"/>
    <numFmt numFmtId="170" formatCode="#,##0.00_ ;\-#,##0.00\ "/>
    <numFmt numFmtId="171" formatCode="#,##0_ ;\-#,##0\ "/>
    <numFmt numFmtId="172" formatCode="&quot;R$&quot;\ #,##0.00"/>
  </numFmts>
  <fonts count="5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sz val="8"/>
      <color indexed="9"/>
      <name val="Arial"/>
      <family val="2"/>
    </font>
    <font>
      <b/>
      <u/>
      <sz val="10"/>
      <name val="Arial"/>
      <family val="2"/>
    </font>
    <font>
      <b/>
      <u/>
      <sz val="8"/>
      <name val="Arial"/>
      <family val="2"/>
    </font>
    <font>
      <sz val="10"/>
      <color rgb="FFFF0000"/>
      <name val="Arial"/>
      <family val="2"/>
    </font>
    <font>
      <sz val="8"/>
      <color rgb="FF00B050"/>
      <name val="Arial"/>
      <family val="2"/>
    </font>
    <font>
      <b/>
      <sz val="10"/>
      <color rgb="FF00B050"/>
      <name val="Arial"/>
      <family val="2"/>
    </font>
    <font>
      <b/>
      <sz val="8"/>
      <color rgb="FFFF000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FF0000"/>
      <name val="Arial"/>
      <family val="2"/>
    </font>
    <font>
      <b/>
      <u/>
      <sz val="10"/>
      <color rgb="FF002060"/>
      <name val="Arial"/>
      <family val="2"/>
    </font>
    <font>
      <sz val="10"/>
      <color rgb="FF002060"/>
      <name val="Arial"/>
      <family val="2"/>
    </font>
    <font>
      <b/>
      <sz val="12"/>
      <name val="Arial"/>
      <family val="2"/>
    </font>
    <font>
      <sz val="8"/>
      <color theme="1" tint="0.34998626667073579"/>
      <name val="Arial"/>
      <family val="2"/>
    </font>
    <font>
      <sz val="8"/>
      <name val="Arial"/>
      <family val="1"/>
      <charset val="2"/>
    </font>
    <font>
      <sz val="8"/>
      <name val="Symbol"/>
      <family val="1"/>
      <charset val="2"/>
    </font>
    <font>
      <sz val="8"/>
      <name val="Times New Roman"/>
      <family val="1"/>
    </font>
    <font>
      <sz val="12"/>
      <name val="Arial"/>
      <family val="2"/>
    </font>
    <font>
      <b/>
      <sz val="11"/>
      <color rgb="FFFF0000"/>
      <name val="Arial"/>
      <family val="2"/>
    </font>
    <font>
      <b/>
      <sz val="10"/>
      <color rgb="FF002060"/>
      <name val="Arial"/>
      <family val="2"/>
    </font>
    <font>
      <b/>
      <sz val="8"/>
      <color indexed="8"/>
      <name val="Arial Narrow"/>
      <family val="2"/>
    </font>
  </fonts>
  <fills count="4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3D050"/>
        <bgColor indexed="64"/>
      </patternFill>
    </fill>
    <fill>
      <patternFill patternType="solid">
        <fgColor rgb="FF83C93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4" borderId="0" applyNumberFormat="0" applyBorder="0" applyAlignment="0" applyProtection="0"/>
    <xf numFmtId="0" fontId="14" fillId="16" borderId="1" applyNumberFormat="0" applyAlignment="0" applyProtection="0"/>
    <xf numFmtId="0" fontId="15" fillId="17" borderId="2" applyNumberFormat="0" applyAlignment="0" applyProtection="0"/>
    <xf numFmtId="0" fontId="16" fillId="0" borderId="3" applyNumberFormat="0" applyFill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21" borderId="0" applyNumberFormat="0" applyBorder="0" applyAlignment="0" applyProtection="0"/>
    <xf numFmtId="0" fontId="17" fillId="7" borderId="1" applyNumberFormat="0" applyAlignment="0" applyProtection="0"/>
    <xf numFmtId="0" fontId="18" fillId="3" borderId="0" applyNumberFormat="0" applyBorder="0" applyAlignment="0" applyProtection="0"/>
    <xf numFmtId="0" fontId="19" fillId="22" borderId="0" applyNumberFormat="0" applyBorder="0" applyAlignment="0" applyProtection="0"/>
    <xf numFmtId="0" fontId="10" fillId="0" borderId="0"/>
    <xf numFmtId="0" fontId="6" fillId="0" borderId="0"/>
    <xf numFmtId="0" fontId="2" fillId="23" borderId="4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0" fillId="16" borderId="5" applyNumberFormat="0" applyAlignment="0" applyProtection="0"/>
    <xf numFmtId="164" fontId="2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9" fillId="0" borderId="0"/>
    <xf numFmtId="0" fontId="2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32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3" fillId="0" borderId="0" xfId="0" applyFont="1"/>
    <xf numFmtId="0" fontId="9" fillId="0" borderId="0" xfId="0" applyFont="1" applyAlignment="1">
      <alignment horizontal="justify"/>
    </xf>
    <xf numFmtId="0" fontId="8" fillId="0" borderId="11" xfId="0" applyFont="1" applyBorder="1" applyAlignment="1">
      <alignment horizontal="center" vertical="center" wrapText="1"/>
    </xf>
    <xf numFmtId="164" fontId="8" fillId="0" borderId="11" xfId="38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3" fontId="5" fillId="0" borderId="11" xfId="35" applyNumberFormat="1" applyFont="1" applyBorder="1" applyAlignment="1">
      <alignment horizontal="center" vertical="center" wrapText="1"/>
    </xf>
    <xf numFmtId="39" fontId="5" fillId="0" borderId="11" xfId="0" applyNumberFormat="1" applyFont="1" applyBorder="1" applyAlignment="1">
      <alignment vertical="center" wrapText="1"/>
    </xf>
    <xf numFmtId="39" fontId="4" fillId="0" borderId="11" xfId="0" applyNumberFormat="1" applyFont="1" applyBorder="1" applyAlignment="1">
      <alignment vertical="center" wrapText="1"/>
    </xf>
    <xf numFmtId="0" fontId="8" fillId="24" borderId="11" xfId="0" applyFont="1" applyFill="1" applyBorder="1" applyAlignment="1">
      <alignment horizontal="center" vertical="center" wrapText="1"/>
    </xf>
    <xf numFmtId="0" fontId="5" fillId="25" borderId="11" xfId="33" applyFont="1" applyFill="1" applyBorder="1" applyAlignment="1">
      <alignment horizontal="left"/>
    </xf>
    <xf numFmtId="0" fontId="5" fillId="25" borderId="11" xfId="0" applyFont="1" applyFill="1" applyBorder="1" applyAlignment="1">
      <alignment horizontal="center" wrapText="1"/>
    </xf>
    <xf numFmtId="0" fontId="3" fillId="25" borderId="0" xfId="0" applyFont="1" applyFill="1"/>
    <xf numFmtId="0" fontId="8" fillId="27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27" borderId="11" xfId="33" applyFont="1" applyFill="1" applyBorder="1" applyAlignment="1">
      <alignment horizontal="center"/>
    </xf>
    <xf numFmtId="3" fontId="3" fillId="0" borderId="0" xfId="0" applyNumberFormat="1" applyFont="1"/>
    <xf numFmtId="3" fontId="5" fillId="25" borderId="11" xfId="0" applyNumberFormat="1" applyFont="1" applyFill="1" applyBorder="1" applyAlignment="1">
      <alignment horizontal="center" wrapText="1"/>
    </xf>
    <xf numFmtId="4" fontId="3" fillId="0" borderId="0" xfId="0" applyNumberFormat="1" applyFont="1"/>
    <xf numFmtId="4" fontId="3" fillId="25" borderId="11" xfId="0" applyNumberFormat="1" applyFont="1" applyFill="1" applyBorder="1"/>
    <xf numFmtId="0" fontId="3" fillId="25" borderId="11" xfId="0" applyFont="1" applyFill="1" applyBorder="1" applyAlignment="1">
      <alignment horizontal="center"/>
    </xf>
    <xf numFmtId="164" fontId="3" fillId="25" borderId="11" xfId="0" applyNumberFormat="1" applyFont="1" applyFill="1" applyBorder="1"/>
    <xf numFmtId="0" fontId="3" fillId="25" borderId="11" xfId="33" applyFont="1" applyFill="1" applyBorder="1" applyAlignment="1">
      <alignment horizontal="left"/>
    </xf>
    <xf numFmtId="0" fontId="8" fillId="27" borderId="11" xfId="33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25" borderId="11" xfId="0" applyFont="1" applyFill="1" applyBorder="1"/>
    <xf numFmtId="0" fontId="3" fillId="25" borderId="13" xfId="33" applyFont="1" applyFill="1" applyBorder="1" applyAlignment="1">
      <alignment horizontal="left"/>
    </xf>
    <xf numFmtId="0" fontId="8" fillId="27" borderId="11" xfId="33" applyFont="1" applyFill="1" applyBorder="1" applyAlignment="1">
      <alignment horizontal="center" vertical="center" wrapText="1"/>
    </xf>
    <xf numFmtId="3" fontId="5" fillId="25" borderId="21" xfId="0" applyNumberFormat="1" applyFont="1" applyFill="1" applyBorder="1" applyAlignment="1">
      <alignment horizontal="center" wrapText="1"/>
    </xf>
    <xf numFmtId="0" fontId="2" fillId="0" borderId="0" xfId="0" applyFont="1"/>
    <xf numFmtId="0" fontId="0" fillId="0" borderId="11" xfId="0" applyBorder="1"/>
    <xf numFmtId="0" fontId="5" fillId="25" borderId="11" xfId="0" applyFont="1" applyFill="1" applyBorder="1" applyAlignment="1">
      <alignment horizontal="center" vertical="center" wrapText="1"/>
    </xf>
    <xf numFmtId="0" fontId="9" fillId="0" borderId="0" xfId="0" applyFont="1"/>
    <xf numFmtId="0" fontId="0" fillId="0" borderId="20" xfId="0" applyBorder="1"/>
    <xf numFmtId="0" fontId="5" fillId="24" borderId="11" xfId="33" applyFont="1" applyFill="1" applyBorder="1" applyAlignment="1">
      <alignment horizontal="center"/>
    </xf>
    <xf numFmtId="0" fontId="0" fillId="25" borderId="0" xfId="0" applyFill="1"/>
    <xf numFmtId="4" fontId="3" fillId="25" borderId="14" xfId="0" applyNumberFormat="1" applyFont="1" applyFill="1" applyBorder="1"/>
    <xf numFmtId="0" fontId="3" fillId="24" borderId="11" xfId="0" applyFont="1" applyFill="1" applyBorder="1" applyAlignment="1">
      <alignment horizontal="center"/>
    </xf>
    <xf numFmtId="4" fontId="3" fillId="24" borderId="11" xfId="0" applyNumberFormat="1" applyFont="1" applyFill="1" applyBorder="1" applyAlignment="1">
      <alignment horizontal="center"/>
    </xf>
    <xf numFmtId="0" fontId="3" fillId="24" borderId="12" xfId="0" applyFont="1" applyFill="1" applyBorder="1" applyAlignment="1">
      <alignment horizontal="center"/>
    </xf>
    <xf numFmtId="0" fontId="3" fillId="29" borderId="11" xfId="0" applyFont="1" applyFill="1" applyBorder="1"/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right"/>
    </xf>
    <xf numFmtId="4" fontId="32" fillId="33" borderId="11" xfId="0" applyNumberFormat="1" applyFont="1" applyFill="1" applyBorder="1"/>
    <xf numFmtId="2" fontId="3" fillId="0" borderId="11" xfId="0" applyNumberFormat="1" applyFont="1" applyBorder="1"/>
    <xf numFmtId="166" fontId="3" fillId="0" borderId="13" xfId="0" applyNumberFormat="1" applyFont="1" applyBorder="1"/>
    <xf numFmtId="166" fontId="3" fillId="0" borderId="11" xfId="0" applyNumberFormat="1" applyFont="1" applyBorder="1"/>
    <xf numFmtId="0" fontId="0" fillId="0" borderId="10" xfId="0" applyBorder="1"/>
    <xf numFmtId="0" fontId="3" fillId="0" borderId="11" xfId="0" applyFont="1" applyBorder="1"/>
    <xf numFmtId="4" fontId="3" fillId="0" borderId="11" xfId="0" applyNumberFormat="1" applyFont="1" applyBorder="1" applyAlignment="1">
      <alignment horizontal="right"/>
    </xf>
    <xf numFmtId="9" fontId="3" fillId="0" borderId="11" xfId="0" applyNumberFormat="1" applyFont="1" applyBorder="1" applyAlignment="1">
      <alignment horizontal="center"/>
    </xf>
    <xf numFmtId="0" fontId="4" fillId="34" borderId="11" xfId="0" applyFont="1" applyFill="1" applyBorder="1" applyAlignment="1">
      <alignment horizontal="left"/>
    </xf>
    <xf numFmtId="4" fontId="3" fillId="25" borderId="10" xfId="0" applyNumberFormat="1" applyFont="1" applyFill="1" applyBorder="1"/>
    <xf numFmtId="3" fontId="3" fillId="25" borderId="12" xfId="0" applyNumberFormat="1" applyFont="1" applyFill="1" applyBorder="1" applyAlignment="1">
      <alignment horizontal="center"/>
    </xf>
    <xf numFmtId="1" fontId="3" fillId="0" borderId="0" xfId="0" applyNumberFormat="1" applyFont="1" applyAlignment="1">
      <alignment horizontal="center"/>
    </xf>
    <xf numFmtId="4" fontId="0" fillId="0" borderId="0" xfId="0" applyNumberFormat="1"/>
    <xf numFmtId="0" fontId="0" fillId="24" borderId="16" xfId="0" applyFill="1" applyBorder="1"/>
    <xf numFmtId="0" fontId="0" fillId="24" borderId="19" xfId="0" applyFill="1" applyBorder="1"/>
    <xf numFmtId="0" fontId="0" fillId="24" borderId="23" xfId="0" applyFill="1" applyBorder="1"/>
    <xf numFmtId="0" fontId="3" fillId="24" borderId="11" xfId="0" applyFont="1" applyFill="1" applyBorder="1"/>
    <xf numFmtId="1" fontId="3" fillId="0" borderId="0" xfId="0" applyNumberFormat="1" applyFont="1"/>
    <xf numFmtId="0" fontId="4" fillId="0" borderId="15" xfId="0" applyFont="1" applyBorder="1" applyAlignment="1">
      <alignment horizontal="left"/>
    </xf>
    <xf numFmtId="0" fontId="0" fillId="0" borderId="22" xfId="0" applyBorder="1"/>
    <xf numFmtId="0" fontId="3" fillId="0" borderId="21" xfId="0" applyFont="1" applyBorder="1"/>
    <xf numFmtId="0" fontId="4" fillId="0" borderId="17" xfId="0" applyFont="1" applyBorder="1" applyAlignment="1">
      <alignment horizontal="left"/>
    </xf>
    <xf numFmtId="0" fontId="4" fillId="0" borderId="13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21" xfId="0" applyBorder="1"/>
    <xf numFmtId="0" fontId="4" fillId="0" borderId="11" xfId="0" applyFont="1" applyBorder="1" applyAlignment="1">
      <alignment horizontal="center"/>
    </xf>
    <xf numFmtId="0" fontId="3" fillId="25" borderId="14" xfId="0" applyFont="1" applyFill="1" applyBorder="1" applyAlignment="1">
      <alignment horizontal="left"/>
    </xf>
    <xf numFmtId="2" fontId="3" fillId="25" borderId="14" xfId="0" applyNumberFormat="1" applyFont="1" applyFill="1" applyBorder="1" applyAlignment="1">
      <alignment horizontal="right"/>
    </xf>
    <xf numFmtId="0" fontId="4" fillId="25" borderId="14" xfId="0" applyFont="1" applyFill="1" applyBorder="1" applyAlignment="1">
      <alignment horizontal="center"/>
    </xf>
    <xf numFmtId="0" fontId="0" fillId="25" borderId="18" xfId="0" applyFill="1" applyBorder="1"/>
    <xf numFmtId="4" fontId="3" fillId="25" borderId="18" xfId="0" applyNumberFormat="1" applyFont="1" applyFill="1" applyBorder="1"/>
    <xf numFmtId="0" fontId="0" fillId="25" borderId="14" xfId="0" applyFill="1" applyBorder="1" applyAlignment="1">
      <alignment horizontal="center"/>
    </xf>
    <xf numFmtId="0" fontId="3" fillId="25" borderId="14" xfId="0" applyFont="1" applyFill="1" applyBorder="1"/>
    <xf numFmtId="0" fontId="0" fillId="25" borderId="0" xfId="0" applyFill="1" applyAlignment="1">
      <alignment horizontal="center"/>
    </xf>
    <xf numFmtId="0" fontId="0" fillId="25" borderId="18" xfId="0" applyFill="1" applyBorder="1" applyAlignment="1">
      <alignment horizontal="center"/>
    </xf>
    <xf numFmtId="0" fontId="0" fillId="25" borderId="17" xfId="0" applyFill="1" applyBorder="1" applyAlignment="1">
      <alignment horizontal="center"/>
    </xf>
    <xf numFmtId="0" fontId="0" fillId="25" borderId="20" xfId="0" applyFill="1" applyBorder="1"/>
    <xf numFmtId="0" fontId="0" fillId="25" borderId="24" xfId="0" applyFill="1" applyBorder="1"/>
    <xf numFmtId="0" fontId="3" fillId="0" borderId="15" xfId="0" applyFont="1" applyBorder="1"/>
    <xf numFmtId="0" fontId="3" fillId="0" borderId="22" xfId="0" applyFont="1" applyBorder="1"/>
    <xf numFmtId="4" fontId="4" fillId="0" borderId="11" xfId="0" applyNumberFormat="1" applyFont="1" applyBorder="1"/>
    <xf numFmtId="0" fontId="31" fillId="0" borderId="0" xfId="0" applyFont="1" applyAlignment="1">
      <alignment horizontal="center"/>
    </xf>
    <xf numFmtId="0" fontId="3" fillId="24" borderId="16" xfId="0" applyFont="1" applyFill="1" applyBorder="1"/>
    <xf numFmtId="0" fontId="3" fillId="24" borderId="19" xfId="0" applyFont="1" applyFill="1" applyBorder="1"/>
    <xf numFmtId="0" fontId="3" fillId="24" borderId="23" xfId="0" applyFont="1" applyFill="1" applyBorder="1"/>
    <xf numFmtId="0" fontId="3" fillId="24" borderId="12" xfId="0" applyFont="1" applyFill="1" applyBorder="1"/>
    <xf numFmtId="0" fontId="3" fillId="0" borderId="10" xfId="0" applyFont="1" applyBorder="1"/>
    <xf numFmtId="0" fontId="0" fillId="0" borderId="14" xfId="0" applyBorder="1"/>
    <xf numFmtId="0" fontId="0" fillId="0" borderId="18" xfId="0" applyBorder="1"/>
    <xf numFmtId="0" fontId="3" fillId="0" borderId="10" xfId="0" applyFont="1" applyBorder="1" applyAlignment="1">
      <alignment horizontal="right"/>
    </xf>
    <xf numFmtId="0" fontId="3" fillId="25" borderId="18" xfId="0" applyFont="1" applyFill="1" applyBorder="1"/>
    <xf numFmtId="10" fontId="3" fillId="25" borderId="10" xfId="0" applyNumberFormat="1" applyFont="1" applyFill="1" applyBorder="1"/>
    <xf numFmtId="4" fontId="3" fillId="0" borderId="10" xfId="0" applyNumberFormat="1" applyFont="1" applyBorder="1"/>
    <xf numFmtId="10" fontId="4" fillId="25" borderId="10" xfId="0" applyNumberFormat="1" applyFont="1" applyFill="1" applyBorder="1"/>
    <xf numFmtId="4" fontId="4" fillId="0" borderId="10" xfId="0" applyNumberFormat="1" applyFont="1" applyBorder="1"/>
    <xf numFmtId="0" fontId="0" fillId="25" borderId="10" xfId="0" applyFill="1" applyBorder="1"/>
    <xf numFmtId="167" fontId="0" fillId="0" borderId="0" xfId="0" applyNumberFormat="1"/>
    <xf numFmtId="0" fontId="3" fillId="0" borderId="18" xfId="0" applyFont="1" applyBorder="1"/>
    <xf numFmtId="10" fontId="4" fillId="0" borderId="10" xfId="0" applyNumberFormat="1" applyFont="1" applyBorder="1"/>
    <xf numFmtId="0" fontId="3" fillId="0" borderId="14" xfId="0" applyFont="1" applyBorder="1"/>
    <xf numFmtId="0" fontId="3" fillId="0" borderId="14" xfId="0" applyFont="1" applyBorder="1" applyAlignment="1">
      <alignment horizontal="left"/>
    </xf>
    <xf numFmtId="167" fontId="4" fillId="0" borderId="10" xfId="0" applyNumberFormat="1" applyFont="1" applyBorder="1"/>
    <xf numFmtId="10" fontId="0" fillId="0" borderId="0" xfId="0" applyNumberFormat="1"/>
    <xf numFmtId="0" fontId="3" fillId="0" borderId="17" xfId="0" applyFont="1" applyBorder="1"/>
    <xf numFmtId="0" fontId="0" fillId="0" borderId="24" xfId="0" applyBorder="1"/>
    <xf numFmtId="168" fontId="4" fillId="0" borderId="10" xfId="0" applyNumberFormat="1" applyFont="1" applyBorder="1"/>
    <xf numFmtId="4" fontId="4" fillId="0" borderId="13" xfId="0" applyNumberFormat="1" applyFont="1" applyBorder="1"/>
    <xf numFmtId="10" fontId="4" fillId="0" borderId="11" xfId="0" applyNumberFormat="1" applyFont="1" applyBorder="1"/>
    <xf numFmtId="10" fontId="4" fillId="24" borderId="19" xfId="0" applyNumberFormat="1" applyFont="1" applyFill="1" applyBorder="1"/>
    <xf numFmtId="4" fontId="4" fillId="24" borderId="23" xfId="0" applyNumberFormat="1" applyFont="1" applyFill="1" applyBorder="1"/>
    <xf numFmtId="0" fontId="3" fillId="0" borderId="1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10" xfId="0" applyFont="1" applyBorder="1" applyAlignment="1">
      <alignment horizontal="left"/>
    </xf>
    <xf numFmtId="0" fontId="3" fillId="0" borderId="10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164" fontId="0" fillId="0" borderId="0" xfId="50" applyFont="1" applyAlignment="1"/>
    <xf numFmtId="0" fontId="3" fillId="0" borderId="20" xfId="0" applyFont="1" applyBorder="1"/>
    <xf numFmtId="0" fontId="3" fillId="0" borderId="16" xfId="0" applyFont="1" applyBorder="1" applyAlignment="1">
      <alignment horizontal="left" vertical="center"/>
    </xf>
    <xf numFmtId="0" fontId="0" fillId="0" borderId="19" xfId="0" applyBorder="1"/>
    <xf numFmtId="0" fontId="3" fillId="0" borderId="19" xfId="0" applyFont="1" applyBorder="1"/>
    <xf numFmtId="4" fontId="3" fillId="0" borderId="12" xfId="0" applyNumberFormat="1" applyFont="1" applyBorder="1"/>
    <xf numFmtId="0" fontId="3" fillId="0" borderId="17" xfId="0" applyFont="1" applyBorder="1" applyAlignment="1">
      <alignment horizontal="left" vertical="center"/>
    </xf>
    <xf numFmtId="10" fontId="0" fillId="0" borderId="0" xfId="49" applyNumberFormat="1" applyFont="1" applyAlignment="1"/>
    <xf numFmtId="0" fontId="3" fillId="24" borderId="15" xfId="0" applyFont="1" applyFill="1" applyBorder="1"/>
    <xf numFmtId="0" fontId="3" fillId="24" borderId="22" xfId="0" applyFont="1" applyFill="1" applyBorder="1"/>
    <xf numFmtId="10" fontId="4" fillId="24" borderId="22" xfId="0" applyNumberFormat="1" applyFont="1" applyFill="1" applyBorder="1"/>
    <xf numFmtId="4" fontId="4" fillId="24" borderId="21" xfId="0" applyNumberFormat="1" applyFont="1" applyFill="1" applyBorder="1"/>
    <xf numFmtId="0" fontId="4" fillId="0" borderId="22" xfId="0" applyFont="1" applyBorder="1" applyAlignment="1">
      <alignment horizontal="left"/>
    </xf>
    <xf numFmtId="4" fontId="4" fillId="0" borderId="11" xfId="0" applyNumberFormat="1" applyFont="1" applyBorder="1" applyAlignment="1">
      <alignment horizontal="right"/>
    </xf>
    <xf numFmtId="0" fontId="3" fillId="0" borderId="16" xfId="0" applyFont="1" applyBorder="1" applyAlignment="1">
      <alignment horizontal="left" vertical="center" wrapText="1"/>
    </xf>
    <xf numFmtId="10" fontId="3" fillId="0" borderId="12" xfId="49" applyNumberFormat="1" applyFont="1" applyBorder="1" applyAlignment="1">
      <alignment horizontal="center" vertical="center"/>
    </xf>
    <xf numFmtId="4" fontId="4" fillId="0" borderId="12" xfId="0" applyNumberFormat="1" applyFont="1" applyBorder="1"/>
    <xf numFmtId="0" fontId="3" fillId="0" borderId="14" xfId="0" applyFont="1" applyBorder="1" applyAlignment="1">
      <alignment horizontal="left" vertical="center" wrapText="1"/>
    </xf>
    <xf numFmtId="10" fontId="3" fillId="0" borderId="10" xfId="49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10" fontId="3" fillId="0" borderId="13" xfId="49" applyNumberFormat="1" applyFont="1" applyBorder="1" applyAlignment="1">
      <alignment horizontal="center" vertical="center"/>
    </xf>
    <xf numFmtId="10" fontId="4" fillId="0" borderId="22" xfId="0" applyNumberFormat="1" applyFont="1" applyBorder="1" applyAlignment="1">
      <alignment horizontal="center"/>
    </xf>
    <xf numFmtId="10" fontId="4" fillId="0" borderId="22" xfId="0" applyNumberFormat="1" applyFont="1" applyBorder="1" applyAlignment="1">
      <alignment horizontal="right"/>
    </xf>
    <xf numFmtId="2" fontId="4" fillId="0" borderId="11" xfId="49" applyNumberFormat="1" applyFont="1" applyBorder="1" applyAlignment="1">
      <alignment horizontal="center"/>
    </xf>
    <xf numFmtId="0" fontId="4" fillId="0" borderId="15" xfId="0" applyFont="1" applyBorder="1"/>
    <xf numFmtId="0" fontId="4" fillId="0" borderId="15" xfId="0" applyFont="1" applyBorder="1" applyAlignment="1">
      <alignment horizontal="left" vertical="center"/>
    </xf>
    <xf numFmtId="1" fontId="0" fillId="0" borderId="0" xfId="0" applyNumberFormat="1"/>
    <xf numFmtId="0" fontId="33" fillId="0" borderId="0" xfId="0" applyFont="1"/>
    <xf numFmtId="0" fontId="34" fillId="0" borderId="0" xfId="0" applyFont="1"/>
    <xf numFmtId="2" fontId="3" fillId="29" borderId="11" xfId="0" applyNumberFormat="1" applyFont="1" applyFill="1" applyBorder="1"/>
    <xf numFmtId="4" fontId="3" fillId="29" borderId="11" xfId="0" applyNumberFormat="1" applyFont="1" applyFill="1" applyBorder="1"/>
    <xf numFmtId="4" fontId="3" fillId="29" borderId="11" xfId="0" applyNumberFormat="1" applyFont="1" applyFill="1" applyBorder="1" applyAlignment="1">
      <alignment horizontal="right"/>
    </xf>
    <xf numFmtId="0" fontId="31" fillId="0" borderId="0" xfId="0" applyFont="1"/>
    <xf numFmtId="4" fontId="3" fillId="25" borderId="14" xfId="0" applyNumberFormat="1" applyFont="1" applyFill="1" applyBorder="1" applyAlignment="1">
      <alignment horizontal="right"/>
    </xf>
    <xf numFmtId="0" fontId="35" fillId="0" borderId="0" xfId="0" applyFont="1"/>
    <xf numFmtId="165" fontId="3" fillId="0" borderId="0" xfId="0" applyNumberFormat="1" applyFont="1"/>
    <xf numFmtId="4" fontId="31" fillId="28" borderId="11" xfId="0" applyNumberFormat="1" applyFont="1" applyFill="1" applyBorder="1"/>
    <xf numFmtId="164" fontId="8" fillId="25" borderId="11" xfId="38" applyFont="1" applyFill="1" applyBorder="1" applyAlignment="1">
      <alignment horizontal="center" vertical="center" wrapText="1"/>
    </xf>
    <xf numFmtId="3" fontId="3" fillId="25" borderId="10" xfId="0" applyNumberFormat="1" applyFont="1" applyFill="1" applyBorder="1" applyAlignment="1">
      <alignment horizontal="center"/>
    </xf>
    <xf numFmtId="43" fontId="3" fillId="25" borderId="0" xfId="0" applyNumberFormat="1" applyFont="1" applyFill="1"/>
    <xf numFmtId="4" fontId="3" fillId="0" borderId="14" xfId="0" applyNumberFormat="1" applyFont="1" applyBorder="1" applyAlignment="1">
      <alignment horizontal="right"/>
    </xf>
    <xf numFmtId="4" fontId="8" fillId="27" borderId="11" xfId="0" applyNumberFormat="1" applyFont="1" applyFill="1" applyBorder="1" applyAlignment="1">
      <alignment horizontal="center" vertical="center" wrapText="1"/>
    </xf>
    <xf numFmtId="2" fontId="36" fillId="34" borderId="11" xfId="0" applyNumberFormat="1" applyFont="1" applyFill="1" applyBorder="1"/>
    <xf numFmtId="4" fontId="36" fillId="34" borderId="11" xfId="0" applyNumberFormat="1" applyFont="1" applyFill="1" applyBorder="1"/>
    <xf numFmtId="2" fontId="3" fillId="34" borderId="11" xfId="0" applyNumberFormat="1" applyFont="1" applyFill="1" applyBorder="1"/>
    <xf numFmtId="4" fontId="3" fillId="34" borderId="11" xfId="0" applyNumberFormat="1" applyFont="1" applyFill="1" applyBorder="1"/>
    <xf numFmtId="0" fontId="36" fillId="34" borderId="21" xfId="0" applyFont="1" applyFill="1" applyBorder="1" applyAlignment="1">
      <alignment horizontal="left"/>
    </xf>
    <xf numFmtId="2" fontId="3" fillId="34" borderId="21" xfId="0" applyNumberFormat="1" applyFont="1" applyFill="1" applyBorder="1"/>
    <xf numFmtId="0" fontId="3" fillId="28" borderId="11" xfId="0" applyFont="1" applyFill="1" applyBorder="1"/>
    <xf numFmtId="4" fontId="3" fillId="28" borderId="11" xfId="0" applyNumberFormat="1" applyFont="1" applyFill="1" applyBorder="1"/>
    <xf numFmtId="1" fontId="3" fillId="25" borderId="0" xfId="0" applyNumberFormat="1" applyFont="1" applyFill="1"/>
    <xf numFmtId="3" fontId="8" fillId="27" borderId="11" xfId="0" applyNumberFormat="1" applyFont="1" applyFill="1" applyBorder="1" applyAlignment="1">
      <alignment horizontal="center" vertical="center" wrapText="1"/>
    </xf>
    <xf numFmtId="4" fontId="3" fillId="25" borderId="12" xfId="0" applyNumberFormat="1" applyFont="1" applyFill="1" applyBorder="1"/>
    <xf numFmtId="4" fontId="3" fillId="25" borderId="13" xfId="0" applyNumberFormat="1" applyFont="1" applyFill="1" applyBorder="1"/>
    <xf numFmtId="2" fontId="31" fillId="34" borderId="11" xfId="0" applyNumberFormat="1" applyFont="1" applyFill="1" applyBorder="1"/>
    <xf numFmtId="4" fontId="31" fillId="34" borderId="11" xfId="0" applyNumberFormat="1" applyFont="1" applyFill="1" applyBorder="1"/>
    <xf numFmtId="4" fontId="31" fillId="29" borderId="11" xfId="0" applyNumberFormat="1" applyFont="1" applyFill="1" applyBorder="1"/>
    <xf numFmtId="4" fontId="8" fillId="26" borderId="11" xfId="0" applyNumberFormat="1" applyFont="1" applyFill="1" applyBorder="1" applyAlignment="1">
      <alignment horizontal="center" vertical="center" wrapText="1"/>
    </xf>
    <xf numFmtId="2" fontId="3" fillId="34" borderId="11" xfId="0" applyNumberFormat="1" applyFont="1" applyFill="1" applyBorder="1" applyAlignment="1">
      <alignment horizontal="center"/>
    </xf>
    <xf numFmtId="4" fontId="3" fillId="34" borderId="11" xfId="0" applyNumberFormat="1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28" borderId="11" xfId="0" applyFont="1" applyFill="1" applyBorder="1" applyAlignment="1">
      <alignment horizontal="left"/>
    </xf>
    <xf numFmtId="2" fontId="31" fillId="29" borderId="21" xfId="0" applyNumberFormat="1" applyFont="1" applyFill="1" applyBorder="1"/>
    <xf numFmtId="4" fontId="31" fillId="36" borderId="11" xfId="0" applyNumberFormat="1" applyFont="1" applyFill="1" applyBorder="1"/>
    <xf numFmtId="2" fontId="3" fillId="31" borderId="11" xfId="0" applyNumberFormat="1" applyFont="1" applyFill="1" applyBorder="1" applyAlignment="1">
      <alignment horizontal="center"/>
    </xf>
    <xf numFmtId="2" fontId="3" fillId="31" borderId="12" xfId="0" applyNumberFormat="1" applyFont="1" applyFill="1" applyBorder="1" applyAlignment="1">
      <alignment horizontal="center"/>
    </xf>
    <xf numFmtId="4" fontId="3" fillId="31" borderId="11" xfId="0" applyNumberFormat="1" applyFont="1" applyFill="1" applyBorder="1" applyAlignment="1">
      <alignment horizontal="center"/>
    </xf>
    <xf numFmtId="4" fontId="3" fillId="31" borderId="12" xfId="0" applyNumberFormat="1" applyFont="1" applyFill="1" applyBorder="1" applyAlignment="1">
      <alignment horizontal="center"/>
    </xf>
    <xf numFmtId="2" fontId="31" fillId="0" borderId="0" xfId="0" applyNumberFormat="1" applyFont="1"/>
    <xf numFmtId="4" fontId="3" fillId="34" borderId="12" xfId="0" applyNumberFormat="1" applyFont="1" applyFill="1" applyBorder="1" applyAlignment="1">
      <alignment horizontal="center"/>
    </xf>
    <xf numFmtId="2" fontId="3" fillId="34" borderId="1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25" borderId="11" xfId="0" applyFont="1" applyFill="1" applyBorder="1"/>
    <xf numFmtId="2" fontId="3" fillId="28" borderId="12" xfId="0" applyNumberFormat="1" applyFont="1" applyFill="1" applyBorder="1" applyAlignment="1">
      <alignment horizontal="center"/>
    </xf>
    <xf numFmtId="0" fontId="3" fillId="34" borderId="11" xfId="0" applyFont="1" applyFill="1" applyBorder="1"/>
    <xf numFmtId="0" fontId="3" fillId="34" borderId="11" xfId="0" applyFont="1" applyFill="1" applyBorder="1" applyAlignment="1">
      <alignment horizontal="center"/>
    </xf>
    <xf numFmtId="10" fontId="3" fillId="34" borderId="11" xfId="0" applyNumberFormat="1" applyFont="1" applyFill="1" applyBorder="1" applyAlignment="1">
      <alignment horizontal="center"/>
    </xf>
    <xf numFmtId="0" fontId="3" fillId="34" borderId="21" xfId="0" applyFont="1" applyFill="1" applyBorder="1" applyAlignment="1">
      <alignment horizontal="left"/>
    </xf>
    <xf numFmtId="10" fontId="3" fillId="34" borderId="11" xfId="35" applyNumberFormat="1" applyFont="1" applyFill="1" applyBorder="1" applyAlignment="1">
      <alignment horizontal="center"/>
    </xf>
    <xf numFmtId="2" fontId="3" fillId="29" borderId="21" xfId="0" applyNumberFormat="1" applyFont="1" applyFill="1" applyBorder="1"/>
    <xf numFmtId="4" fontId="3" fillId="26" borderId="11" xfId="35" applyNumberFormat="1" applyFont="1" applyFill="1" applyBorder="1" applyAlignment="1">
      <alignment horizontal="center" vertical="center" wrapText="1"/>
    </xf>
    <xf numFmtId="3" fontId="3" fillId="26" borderId="11" xfId="0" applyNumberFormat="1" applyFont="1" applyFill="1" applyBorder="1" applyAlignment="1">
      <alignment horizontal="center"/>
    </xf>
    <xf numFmtId="43" fontId="3" fillId="26" borderId="11" xfId="38" applyNumberFormat="1" applyFont="1" applyFill="1" applyBorder="1" applyAlignment="1">
      <alignment vertical="center"/>
    </xf>
    <xf numFmtId="3" fontId="3" fillId="26" borderId="11" xfId="0" applyNumberFormat="1" applyFont="1" applyFill="1" applyBorder="1" applyAlignment="1">
      <alignment horizontal="center" wrapText="1"/>
    </xf>
    <xf numFmtId="2" fontId="3" fillId="37" borderId="11" xfId="0" applyNumberFormat="1" applyFont="1" applyFill="1" applyBorder="1" applyAlignment="1">
      <alignment horizontal="center"/>
    </xf>
    <xf numFmtId="2" fontId="3" fillId="38" borderId="11" xfId="0" applyNumberFormat="1" applyFont="1" applyFill="1" applyBorder="1" applyAlignment="1">
      <alignment horizontal="center"/>
    </xf>
    <xf numFmtId="4" fontId="3" fillId="38" borderId="11" xfId="0" applyNumberFormat="1" applyFont="1" applyFill="1" applyBorder="1" applyAlignment="1">
      <alignment horizontal="center"/>
    </xf>
    <xf numFmtId="4" fontId="3" fillId="38" borderId="12" xfId="0" applyNumberFormat="1" applyFont="1" applyFill="1" applyBorder="1" applyAlignment="1">
      <alignment horizontal="center"/>
    </xf>
    <xf numFmtId="2" fontId="3" fillId="38" borderId="12" xfId="0" applyNumberFormat="1" applyFont="1" applyFill="1" applyBorder="1" applyAlignment="1">
      <alignment horizontal="center"/>
    </xf>
    <xf numFmtId="0" fontId="2" fillId="0" borderId="11" xfId="0" applyFont="1" applyBorder="1"/>
    <xf numFmtId="0" fontId="9" fillId="0" borderId="0" xfId="0" applyFont="1" applyAlignment="1">
      <alignment horizontal="center" vertical="center" wrapText="1"/>
    </xf>
    <xf numFmtId="0" fontId="2" fillId="27" borderId="11" xfId="0" applyFont="1" applyFill="1" applyBorder="1"/>
    <xf numFmtId="0" fontId="5" fillId="25" borderId="11" xfId="33" applyFont="1" applyFill="1" applyBorder="1" applyAlignment="1">
      <alignment horizontal="left" vertical="center" wrapText="1"/>
    </xf>
    <xf numFmtId="0" fontId="5" fillId="25" borderId="11" xfId="33" applyFont="1" applyFill="1" applyBorder="1" applyAlignment="1">
      <alignment horizontal="left" vertical="center"/>
    </xf>
    <xf numFmtId="4" fontId="3" fillId="25" borderId="11" xfId="33" applyNumberFormat="1" applyFont="1" applyFill="1" applyBorder="1" applyAlignment="1">
      <alignment horizontal="right" wrapText="1"/>
    </xf>
    <xf numFmtId="0" fontId="3" fillId="25" borderId="11" xfId="0" applyFont="1" applyFill="1" applyBorder="1" applyAlignment="1">
      <alignment vertical="center"/>
    </xf>
    <xf numFmtId="4" fontId="2" fillId="0" borderId="0" xfId="0" applyNumberFormat="1" applyFont="1"/>
    <xf numFmtId="4" fontId="4" fillId="34" borderId="11" xfId="0" applyNumberFormat="1" applyFont="1" applyFill="1" applyBorder="1" applyAlignment="1">
      <alignment horizontal="right"/>
    </xf>
    <xf numFmtId="0" fontId="4" fillId="34" borderId="11" xfId="0" applyFont="1" applyFill="1" applyBorder="1" applyAlignment="1">
      <alignment horizontal="center" vertical="center" wrapText="1" shrinkToFit="1"/>
    </xf>
    <xf numFmtId="0" fontId="4" fillId="27" borderId="11" xfId="0" applyFont="1" applyFill="1" applyBorder="1" applyAlignment="1">
      <alignment horizontal="center"/>
    </xf>
    <xf numFmtId="0" fontId="3" fillId="25" borderId="11" xfId="0" applyFont="1" applyFill="1" applyBorder="1" applyAlignment="1">
      <alignment horizontal="center" vertical="center" wrapText="1"/>
    </xf>
    <xf numFmtId="0" fontId="3" fillId="25" borderId="11" xfId="0" applyFont="1" applyFill="1" applyBorder="1" applyAlignment="1">
      <alignment vertical="center" wrapText="1"/>
    </xf>
    <xf numFmtId="0" fontId="8" fillId="27" borderId="11" xfId="33" applyFont="1" applyFill="1" applyBorder="1" applyAlignment="1">
      <alignment horizontal="center" vertical="center"/>
    </xf>
    <xf numFmtId="0" fontId="38" fillId="34" borderId="11" xfId="0" applyFont="1" applyFill="1" applyBorder="1" applyAlignment="1">
      <alignment horizontal="center" vertical="center" wrapText="1"/>
    </xf>
    <xf numFmtId="0" fontId="4" fillId="34" borderId="11" xfId="0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164" fontId="3" fillId="27" borderId="11" xfId="0" applyNumberFormat="1" applyFont="1" applyFill="1" applyBorder="1"/>
    <xf numFmtId="0" fontId="5" fillId="25" borderId="11" xfId="0" applyFont="1" applyFill="1" applyBorder="1"/>
    <xf numFmtId="43" fontId="0" fillId="0" borderId="0" xfId="0" applyNumberFormat="1"/>
    <xf numFmtId="0" fontId="5" fillId="27" borderId="11" xfId="33" applyFont="1" applyFill="1" applyBorder="1" applyAlignment="1">
      <alignment horizontal="left" vertical="center" wrapText="1"/>
    </xf>
    <xf numFmtId="43" fontId="3" fillId="0" borderId="11" xfId="0" applyNumberFormat="1" applyFont="1" applyBorder="1"/>
    <xf numFmtId="4" fontId="4" fillId="27" borderId="11" xfId="0" applyNumberFormat="1" applyFont="1" applyFill="1" applyBorder="1" applyAlignment="1">
      <alignment horizontal="right"/>
    </xf>
    <xf numFmtId="4" fontId="3" fillId="0" borderId="11" xfId="0" applyNumberFormat="1" applyFont="1" applyBorder="1"/>
    <xf numFmtId="0" fontId="4" fillId="0" borderId="11" xfId="0" applyFont="1" applyBorder="1" applyAlignment="1">
      <alignment horizontal="center" vertical="center" wrapText="1"/>
    </xf>
    <xf numFmtId="0" fontId="4" fillId="27" borderId="11" xfId="0" applyFont="1" applyFill="1" applyBorder="1" applyAlignment="1">
      <alignment horizontal="center" vertical="center" wrapText="1"/>
    </xf>
    <xf numFmtId="4" fontId="3" fillId="39" borderId="11" xfId="0" applyNumberFormat="1" applyFont="1" applyFill="1" applyBorder="1" applyAlignment="1">
      <alignment horizontal="center" vertical="center" wrapText="1"/>
    </xf>
    <xf numFmtId="4" fontId="3" fillId="39" borderId="11" xfId="0" applyNumberFormat="1" applyFont="1" applyFill="1" applyBorder="1" applyAlignment="1">
      <alignment horizontal="center"/>
    </xf>
    <xf numFmtId="2" fontId="3" fillId="39" borderId="11" xfId="0" applyNumberFormat="1" applyFont="1" applyFill="1" applyBorder="1" applyAlignment="1">
      <alignment horizontal="center" vertical="center" wrapText="1"/>
    </xf>
    <xf numFmtId="2" fontId="3" fillId="39" borderId="11" xfId="0" applyNumberFormat="1" applyFont="1" applyFill="1" applyBorder="1" applyAlignment="1">
      <alignment horizontal="center"/>
    </xf>
    <xf numFmtId="4" fontId="3" fillId="28" borderId="12" xfId="0" applyNumberFormat="1" applyFont="1" applyFill="1" applyBorder="1" applyAlignment="1">
      <alignment horizontal="center"/>
    </xf>
    <xf numFmtId="4" fontId="3" fillId="30" borderId="11" xfId="0" applyNumberFormat="1" applyFont="1" applyFill="1" applyBorder="1" applyAlignment="1">
      <alignment horizontal="center"/>
    </xf>
    <xf numFmtId="0" fontId="4" fillId="27" borderId="11" xfId="33" applyFont="1" applyFill="1" applyBorder="1" applyAlignment="1">
      <alignment horizontal="center" vertical="center" wrapText="1"/>
    </xf>
    <xf numFmtId="0" fontId="3" fillId="27" borderId="11" xfId="33" applyFont="1" applyFill="1" applyBorder="1" applyAlignment="1">
      <alignment horizontal="center"/>
    </xf>
    <xf numFmtId="0" fontId="4" fillId="27" borderId="11" xfId="33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27" borderId="15" xfId="33" applyFont="1" applyFill="1" applyBorder="1" applyAlignment="1">
      <alignment horizontal="center" vertical="center" wrapText="1"/>
    </xf>
    <xf numFmtId="0" fontId="3" fillId="27" borderId="11" xfId="33" applyFont="1" applyFill="1" applyBorder="1" applyAlignment="1">
      <alignment horizontal="left"/>
    </xf>
    <xf numFmtId="10" fontId="4" fillId="39" borderId="11" xfId="0" applyNumberFormat="1" applyFont="1" applyFill="1" applyBorder="1"/>
    <xf numFmtId="4" fontId="4" fillId="39" borderId="11" xfId="0" applyNumberFormat="1" applyFont="1" applyFill="1" applyBorder="1"/>
    <xf numFmtId="4" fontId="3" fillId="39" borderId="11" xfId="0" applyNumberFormat="1" applyFont="1" applyFill="1" applyBorder="1"/>
    <xf numFmtId="4" fontId="4" fillId="27" borderId="15" xfId="0" applyNumberFormat="1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 shrinkToFit="1"/>
    </xf>
    <xf numFmtId="0" fontId="4" fillId="27" borderId="11" xfId="0" applyFont="1" applyFill="1" applyBorder="1" applyAlignment="1">
      <alignment horizontal="center" vertical="center" wrapText="1" shrinkToFit="1"/>
    </xf>
    <xf numFmtId="4" fontId="4" fillId="27" borderId="11" xfId="0" applyNumberFormat="1" applyFont="1" applyFill="1" applyBorder="1" applyAlignment="1">
      <alignment horizontal="center" vertical="center" wrapText="1"/>
    </xf>
    <xf numFmtId="4" fontId="4" fillId="27" borderId="11" xfId="0" applyNumberFormat="1" applyFont="1" applyFill="1" applyBorder="1" applyAlignment="1">
      <alignment horizontal="center" vertical="center" wrapText="1" shrinkToFit="1"/>
    </xf>
    <xf numFmtId="4" fontId="4" fillId="27" borderId="11" xfId="0" applyNumberFormat="1" applyFont="1" applyFill="1" applyBorder="1" applyAlignment="1">
      <alignment horizontal="right" vertical="center" wrapText="1" shrinkToFit="1"/>
    </xf>
    <xf numFmtId="0" fontId="4" fillId="24" borderId="11" xfId="33" applyFont="1" applyFill="1" applyBorder="1" applyAlignment="1">
      <alignment horizontal="center" vertical="center"/>
    </xf>
    <xf numFmtId="0" fontId="4" fillId="24" borderId="11" xfId="33" applyFont="1" applyFill="1" applyBorder="1" applyAlignment="1">
      <alignment horizontal="center" vertical="center" wrapText="1"/>
    </xf>
    <xf numFmtId="10" fontId="4" fillId="25" borderId="11" xfId="0" applyNumberFormat="1" applyFont="1" applyFill="1" applyBorder="1" applyAlignment="1">
      <alignment horizontal="center"/>
    </xf>
    <xf numFmtId="3" fontId="4" fillId="0" borderId="11" xfId="0" applyNumberFormat="1" applyFont="1" applyBorder="1" applyAlignment="1">
      <alignment horizontal="center"/>
    </xf>
    <xf numFmtId="3" fontId="3" fillId="0" borderId="11" xfId="0" applyNumberFormat="1" applyFont="1" applyBorder="1"/>
    <xf numFmtId="0" fontId="3" fillId="25" borderId="17" xfId="0" applyFont="1" applyFill="1" applyBorder="1"/>
    <xf numFmtId="3" fontId="3" fillId="25" borderId="13" xfId="0" applyNumberFormat="1" applyFont="1" applyFill="1" applyBorder="1" applyAlignment="1">
      <alignment horizontal="center"/>
    </xf>
    <xf numFmtId="4" fontId="3" fillId="25" borderId="17" xfId="0" applyNumberFormat="1" applyFont="1" applyFill="1" applyBorder="1" applyAlignment="1">
      <alignment horizontal="right"/>
    </xf>
    <xf numFmtId="4" fontId="3" fillId="25" borderId="24" xfId="0" applyNumberFormat="1" applyFont="1" applyFill="1" applyBorder="1"/>
    <xf numFmtId="4" fontId="3" fillId="25" borderId="17" xfId="0" applyNumberFormat="1" applyFont="1" applyFill="1" applyBorder="1"/>
    <xf numFmtId="0" fontId="0" fillId="25" borderId="20" xfId="0" applyFill="1" applyBorder="1" applyAlignment="1">
      <alignment horizontal="center"/>
    </xf>
    <xf numFmtId="0" fontId="0" fillId="25" borderId="24" xfId="0" applyFill="1" applyBorder="1" applyAlignment="1">
      <alignment horizontal="center"/>
    </xf>
    <xf numFmtId="0" fontId="3" fillId="25" borderId="16" xfId="0" applyFont="1" applyFill="1" applyBorder="1"/>
    <xf numFmtId="4" fontId="3" fillId="25" borderId="16" xfId="0" applyNumberFormat="1" applyFont="1" applyFill="1" applyBorder="1" applyAlignment="1">
      <alignment horizontal="right"/>
    </xf>
    <xf numFmtId="0" fontId="0" fillId="25" borderId="16" xfId="0" applyFill="1" applyBorder="1" applyAlignment="1">
      <alignment horizontal="center"/>
    </xf>
    <xf numFmtId="0" fontId="0" fillId="25" borderId="19" xfId="0" applyFill="1" applyBorder="1"/>
    <xf numFmtId="0" fontId="0" fillId="25" borderId="23" xfId="0" applyFill="1" applyBorder="1"/>
    <xf numFmtId="4" fontId="3" fillId="25" borderId="23" xfId="0" applyNumberFormat="1" applyFont="1" applyFill="1" applyBorder="1"/>
    <xf numFmtId="0" fontId="2" fillId="0" borderId="0" xfId="0" quotePrefix="1" applyFont="1"/>
    <xf numFmtId="4" fontId="3" fillId="25" borderId="13" xfId="0" applyNumberFormat="1" applyFont="1" applyFill="1" applyBorder="1" applyAlignment="1">
      <alignment horizontal="right"/>
    </xf>
    <xf numFmtId="0" fontId="0" fillId="25" borderId="19" xfId="0" applyFill="1" applyBorder="1" applyAlignment="1">
      <alignment horizontal="center"/>
    </xf>
    <xf numFmtId="0" fontId="0" fillId="25" borderId="23" xfId="0" applyFill="1" applyBorder="1" applyAlignment="1">
      <alignment horizontal="center"/>
    </xf>
    <xf numFmtId="4" fontId="3" fillId="0" borderId="17" xfId="0" applyNumberFormat="1" applyFont="1" applyBorder="1" applyAlignment="1">
      <alignment horizontal="right"/>
    </xf>
    <xf numFmtId="0" fontId="3" fillId="34" borderId="14" xfId="0" applyFont="1" applyFill="1" applyBorder="1"/>
    <xf numFmtId="0" fontId="3" fillId="34" borderId="14" xfId="0" applyFont="1" applyFill="1" applyBorder="1" applyAlignment="1">
      <alignment horizontal="left"/>
    </xf>
    <xf numFmtId="0" fontId="3" fillId="34" borderId="17" xfId="0" applyFont="1" applyFill="1" applyBorder="1"/>
    <xf numFmtId="0" fontId="3" fillId="34" borderId="14" xfId="0" applyFont="1" applyFill="1" applyBorder="1" applyAlignment="1">
      <alignment horizontal="left" vertical="center"/>
    </xf>
    <xf numFmtId="0" fontId="4" fillId="34" borderId="11" xfId="0" applyFont="1" applyFill="1" applyBorder="1" applyAlignment="1">
      <alignment horizontal="center"/>
    </xf>
    <xf numFmtId="4" fontId="31" fillId="25" borderId="0" xfId="0" applyNumberFormat="1" applyFont="1" applyFill="1" applyAlignment="1">
      <alignment horizontal="center"/>
    </xf>
    <xf numFmtId="10" fontId="3" fillId="26" borderId="11" xfId="0" applyNumberFormat="1" applyFont="1" applyFill="1" applyBorder="1" applyAlignment="1">
      <alignment horizontal="center"/>
    </xf>
    <xf numFmtId="4" fontId="3" fillId="27" borderId="11" xfId="0" applyNumberFormat="1" applyFont="1" applyFill="1" applyBorder="1" applyAlignment="1">
      <alignment horizontal="center"/>
    </xf>
    <xf numFmtId="10" fontId="3" fillId="39" borderId="11" xfId="35" applyNumberFormat="1" applyFont="1" applyFill="1" applyBorder="1"/>
    <xf numFmtId="9" fontId="29" fillId="39" borderId="11" xfId="0" applyNumberFormat="1" applyFont="1" applyFill="1" applyBorder="1" applyAlignment="1">
      <alignment horizontal="center"/>
    </xf>
    <xf numFmtId="2" fontId="3" fillId="0" borderId="0" xfId="0" applyNumberFormat="1" applyFont="1"/>
    <xf numFmtId="1" fontId="5" fillId="25" borderId="11" xfId="0" applyNumberFormat="1" applyFont="1" applyFill="1" applyBorder="1" applyAlignment="1">
      <alignment horizontal="center" vertical="center" wrapText="1"/>
    </xf>
    <xf numFmtId="3" fontId="5" fillId="25" borderId="11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25" borderId="11" xfId="51" applyFont="1" applyFill="1" applyBorder="1" applyAlignment="1">
      <alignment horizontal="center"/>
    </xf>
    <xf numFmtId="0" fontId="3" fillId="25" borderId="11" xfId="52" applyFont="1" applyFill="1" applyBorder="1" applyAlignment="1">
      <alignment horizontal="center"/>
    </xf>
    <xf numFmtId="0" fontId="3" fillId="0" borderId="11" xfId="52" applyFont="1" applyBorder="1" applyAlignment="1">
      <alignment horizontal="center"/>
    </xf>
    <xf numFmtId="0" fontId="4" fillId="0" borderId="11" xfId="52" applyFont="1" applyBorder="1" applyAlignment="1">
      <alignment horizontal="center"/>
    </xf>
    <xf numFmtId="4" fontId="31" fillId="39" borderId="11" xfId="0" applyNumberFormat="1" applyFont="1" applyFill="1" applyBorder="1" applyAlignment="1">
      <alignment horizontal="center" vertical="center" wrapText="1"/>
    </xf>
    <xf numFmtId="0" fontId="31" fillId="34" borderId="21" xfId="0" applyFont="1" applyFill="1" applyBorder="1" applyAlignment="1">
      <alignment horizontal="left"/>
    </xf>
    <xf numFmtId="4" fontId="3" fillId="26" borderId="11" xfId="0" applyNumberFormat="1" applyFont="1" applyFill="1" applyBorder="1"/>
    <xf numFmtId="9" fontId="3" fillId="0" borderId="0" xfId="35" applyFont="1"/>
    <xf numFmtId="169" fontId="4" fillId="0" borderId="0" xfId="35" applyNumberFormat="1" applyFont="1" applyAlignment="1">
      <alignment horizontal="center"/>
    </xf>
    <xf numFmtId="0" fontId="3" fillId="26" borderId="11" xfId="33" applyFont="1" applyFill="1" applyBorder="1" applyAlignment="1">
      <alignment horizontal="left"/>
    </xf>
    <xf numFmtId="0" fontId="3" fillId="26" borderId="11" xfId="0" applyFont="1" applyFill="1" applyBorder="1" applyAlignment="1">
      <alignment horizontal="center"/>
    </xf>
    <xf numFmtId="0" fontId="3" fillId="28" borderId="11" xfId="0" applyFont="1" applyFill="1" applyBorder="1" applyAlignment="1">
      <alignment horizontal="center"/>
    </xf>
    <xf numFmtId="10" fontId="3" fillId="28" borderId="11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4" fontId="3" fillId="28" borderId="11" xfId="0" applyNumberFormat="1" applyFont="1" applyFill="1" applyBorder="1" applyAlignment="1">
      <alignment horizontal="center"/>
    </xf>
    <xf numFmtId="4" fontId="31" fillId="0" borderId="0" xfId="0" applyNumberFormat="1" applyFont="1" applyAlignment="1">
      <alignment horizontal="center"/>
    </xf>
    <xf numFmtId="10" fontId="3" fillId="29" borderId="11" xfId="0" applyNumberFormat="1" applyFont="1" applyFill="1" applyBorder="1" applyAlignment="1">
      <alignment horizontal="center"/>
    </xf>
    <xf numFmtId="0" fontId="3" fillId="29" borderId="11" xfId="0" applyFont="1" applyFill="1" applyBorder="1" applyAlignment="1">
      <alignment horizontal="center"/>
    </xf>
    <xf numFmtId="4" fontId="3" fillId="29" borderId="11" xfId="0" applyNumberFormat="1" applyFont="1" applyFill="1" applyBorder="1" applyAlignment="1">
      <alignment horizontal="center"/>
    </xf>
    <xf numFmtId="10" fontId="3" fillId="29" borderId="11" xfId="35" applyNumberFormat="1" applyFont="1" applyFill="1" applyBorder="1" applyAlignment="1">
      <alignment horizontal="center"/>
    </xf>
    <xf numFmtId="2" fontId="3" fillId="30" borderId="11" xfId="0" applyNumberFormat="1" applyFont="1" applyFill="1" applyBorder="1"/>
    <xf numFmtId="4" fontId="3" fillId="30" borderId="11" xfId="0" applyNumberFormat="1" applyFont="1" applyFill="1" applyBorder="1"/>
    <xf numFmtId="2" fontId="3" fillId="38" borderId="11" xfId="0" applyNumberFormat="1" applyFont="1" applyFill="1" applyBorder="1"/>
    <xf numFmtId="4" fontId="3" fillId="38" borderId="11" xfId="0" applyNumberFormat="1" applyFont="1" applyFill="1" applyBorder="1"/>
    <xf numFmtId="10" fontId="31" fillId="0" borderId="0" xfId="35" applyNumberFormat="1" applyFont="1"/>
    <xf numFmtId="2" fontId="3" fillId="40" borderId="11" xfId="0" applyNumberFormat="1" applyFont="1" applyFill="1" applyBorder="1"/>
    <xf numFmtId="0" fontId="3" fillId="41" borderId="11" xfId="0" applyFont="1" applyFill="1" applyBorder="1"/>
    <xf numFmtId="0" fontId="3" fillId="41" borderId="11" xfId="0" applyFont="1" applyFill="1" applyBorder="1" applyAlignment="1">
      <alignment horizontal="center"/>
    </xf>
    <xf numFmtId="2" fontId="3" fillId="41" borderId="11" xfId="0" applyNumberFormat="1" applyFont="1" applyFill="1" applyBorder="1"/>
    <xf numFmtId="4" fontId="3" fillId="41" borderId="11" xfId="0" applyNumberFormat="1" applyFont="1" applyFill="1" applyBorder="1"/>
    <xf numFmtId="2" fontId="3" fillId="41" borderId="11" xfId="0" applyNumberFormat="1" applyFont="1" applyFill="1" applyBorder="1" applyAlignment="1">
      <alignment horizontal="center"/>
    </xf>
    <xf numFmtId="4" fontId="3" fillId="41" borderId="21" xfId="0" applyNumberFormat="1" applyFont="1" applyFill="1" applyBorder="1" applyAlignment="1">
      <alignment horizontal="center"/>
    </xf>
    <xf numFmtId="4" fontId="3" fillId="41" borderId="11" xfId="0" applyNumberFormat="1" applyFont="1" applyFill="1" applyBorder="1" applyAlignment="1">
      <alignment horizontal="center"/>
    </xf>
    <xf numFmtId="4" fontId="3" fillId="41" borderId="12" xfId="0" applyNumberFormat="1" applyFont="1" applyFill="1" applyBorder="1" applyAlignment="1">
      <alignment horizontal="center"/>
    </xf>
    <xf numFmtId="2" fontId="3" fillId="41" borderId="12" xfId="0" applyNumberFormat="1" applyFont="1" applyFill="1" applyBorder="1" applyAlignment="1">
      <alignment horizontal="center"/>
    </xf>
    <xf numFmtId="0" fontId="3" fillId="41" borderId="21" xfId="0" applyFont="1" applyFill="1" applyBorder="1"/>
    <xf numFmtId="4" fontId="3" fillId="40" borderId="11" xfId="0" applyNumberFormat="1" applyFont="1" applyFill="1" applyBorder="1" applyAlignment="1">
      <alignment horizontal="center"/>
    </xf>
    <xf numFmtId="4" fontId="3" fillId="40" borderId="11" xfId="0" applyNumberFormat="1" applyFont="1" applyFill="1" applyBorder="1" applyAlignment="1">
      <alignment horizontal="right"/>
    </xf>
    <xf numFmtId="4" fontId="3" fillId="41" borderId="11" xfId="0" applyNumberFormat="1" applyFont="1" applyFill="1" applyBorder="1" applyAlignment="1">
      <alignment horizontal="right"/>
    </xf>
    <xf numFmtId="0" fontId="3" fillId="28" borderId="11" xfId="0" applyFont="1" applyFill="1" applyBorder="1" applyAlignment="1">
      <alignment horizontal="center" wrapText="1"/>
    </xf>
    <xf numFmtId="10" fontId="3" fillId="28" borderId="11" xfId="35" applyNumberFormat="1" applyFont="1" applyFill="1" applyBorder="1" applyAlignment="1">
      <alignment horizontal="center"/>
    </xf>
    <xf numFmtId="0" fontId="31" fillId="25" borderId="11" xfId="0" applyFont="1" applyFill="1" applyBorder="1" applyAlignment="1">
      <alignment horizontal="center" vertical="center" wrapText="1"/>
    </xf>
    <xf numFmtId="0" fontId="2" fillId="0" borderId="0" xfId="52"/>
    <xf numFmtId="0" fontId="3" fillId="25" borderId="11" xfId="52" applyFont="1" applyFill="1" applyBorder="1" applyAlignment="1">
      <alignment vertical="center"/>
    </xf>
    <xf numFmtId="0" fontId="3" fillId="25" borderId="11" xfId="52" applyFont="1" applyFill="1" applyBorder="1"/>
    <xf numFmtId="3" fontId="5" fillId="25" borderId="11" xfId="33" applyNumberFormat="1" applyFont="1" applyFill="1" applyBorder="1" applyAlignment="1">
      <alignment horizontal="left" vertical="center" wrapText="1"/>
    </xf>
    <xf numFmtId="0" fontId="38" fillId="25" borderId="11" xfId="33" applyFont="1" applyFill="1" applyBorder="1" applyAlignment="1">
      <alignment horizontal="left" vertical="center" wrapText="1"/>
    </xf>
    <xf numFmtId="0" fontId="38" fillId="25" borderId="11" xfId="33" applyFont="1" applyFill="1" applyBorder="1" applyAlignment="1">
      <alignment horizontal="left"/>
    </xf>
    <xf numFmtId="3" fontId="3" fillId="25" borderId="11" xfId="33" applyNumberFormat="1" applyFont="1" applyFill="1" applyBorder="1" applyAlignment="1">
      <alignment horizontal="left" vertical="center" wrapText="1"/>
    </xf>
    <xf numFmtId="0" fontId="3" fillId="25" borderId="11" xfId="5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51" applyFont="1" applyBorder="1" applyAlignment="1">
      <alignment horizontal="center"/>
    </xf>
    <xf numFmtId="0" fontId="2" fillId="0" borderId="18" xfId="52" applyBorder="1"/>
    <xf numFmtId="0" fontId="2" fillId="0" borderId="14" xfId="52" applyBorder="1"/>
    <xf numFmtId="0" fontId="3" fillId="25" borderId="11" xfId="0" applyFont="1" applyFill="1" applyBorder="1" applyAlignment="1">
      <alignment horizontal="center" wrapText="1"/>
    </xf>
    <xf numFmtId="0" fontId="3" fillId="25" borderId="11" xfId="0" applyFont="1" applyFill="1" applyBorder="1" applyAlignment="1">
      <alignment wrapText="1"/>
    </xf>
    <xf numFmtId="0" fontId="2" fillId="0" borderId="14" xfId="52" applyBorder="1" applyAlignment="1">
      <alignment horizontal="justify" vertical="top" wrapText="1"/>
    </xf>
    <xf numFmtId="0" fontId="2" fillId="0" borderId="0" xfId="52" applyAlignment="1">
      <alignment horizontal="justify" vertical="top" wrapText="1"/>
    </xf>
    <xf numFmtId="0" fontId="2" fillId="0" borderId="18" xfId="52" applyBorder="1" applyAlignment="1">
      <alignment horizontal="justify" vertical="top" wrapText="1"/>
    </xf>
    <xf numFmtId="0" fontId="38" fillId="0" borderId="11" xfId="33" applyFont="1" applyBorder="1" applyAlignment="1">
      <alignment horizontal="left" vertical="center" wrapText="1"/>
    </xf>
    <xf numFmtId="0" fontId="4" fillId="34" borderId="10" xfId="0" applyFont="1" applyFill="1" applyBorder="1" applyAlignment="1">
      <alignment horizontal="center"/>
    </xf>
    <xf numFmtId="0" fontId="3" fillId="34" borderId="10" xfId="0" applyFont="1" applyFill="1" applyBorder="1" applyAlignment="1">
      <alignment horizontal="center"/>
    </xf>
    <xf numFmtId="0" fontId="3" fillId="34" borderId="13" xfId="0" applyFont="1" applyFill="1" applyBorder="1"/>
    <xf numFmtId="4" fontId="3" fillId="26" borderId="11" xfId="0" applyNumberFormat="1" applyFont="1" applyFill="1" applyBorder="1" applyAlignment="1">
      <alignment horizontal="center" vertical="center" wrapText="1"/>
    </xf>
    <xf numFmtId="4" fontId="31" fillId="26" borderId="11" xfId="0" applyNumberFormat="1" applyFont="1" applyFill="1" applyBorder="1" applyAlignment="1">
      <alignment horizontal="center" vertical="center" wrapText="1"/>
    </xf>
    <xf numFmtId="4" fontId="31" fillId="26" borderId="11" xfId="0" applyNumberFormat="1" applyFont="1" applyFill="1" applyBorder="1" applyAlignment="1">
      <alignment horizontal="center"/>
    </xf>
    <xf numFmtId="1" fontId="31" fillId="25" borderId="11" xfId="0" applyNumberFormat="1" applyFont="1" applyFill="1" applyBorder="1" applyAlignment="1">
      <alignment horizontal="center" vertical="center" wrapText="1"/>
    </xf>
    <xf numFmtId="3" fontId="5" fillId="25" borderId="11" xfId="33" applyNumberFormat="1" applyFont="1" applyFill="1" applyBorder="1" applyAlignment="1">
      <alignment horizontal="left"/>
    </xf>
    <xf numFmtId="0" fontId="3" fillId="25" borderId="11" xfId="33" applyFont="1" applyFill="1" applyBorder="1" applyAlignment="1">
      <alignment horizontal="left" vertical="center"/>
    </xf>
    <xf numFmtId="3" fontId="8" fillId="27" borderId="11" xfId="33" applyNumberFormat="1" applyFont="1" applyFill="1" applyBorder="1" applyAlignment="1">
      <alignment horizontal="center" vertical="center" wrapText="1"/>
    </xf>
    <xf numFmtId="3" fontId="3" fillId="25" borderId="11" xfId="33" applyNumberFormat="1" applyFont="1" applyFill="1" applyBorder="1" applyAlignment="1">
      <alignment horizontal="left" vertical="center"/>
    </xf>
    <xf numFmtId="3" fontId="3" fillId="25" borderId="11" xfId="52" applyNumberFormat="1" applyFont="1" applyFill="1" applyBorder="1" applyAlignment="1">
      <alignment horizontal="left" vertical="center"/>
    </xf>
    <xf numFmtId="3" fontId="3" fillId="25" borderId="11" xfId="52" applyNumberFormat="1" applyFont="1" applyFill="1" applyBorder="1" applyAlignment="1">
      <alignment horizontal="left"/>
    </xf>
    <xf numFmtId="3" fontId="30" fillId="42" borderId="11" xfId="0" applyNumberFormat="1" applyFont="1" applyFill="1" applyBorder="1" applyAlignment="1">
      <alignment horizontal="left" vertical="center" wrapText="1"/>
    </xf>
    <xf numFmtId="3" fontId="3" fillId="42" borderId="11" xfId="0" applyNumberFormat="1" applyFont="1" applyFill="1" applyBorder="1" applyAlignment="1">
      <alignment horizontal="left" vertical="center" wrapText="1"/>
    </xf>
    <xf numFmtId="3" fontId="3" fillId="25" borderId="11" xfId="33" applyNumberFormat="1" applyFont="1" applyFill="1" applyBorder="1" applyAlignment="1">
      <alignment horizontal="left"/>
    </xf>
    <xf numFmtId="0" fontId="3" fillId="0" borderId="11" xfId="33" applyFont="1" applyBorder="1" applyAlignment="1">
      <alignment horizontal="left" vertical="center" wrapText="1"/>
    </xf>
    <xf numFmtId="164" fontId="38" fillId="25" borderId="11" xfId="38" applyFont="1" applyFill="1" applyBorder="1" applyAlignment="1">
      <alignment horizontal="center" vertical="center" wrapText="1"/>
    </xf>
    <xf numFmtId="9" fontId="31" fillId="25" borderId="11" xfId="38" applyNumberFormat="1" applyFont="1" applyFill="1" applyBorder="1" applyAlignment="1">
      <alignment horizontal="center" vertical="center" wrapText="1"/>
    </xf>
    <xf numFmtId="0" fontId="9" fillId="0" borderId="11" xfId="52" applyFont="1" applyBorder="1" applyAlignment="1">
      <alignment vertical="center"/>
    </xf>
    <xf numFmtId="0" fontId="47" fillId="0" borderId="14" xfId="52" applyFont="1" applyBorder="1"/>
    <xf numFmtId="4" fontId="3" fillId="27" borderId="11" xfId="0" applyNumberFormat="1" applyFont="1" applyFill="1" applyBorder="1"/>
    <xf numFmtId="0" fontId="4" fillId="0" borderId="0" xfId="52" applyFont="1" applyAlignment="1">
      <alignment horizontal="center" vertical="center" wrapText="1"/>
    </xf>
    <xf numFmtId="0" fontId="3" fillId="0" borderId="0" xfId="52" applyFont="1"/>
    <xf numFmtId="0" fontId="3" fillId="25" borderId="0" xfId="52" applyFont="1" applyFill="1"/>
    <xf numFmtId="0" fontId="4" fillId="27" borderId="11" xfId="52" applyFont="1" applyFill="1" applyBorder="1" applyAlignment="1">
      <alignment horizontal="left"/>
    </xf>
    <xf numFmtId="0" fontId="3" fillId="27" borderId="11" xfId="52" applyFont="1" applyFill="1" applyBorder="1" applyAlignment="1">
      <alignment horizontal="left"/>
    </xf>
    <xf numFmtId="3" fontId="3" fillId="27" borderId="11" xfId="52" applyNumberFormat="1" applyFont="1" applyFill="1" applyBorder="1" applyAlignment="1">
      <alignment horizontal="left"/>
    </xf>
    <xf numFmtId="3" fontId="3" fillId="0" borderId="0" xfId="52" applyNumberFormat="1" applyFont="1" applyAlignment="1">
      <alignment horizontal="left"/>
    </xf>
    <xf numFmtId="4" fontId="3" fillId="25" borderId="11" xfId="33" applyNumberFormat="1" applyFont="1" applyFill="1" applyBorder="1" applyAlignment="1">
      <alignment horizontal="right"/>
    </xf>
    <xf numFmtId="4" fontId="3" fillId="25" borderId="11" xfId="33" applyNumberFormat="1" applyFont="1" applyFill="1" applyBorder="1" applyAlignment="1">
      <alignment horizontal="right" vertical="center" wrapText="1"/>
    </xf>
    <xf numFmtId="0" fontId="3" fillId="25" borderId="11" xfId="33" applyFont="1" applyFill="1" applyBorder="1" applyAlignment="1">
      <alignment horizontal="left" vertical="center" wrapText="1"/>
    </xf>
    <xf numFmtId="0" fontId="4" fillId="25" borderId="11" xfId="33" applyFont="1" applyFill="1" applyBorder="1" applyAlignment="1">
      <alignment horizontal="left" vertical="center" wrapText="1"/>
    </xf>
    <xf numFmtId="4" fontId="4" fillId="25" borderId="11" xfId="33" applyNumberFormat="1" applyFont="1" applyFill="1" applyBorder="1" applyAlignment="1">
      <alignment horizontal="right" wrapText="1"/>
    </xf>
    <xf numFmtId="0" fontId="4" fillId="0" borderId="11" xfId="33" applyFont="1" applyBorder="1" applyAlignment="1">
      <alignment horizontal="left" vertical="center" wrapText="1"/>
    </xf>
    <xf numFmtId="4" fontId="3" fillId="25" borderId="11" xfId="0" applyNumberFormat="1" applyFont="1" applyFill="1" applyBorder="1" applyAlignment="1">
      <alignment horizontal="right" vertical="center" wrapText="1"/>
    </xf>
    <xf numFmtId="4" fontId="4" fillId="25" borderId="11" xfId="33" applyNumberFormat="1" applyFont="1" applyFill="1" applyBorder="1" applyAlignment="1">
      <alignment horizontal="right"/>
    </xf>
    <xf numFmtId="0" fontId="3" fillId="27" borderId="11" xfId="33" applyFont="1" applyFill="1" applyBorder="1" applyAlignment="1">
      <alignment horizontal="center" vertical="center" wrapText="1"/>
    </xf>
    <xf numFmtId="0" fontId="3" fillId="25" borderId="11" xfId="0" applyFont="1" applyFill="1" applyBorder="1" applyAlignment="1">
      <alignment horizontal="left"/>
    </xf>
    <xf numFmtId="0" fontId="3" fillId="25" borderId="13" xfId="0" applyFont="1" applyFill="1" applyBorder="1" applyAlignment="1">
      <alignment horizontal="center" vertical="center" wrapText="1"/>
    </xf>
    <xf numFmtId="0" fontId="3" fillId="25" borderId="12" xfId="33" applyFont="1" applyFill="1" applyBorder="1" applyAlignment="1">
      <alignment horizontal="left"/>
    </xf>
    <xf numFmtId="0" fontId="4" fillId="25" borderId="11" xfId="52" applyFont="1" applyFill="1" applyBorder="1" applyAlignment="1">
      <alignment horizontal="center"/>
    </xf>
    <xf numFmtId="0" fontId="3" fillId="43" borderId="11" xfId="51" applyFont="1" applyFill="1" applyBorder="1" applyAlignment="1">
      <alignment horizontal="center"/>
    </xf>
    <xf numFmtId="0" fontId="2" fillId="25" borderId="0" xfId="52" applyFill="1"/>
    <xf numFmtId="1" fontId="3" fillId="25" borderId="11" xfId="0" applyNumberFormat="1" applyFont="1" applyFill="1" applyBorder="1" applyAlignment="1">
      <alignment horizontal="center" vertical="center" wrapText="1"/>
    </xf>
    <xf numFmtId="3" fontId="3" fillId="25" borderId="21" xfId="0" applyNumberFormat="1" applyFont="1" applyFill="1" applyBorder="1" applyAlignment="1">
      <alignment horizontal="center" wrapText="1"/>
    </xf>
    <xf numFmtId="3" fontId="3" fillId="25" borderId="11" xfId="0" applyNumberFormat="1" applyFont="1" applyFill="1" applyBorder="1" applyAlignment="1">
      <alignment horizontal="center" wrapText="1"/>
    </xf>
    <xf numFmtId="0" fontId="2" fillId="25" borderId="0" xfId="0" applyFont="1" applyFill="1"/>
    <xf numFmtId="4" fontId="3" fillId="25" borderId="11" xfId="33" applyNumberFormat="1" applyFont="1" applyFill="1" applyBorder="1" applyAlignment="1">
      <alignment horizontal="right" vertical="center"/>
    </xf>
    <xf numFmtId="0" fontId="3" fillId="25" borderId="11" xfId="52" applyFont="1" applyFill="1" applyBorder="1" applyAlignment="1">
      <alignment horizontal="right" vertical="center" wrapText="1"/>
    </xf>
    <xf numFmtId="0" fontId="4" fillId="25" borderId="11" xfId="0" applyFont="1" applyFill="1" applyBorder="1" applyAlignment="1">
      <alignment horizontal="center" vertical="center" wrapText="1"/>
    </xf>
    <xf numFmtId="0" fontId="5" fillId="25" borderId="12" xfId="33" applyFont="1" applyFill="1" applyBorder="1" applyAlignment="1">
      <alignment horizontal="left"/>
    </xf>
    <xf numFmtId="0" fontId="5" fillId="25" borderId="13" xfId="33" applyFont="1" applyFill="1" applyBorder="1" applyAlignment="1">
      <alignment horizontal="left"/>
    </xf>
    <xf numFmtId="0" fontId="4" fillId="28" borderId="11" xfId="0" applyFont="1" applyFill="1" applyBorder="1" applyAlignment="1">
      <alignment horizontal="center" vertical="center" wrapText="1" shrinkToFit="1"/>
    </xf>
    <xf numFmtId="0" fontId="4" fillId="28" borderId="11" xfId="33" applyFont="1" applyFill="1" applyBorder="1" applyAlignment="1">
      <alignment horizontal="center" vertical="center" wrapText="1"/>
    </xf>
    <xf numFmtId="0" fontId="4" fillId="28" borderId="11" xfId="33" applyFont="1" applyFill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34" borderId="0" xfId="0" applyFont="1" applyFill="1"/>
    <xf numFmtId="10" fontId="3" fillId="41" borderId="11" xfId="0" applyNumberFormat="1" applyFont="1" applyFill="1" applyBorder="1" applyAlignment="1">
      <alignment horizontal="center"/>
    </xf>
    <xf numFmtId="4" fontId="29" fillId="29" borderId="11" xfId="0" applyNumberFormat="1" applyFont="1" applyFill="1" applyBorder="1" applyAlignment="1">
      <alignment horizontal="center"/>
    </xf>
    <xf numFmtId="10" fontId="29" fillId="29" borderId="11" xfId="35" applyNumberFormat="1" applyFont="1" applyFill="1" applyBorder="1" applyAlignment="1">
      <alignment horizontal="center"/>
    </xf>
    <xf numFmtId="4" fontId="48" fillId="25" borderId="0" xfId="0" applyNumberFormat="1" applyFont="1" applyFill="1" applyAlignment="1">
      <alignment horizontal="center"/>
    </xf>
    <xf numFmtId="0" fontId="29" fillId="26" borderId="11" xfId="33" applyFont="1" applyFill="1" applyBorder="1" applyAlignment="1">
      <alignment horizontal="left"/>
    </xf>
    <xf numFmtId="0" fontId="3" fillId="34" borderId="18" xfId="0" applyFont="1" applyFill="1" applyBorder="1"/>
    <xf numFmtId="0" fontId="3" fillId="34" borderId="0" xfId="0" applyFont="1" applyFill="1" applyAlignment="1">
      <alignment horizontal="left"/>
    </xf>
    <xf numFmtId="0" fontId="3" fillId="34" borderId="18" xfId="0" applyFont="1" applyFill="1" applyBorder="1" applyAlignment="1">
      <alignment horizontal="left"/>
    </xf>
    <xf numFmtId="0" fontId="50" fillId="34" borderId="0" xfId="0" applyFont="1" applyFill="1" applyAlignment="1">
      <alignment horizontal="left" vertical="center"/>
    </xf>
    <xf numFmtId="0" fontId="50" fillId="34" borderId="18" xfId="0" applyFont="1" applyFill="1" applyBorder="1" applyAlignment="1">
      <alignment horizontal="left" vertical="center"/>
    </xf>
    <xf numFmtId="0" fontId="3" fillId="34" borderId="20" xfId="0" applyFont="1" applyFill="1" applyBorder="1"/>
    <xf numFmtId="0" fontId="3" fillId="34" borderId="24" xfId="0" applyFont="1" applyFill="1" applyBorder="1"/>
    <xf numFmtId="171" fontId="4" fillId="0" borderId="11" xfId="0" applyNumberFormat="1" applyFont="1" applyBorder="1" applyAlignment="1">
      <alignment horizontal="center" vertical="center" wrapText="1"/>
    </xf>
    <xf numFmtId="170" fontId="0" fillId="0" borderId="0" xfId="0" applyNumberFormat="1"/>
    <xf numFmtId="10" fontId="3" fillId="0" borderId="23" xfId="0" applyNumberFormat="1" applyFont="1" applyBorder="1"/>
    <xf numFmtId="10" fontId="3" fillId="0" borderId="18" xfId="0" applyNumberFormat="1" applyFont="1" applyBorder="1"/>
    <xf numFmtId="171" fontId="4" fillId="0" borderId="0" xfId="0" applyNumberFormat="1" applyFont="1" applyAlignment="1">
      <alignment horizontal="center" vertical="center" wrapText="1"/>
    </xf>
    <xf numFmtId="39" fontId="4" fillId="0" borderId="0" xfId="0" applyNumberFormat="1" applyFont="1" applyAlignment="1">
      <alignment vertical="center" wrapText="1"/>
    </xf>
    <xf numFmtId="4" fontId="8" fillId="27" borderId="11" xfId="33" applyNumberFormat="1" applyFont="1" applyFill="1" applyBorder="1" applyAlignment="1">
      <alignment horizontal="center" vertical="center" wrapText="1"/>
    </xf>
    <xf numFmtId="4" fontId="3" fillId="0" borderId="11" xfId="33" applyNumberFormat="1" applyFont="1" applyBorder="1" applyAlignment="1">
      <alignment horizontal="center" vertical="center" wrapText="1"/>
    </xf>
    <xf numFmtId="4" fontId="3" fillId="0" borderId="11" xfId="33" applyNumberFormat="1" applyFont="1" applyBorder="1" applyAlignment="1">
      <alignment horizontal="center" vertical="center"/>
    </xf>
    <xf numFmtId="4" fontId="5" fillId="0" borderId="11" xfId="33" applyNumberFormat="1" applyFont="1" applyBorder="1" applyAlignment="1">
      <alignment horizontal="center"/>
    </xf>
    <xf numFmtId="4" fontId="3" fillId="0" borderId="11" xfId="52" applyNumberFormat="1" applyFont="1" applyBorder="1" applyAlignment="1">
      <alignment horizontal="center"/>
    </xf>
    <xf numFmtId="4" fontId="31" fillId="0" borderId="11" xfId="33" applyNumberFormat="1" applyFont="1" applyBorder="1" applyAlignment="1">
      <alignment horizontal="center"/>
    </xf>
    <xf numFmtId="4" fontId="5" fillId="0" borderId="11" xfId="33" applyNumberFormat="1" applyFont="1" applyBorder="1" applyAlignment="1">
      <alignment horizontal="center" vertical="center" wrapText="1"/>
    </xf>
    <xf numFmtId="4" fontId="38" fillId="0" borderId="11" xfId="0" applyNumberFormat="1" applyFont="1" applyBorder="1" applyAlignment="1">
      <alignment horizontal="center" vertical="center" wrapText="1"/>
    </xf>
    <xf numFmtId="4" fontId="3" fillId="27" borderId="11" xfId="52" applyNumberFormat="1" applyFont="1" applyFill="1" applyBorder="1" applyAlignment="1">
      <alignment horizontal="center"/>
    </xf>
    <xf numFmtId="4" fontId="3" fillId="0" borderId="0" xfId="52" applyNumberFormat="1" applyFont="1" applyAlignment="1">
      <alignment horizontal="center"/>
    </xf>
    <xf numFmtId="0" fontId="0" fillId="27" borderId="11" xfId="0" applyFill="1" applyBorder="1"/>
    <xf numFmtId="0" fontId="4" fillId="25" borderId="11" xfId="0" applyFont="1" applyFill="1" applyBorder="1" applyAlignment="1">
      <alignment horizontal="center"/>
    </xf>
    <xf numFmtId="4" fontId="3" fillId="26" borderId="11" xfId="0" applyNumberFormat="1" applyFont="1" applyFill="1" applyBorder="1" applyAlignment="1">
      <alignment horizontal="center"/>
    </xf>
    <xf numFmtId="10" fontId="3" fillId="0" borderId="10" xfId="0" applyNumberFormat="1" applyFont="1" applyBorder="1"/>
    <xf numFmtId="0" fontId="4" fillId="27" borderId="0" xfId="52" applyFont="1" applyFill="1" applyAlignment="1">
      <alignment horizontal="left"/>
    </xf>
    <xf numFmtId="0" fontId="3" fillId="27" borderId="0" xfId="52" applyFont="1" applyFill="1" applyAlignment="1">
      <alignment horizontal="left"/>
    </xf>
    <xf numFmtId="3" fontId="3" fillId="27" borderId="0" xfId="52" applyNumberFormat="1" applyFont="1" applyFill="1" applyAlignment="1">
      <alignment horizontal="left"/>
    </xf>
    <xf numFmtId="4" fontId="3" fillId="27" borderId="0" xfId="52" applyNumberFormat="1" applyFont="1" applyFill="1" applyAlignment="1">
      <alignment horizontal="center"/>
    </xf>
    <xf numFmtId="0" fontId="47" fillId="0" borderId="11" xfId="52" applyFont="1" applyBorder="1" applyAlignment="1">
      <alignment horizontal="right"/>
    </xf>
    <xf numFmtId="2" fontId="47" fillId="26" borderId="11" xfId="52" applyNumberFormat="1" applyFont="1" applyFill="1" applyBorder="1" applyAlignment="1">
      <alignment horizontal="right"/>
    </xf>
    <xf numFmtId="0" fontId="52" fillId="0" borderId="11" xfId="52" applyFont="1" applyBorder="1" applyAlignment="1">
      <alignment horizontal="right"/>
    </xf>
    <xf numFmtId="2" fontId="52" fillId="26" borderId="11" xfId="52" applyNumberFormat="1" applyFont="1" applyFill="1" applyBorder="1" applyAlignment="1">
      <alignment horizontal="right"/>
    </xf>
    <xf numFmtId="0" fontId="52" fillId="0" borderId="0" xfId="52" applyFont="1"/>
    <xf numFmtId="3" fontId="52" fillId="0" borderId="0" xfId="52" applyNumberFormat="1" applyFont="1" applyAlignment="1">
      <alignment horizontal="left"/>
    </xf>
    <xf numFmtId="4" fontId="52" fillId="0" borderId="0" xfId="52" applyNumberFormat="1" applyFont="1" applyAlignment="1">
      <alignment horizontal="center"/>
    </xf>
    <xf numFmtId="0" fontId="38" fillId="0" borderId="0" xfId="0" applyFont="1"/>
    <xf numFmtId="0" fontId="44" fillId="0" borderId="0" xfId="0" applyFont="1"/>
    <xf numFmtId="0" fontId="3" fillId="0" borderId="24" xfId="0" applyFont="1" applyBorder="1" applyAlignment="1">
      <alignment horizontal="right" vertical="center"/>
    </xf>
    <xf numFmtId="0" fontId="3" fillId="25" borderId="15" xfId="33" applyFont="1" applyFill="1" applyBorder="1" applyAlignment="1">
      <alignment horizontal="left"/>
    </xf>
    <xf numFmtId="0" fontId="3" fillId="25" borderId="11" xfId="33" applyFont="1" applyFill="1" applyBorder="1" applyAlignment="1">
      <alignment horizontal="left" wrapText="1"/>
    </xf>
    <xf numFmtId="172" fontId="3" fillId="26" borderId="11" xfId="33" applyNumberFormat="1" applyFont="1" applyFill="1" applyBorder="1" applyAlignment="1">
      <alignment horizontal="left"/>
    </xf>
    <xf numFmtId="172" fontId="3" fillId="25" borderId="11" xfId="33" applyNumberFormat="1" applyFont="1" applyFill="1" applyBorder="1" applyAlignment="1">
      <alignment horizontal="left"/>
    </xf>
    <xf numFmtId="0" fontId="2" fillId="0" borderId="18" xfId="0" applyFont="1" applyBorder="1"/>
    <xf numFmtId="4" fontId="3" fillId="0" borderId="18" xfId="0" applyNumberFormat="1" applyFont="1" applyBorder="1"/>
    <xf numFmtId="0" fontId="3" fillId="0" borderId="20" xfId="0" applyFont="1" applyBorder="1" applyAlignment="1">
      <alignment horizontal="left" vertical="center"/>
    </xf>
    <xf numFmtId="0" fontId="3" fillId="0" borderId="24" xfId="0" applyFont="1" applyBorder="1"/>
    <xf numFmtId="4" fontId="3" fillId="0" borderId="13" xfId="0" applyNumberFormat="1" applyFont="1" applyBorder="1"/>
    <xf numFmtId="0" fontId="4" fillId="27" borderId="11" xfId="33" applyFont="1" applyFill="1" applyBorder="1" applyAlignment="1">
      <alignment horizontal="center" vertical="center"/>
    </xf>
    <xf numFmtId="0" fontId="55" fillId="27" borderId="11" xfId="33" applyFont="1" applyFill="1" applyBorder="1" applyAlignment="1">
      <alignment horizontal="center" vertical="center" wrapText="1"/>
    </xf>
    <xf numFmtId="171" fontId="3" fillId="25" borderId="11" xfId="0" applyNumberFormat="1" applyFont="1" applyFill="1" applyBorder="1" applyAlignment="1">
      <alignment horizontal="center" vertical="center" wrapText="1"/>
    </xf>
    <xf numFmtId="0" fontId="5" fillId="25" borderId="11" xfId="54" applyFont="1" applyFill="1" applyBorder="1" applyAlignment="1">
      <alignment horizontal="center" vertical="center" wrapText="1"/>
    </xf>
    <xf numFmtId="0" fontId="3" fillId="25" borderId="11" xfId="54" applyFont="1" applyFill="1" applyBorder="1" applyAlignment="1">
      <alignment horizontal="center" vertical="center" wrapText="1"/>
    </xf>
    <xf numFmtId="3" fontId="5" fillId="25" borderId="11" xfId="54" applyNumberFormat="1" applyFont="1" applyFill="1" applyBorder="1" applyAlignment="1">
      <alignment horizontal="center" vertical="center" wrapText="1"/>
    </xf>
    <xf numFmtId="0" fontId="31" fillId="25" borderId="11" xfId="54" applyFont="1" applyFill="1" applyBorder="1" applyAlignment="1">
      <alignment horizontal="center" vertical="center" wrapText="1"/>
    </xf>
    <xf numFmtId="0" fontId="31" fillId="25" borderId="11" xfId="33" applyFont="1" applyFill="1" applyBorder="1" applyAlignment="1">
      <alignment horizontal="left"/>
    </xf>
    <xf numFmtId="0" fontId="31" fillId="25" borderId="11" xfId="33" applyFont="1" applyFill="1" applyBorder="1" applyAlignment="1">
      <alignment horizontal="left" vertical="center"/>
    </xf>
    <xf numFmtId="0" fontId="2" fillId="0" borderId="15" xfId="52" applyBorder="1" applyAlignment="1" applyProtection="1">
      <alignment horizontal="left"/>
      <protection locked="0"/>
    </xf>
    <xf numFmtId="0" fontId="2" fillId="0" borderId="22" xfId="52" applyBorder="1" applyAlignment="1" applyProtection="1">
      <alignment horizontal="left"/>
      <protection locked="0"/>
    </xf>
    <xf numFmtId="0" fontId="2" fillId="0" borderId="21" xfId="52" applyBorder="1" applyAlignment="1" applyProtection="1">
      <alignment horizontal="left"/>
      <protection locked="0"/>
    </xf>
    <xf numFmtId="0" fontId="2" fillId="0" borderId="14" xfId="52" applyBorder="1" applyAlignment="1">
      <alignment horizontal="left" vertical="top" wrapText="1"/>
    </xf>
    <xf numFmtId="0" fontId="2" fillId="0" borderId="0" xfId="52" applyAlignment="1">
      <alignment horizontal="left" vertical="top" wrapText="1"/>
    </xf>
    <xf numFmtId="0" fontId="2" fillId="0" borderId="18" xfId="52" applyBorder="1" applyAlignment="1">
      <alignment horizontal="left" vertical="top" wrapText="1"/>
    </xf>
    <xf numFmtId="0" fontId="41" fillId="0" borderId="15" xfId="53" applyFont="1" applyBorder="1" applyAlignment="1">
      <alignment horizontal="left"/>
      <protection locked="0"/>
    </xf>
    <xf numFmtId="0" fontId="4" fillId="34" borderId="16" xfId="0" applyFont="1" applyFill="1" applyBorder="1" applyAlignment="1">
      <alignment horizontal="center"/>
    </xf>
    <xf numFmtId="0" fontId="4" fillId="34" borderId="19" xfId="0" applyFont="1" applyFill="1" applyBorder="1" applyAlignment="1">
      <alignment horizontal="center"/>
    </xf>
    <xf numFmtId="0" fontId="4" fillId="34" borderId="23" xfId="0" applyFont="1" applyFill="1" applyBorder="1" applyAlignment="1">
      <alignment horizontal="center"/>
    </xf>
    <xf numFmtId="0" fontId="50" fillId="34" borderId="14" xfId="0" applyFont="1" applyFill="1" applyBorder="1" applyAlignment="1">
      <alignment horizontal="left" vertical="center"/>
    </xf>
    <xf numFmtId="0" fontId="50" fillId="34" borderId="0" xfId="0" applyFont="1" applyFill="1" applyAlignment="1">
      <alignment horizontal="left" vertical="center"/>
    </xf>
    <xf numFmtId="0" fontId="50" fillId="34" borderId="18" xfId="0" applyFont="1" applyFill="1" applyBorder="1" applyAlignment="1">
      <alignment horizontal="left" vertical="center"/>
    </xf>
    <xf numFmtId="0" fontId="49" fillId="34" borderId="14" xfId="0" applyFont="1" applyFill="1" applyBorder="1" applyAlignment="1">
      <alignment horizontal="left" vertical="center"/>
    </xf>
    <xf numFmtId="0" fontId="3" fillId="34" borderId="0" xfId="0" applyFont="1" applyFill="1" applyAlignment="1">
      <alignment horizontal="left" vertical="center"/>
    </xf>
    <xf numFmtId="0" fontId="3" fillId="34" borderId="18" xfId="0" applyFont="1" applyFill="1" applyBorder="1" applyAlignment="1">
      <alignment horizontal="left" vertical="center"/>
    </xf>
    <xf numFmtId="0" fontId="4" fillId="34" borderId="11" xfId="0" applyFont="1" applyFill="1" applyBorder="1" applyAlignment="1">
      <alignment horizontal="center"/>
    </xf>
    <xf numFmtId="0" fontId="37" fillId="34" borderId="15" xfId="0" applyFont="1" applyFill="1" applyBorder="1" applyAlignment="1">
      <alignment horizontal="center"/>
    </xf>
    <xf numFmtId="0" fontId="37" fillId="34" borderId="22" xfId="0" applyFont="1" applyFill="1" applyBorder="1" applyAlignment="1">
      <alignment horizontal="center"/>
    </xf>
    <xf numFmtId="0" fontId="37" fillId="34" borderId="21" xfId="0" applyFont="1" applyFill="1" applyBorder="1" applyAlignment="1">
      <alignment horizontal="center"/>
    </xf>
    <xf numFmtId="0" fontId="9" fillId="32" borderId="15" xfId="0" applyFont="1" applyFill="1" applyBorder="1" applyAlignment="1">
      <alignment horizontal="center"/>
    </xf>
    <xf numFmtId="0" fontId="9" fillId="32" borderId="22" xfId="0" applyFont="1" applyFill="1" applyBorder="1" applyAlignment="1">
      <alignment horizontal="center"/>
    </xf>
    <xf numFmtId="0" fontId="9" fillId="32" borderId="21" xfId="0" applyFont="1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9" fillId="34" borderId="11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9" fillId="34" borderId="15" xfId="0" applyFont="1" applyFill="1" applyBorder="1" applyAlignment="1">
      <alignment horizontal="center"/>
    </xf>
    <xf numFmtId="0" fontId="9" fillId="34" borderId="22" xfId="0" applyFont="1" applyFill="1" applyBorder="1" applyAlignment="1">
      <alignment horizontal="center"/>
    </xf>
    <xf numFmtId="0" fontId="9" fillId="34" borderId="21" xfId="0" applyFont="1" applyFill="1" applyBorder="1" applyAlignment="1">
      <alignment horizontal="center"/>
    </xf>
    <xf numFmtId="0" fontId="9" fillId="32" borderId="11" xfId="0" applyFont="1" applyFill="1" applyBorder="1" applyAlignment="1">
      <alignment horizontal="center"/>
    </xf>
    <xf numFmtId="0" fontId="3" fillId="35" borderId="11" xfId="0" applyFont="1" applyFill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8" fillId="0" borderId="22" xfId="0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47" fillId="0" borderId="11" xfId="52" applyFont="1" applyBorder="1" applyAlignment="1">
      <alignment horizontal="center"/>
    </xf>
    <xf numFmtId="0" fontId="53" fillId="0" borderId="20" xfId="52" applyFont="1" applyBorder="1" applyAlignment="1">
      <alignment horizontal="center"/>
    </xf>
    <xf numFmtId="0" fontId="53" fillId="0" borderId="20" xfId="0" applyFont="1" applyBorder="1" applyAlignment="1">
      <alignment horizontal="center" wrapText="1"/>
    </xf>
    <xf numFmtId="0" fontId="4" fillId="27" borderId="11" xfId="0" applyFont="1" applyFill="1" applyBorder="1" applyAlignment="1">
      <alignment horizontal="center"/>
    </xf>
    <xf numFmtId="0" fontId="4" fillId="27" borderId="15" xfId="0" applyFont="1" applyFill="1" applyBorder="1" applyAlignment="1">
      <alignment horizontal="center"/>
    </xf>
    <xf numFmtId="0" fontId="4" fillId="27" borderId="22" xfId="0" applyFont="1" applyFill="1" applyBorder="1" applyAlignment="1">
      <alignment horizontal="center"/>
    </xf>
    <xf numFmtId="0" fontId="4" fillId="27" borderId="21" xfId="0" applyFont="1" applyFill="1" applyBorder="1" applyAlignment="1">
      <alignment horizontal="center"/>
    </xf>
    <xf numFmtId="0" fontId="3" fillId="24" borderId="15" xfId="0" applyFont="1" applyFill="1" applyBorder="1" applyAlignment="1">
      <alignment horizontal="center"/>
    </xf>
    <xf numFmtId="0" fontId="3" fillId="24" borderId="22" xfId="0" applyFont="1" applyFill="1" applyBorder="1" applyAlignment="1">
      <alignment horizontal="center"/>
    </xf>
    <xf numFmtId="0" fontId="3" fillId="24" borderId="21" xfId="0" applyFont="1" applyFill="1" applyBorder="1" applyAlignment="1">
      <alignment horizontal="center"/>
    </xf>
    <xf numFmtId="0" fontId="3" fillId="24" borderId="11" xfId="0" applyFont="1" applyFill="1" applyBorder="1" applyAlignment="1">
      <alignment horizontal="center"/>
    </xf>
    <xf numFmtId="0" fontId="3" fillId="24" borderId="17" xfId="0" applyFont="1" applyFill="1" applyBorder="1" applyAlignment="1">
      <alignment horizontal="center"/>
    </xf>
    <xf numFmtId="0" fontId="3" fillId="24" borderId="20" xfId="0" applyFont="1" applyFill="1" applyBorder="1" applyAlignment="1">
      <alignment horizontal="center"/>
    </xf>
    <xf numFmtId="0" fontId="43" fillId="0" borderId="11" xfId="0" applyFont="1" applyBorder="1" applyAlignment="1">
      <alignment horizontal="left" vertical="center" wrapText="1"/>
    </xf>
    <xf numFmtId="0" fontId="42" fillId="0" borderId="16" xfId="0" applyFont="1" applyBorder="1" applyAlignment="1">
      <alignment horizontal="center" wrapText="1"/>
    </xf>
    <xf numFmtId="0" fontId="42" fillId="0" borderId="19" xfId="0" applyFont="1" applyBorder="1" applyAlignment="1">
      <alignment horizontal="center" wrapText="1"/>
    </xf>
    <xf numFmtId="0" fontId="42" fillId="0" borderId="23" xfId="0" applyFont="1" applyBorder="1" applyAlignment="1">
      <alignment horizontal="center" wrapText="1"/>
    </xf>
  </cellXfs>
  <cellStyles count="5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Hiperlink" xfId="53" builtinId="8"/>
    <cellStyle name="Neutro" xfId="31" builtinId="28" customBuiltin="1"/>
    <cellStyle name="Normal" xfId="0" builtinId="0"/>
    <cellStyle name="Normal 2" xfId="32" xr:uid="{00000000-0005-0000-0000-000021000000}"/>
    <cellStyle name="Normal 2 2" xfId="52" xr:uid="{00000000-0005-0000-0000-000022000000}"/>
    <cellStyle name="Normal 2 3" xfId="51" xr:uid="{00000000-0005-0000-0000-000023000000}"/>
    <cellStyle name="Normal 3" xfId="48" xr:uid="{00000000-0005-0000-0000-000024000000}"/>
    <cellStyle name="Normal 4" xfId="54" xr:uid="{00000000-0005-0000-0000-000025000000}"/>
    <cellStyle name="Normal_Plan1" xfId="33" xr:uid="{00000000-0005-0000-0000-000026000000}"/>
    <cellStyle name="Nota" xfId="34" builtinId="10" customBuiltin="1"/>
    <cellStyle name="Porcentagem" xfId="35" builtinId="5"/>
    <cellStyle name="Porcentagem 2" xfId="36" xr:uid="{00000000-0005-0000-0000-000029000000}"/>
    <cellStyle name="Porcentagem 2 2" xfId="49" xr:uid="{00000000-0005-0000-0000-00002A000000}"/>
    <cellStyle name="Ruim" xfId="30" builtinId="27" customBuiltin="1"/>
    <cellStyle name="Saída" xfId="37" builtinId="21" customBuiltin="1"/>
    <cellStyle name="Separador de milhares 2" xfId="39" xr:uid="{00000000-0005-0000-0000-00002D000000}"/>
    <cellStyle name="Separador de milhares 2 2" xfId="50" xr:uid="{00000000-0005-0000-0000-00002E000000}"/>
    <cellStyle name="Texto de Aviso" xfId="40" builtinId="11" customBuiltin="1"/>
    <cellStyle name="Texto Explicativo" xfId="41" builtinId="53" customBuiltin="1"/>
    <cellStyle name="Título" xfId="42" builtinId="15" customBuiltin="1"/>
    <cellStyle name="Título 1" xfId="43" builtinId="16" customBuiltin="1"/>
    <cellStyle name="Título 2" xfId="44" builtinId="17" customBuiltin="1"/>
    <cellStyle name="Título 3" xfId="45" builtinId="18" customBuiltin="1"/>
    <cellStyle name="Título 4" xfId="46" builtinId="19" customBuiltin="1"/>
    <cellStyle name="Total" xfId="47" builtinId="25" customBuiltin="1"/>
    <cellStyle name="Vírgula" xfId="38" builtinId="3"/>
  </cellStyles>
  <dxfs count="0"/>
  <tableStyles count="0" defaultTableStyle="TableStyleMedium9" defaultPivotStyle="PivotStyleLight16"/>
  <colors>
    <mruColors>
      <color rgb="FF93D050"/>
      <color rgb="FF83C9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36"/>
  <sheetViews>
    <sheetView showGridLines="0" topLeftCell="A9" zoomScale="130" zoomScaleNormal="130" workbookViewId="0">
      <selection activeCell="M6" sqref="M6"/>
    </sheetView>
  </sheetViews>
  <sheetFormatPr defaultColWidth="9.140625" defaultRowHeight="12.75"/>
  <cols>
    <col min="1" max="1" width="14.7109375" style="348" customWidth="1"/>
    <col min="2" max="10" width="9.140625" style="337"/>
    <col min="11" max="11" width="9.140625" style="347"/>
    <col min="12" max="16384" width="9.140625" style="337"/>
  </cols>
  <sheetData>
    <row r="2" spans="1:11" ht="15.75">
      <c r="A2" s="375" t="s">
        <v>821</v>
      </c>
    </row>
    <row r="3" spans="1:11" ht="12.75" customHeight="1">
      <c r="A3" s="480" t="s">
        <v>938</v>
      </c>
      <c r="B3" s="481"/>
      <c r="C3" s="481"/>
      <c r="D3" s="481"/>
      <c r="E3" s="481"/>
      <c r="F3" s="481"/>
      <c r="G3" s="481"/>
      <c r="H3" s="481"/>
      <c r="I3" s="481"/>
      <c r="J3" s="481"/>
      <c r="K3" s="482"/>
    </row>
    <row r="4" spans="1:11">
      <c r="A4" s="480"/>
      <c r="B4" s="481"/>
      <c r="C4" s="481"/>
      <c r="D4" s="481"/>
      <c r="E4" s="481"/>
      <c r="F4" s="481"/>
      <c r="G4" s="481"/>
      <c r="H4" s="481"/>
      <c r="I4" s="481"/>
      <c r="J4" s="481"/>
      <c r="K4" s="482"/>
    </row>
    <row r="5" spans="1:11">
      <c r="A5" s="480"/>
      <c r="B5" s="481"/>
      <c r="C5" s="481"/>
      <c r="D5" s="481"/>
      <c r="E5" s="481"/>
      <c r="F5" s="481"/>
      <c r="G5" s="481"/>
      <c r="H5" s="481"/>
      <c r="I5" s="481"/>
      <c r="J5" s="481"/>
      <c r="K5" s="482"/>
    </row>
    <row r="6" spans="1:11">
      <c r="A6" s="480"/>
      <c r="B6" s="481"/>
      <c r="C6" s="481"/>
      <c r="D6" s="481"/>
      <c r="E6" s="481"/>
      <c r="F6" s="481"/>
      <c r="G6" s="481"/>
      <c r="H6" s="481"/>
      <c r="I6" s="481"/>
      <c r="J6" s="481"/>
      <c r="K6" s="482"/>
    </row>
    <row r="7" spans="1:11">
      <c r="A7" s="480"/>
      <c r="B7" s="481"/>
      <c r="C7" s="481"/>
      <c r="D7" s="481"/>
      <c r="E7" s="481"/>
      <c r="F7" s="481"/>
      <c r="G7" s="481"/>
      <c r="H7" s="481"/>
      <c r="I7" s="481"/>
      <c r="J7" s="481"/>
      <c r="K7" s="482"/>
    </row>
    <row r="8" spans="1:11">
      <c r="A8" s="480"/>
      <c r="B8" s="481"/>
      <c r="C8" s="481"/>
      <c r="D8" s="481"/>
      <c r="E8" s="481"/>
      <c r="F8" s="481"/>
      <c r="G8" s="481"/>
      <c r="H8" s="481"/>
      <c r="I8" s="481"/>
      <c r="J8" s="481"/>
      <c r="K8" s="482"/>
    </row>
    <row r="9" spans="1:11">
      <c r="A9" s="480"/>
      <c r="B9" s="481"/>
      <c r="C9" s="481"/>
      <c r="D9" s="481"/>
      <c r="E9" s="481"/>
      <c r="F9" s="481"/>
      <c r="G9" s="481"/>
      <c r="H9" s="481"/>
      <c r="I9" s="481"/>
      <c r="J9" s="481"/>
      <c r="K9" s="482"/>
    </row>
    <row r="10" spans="1:11">
      <c r="A10" s="480"/>
      <c r="B10" s="481"/>
      <c r="C10" s="481"/>
      <c r="D10" s="481"/>
      <c r="E10" s="481"/>
      <c r="F10" s="481"/>
      <c r="G10" s="481"/>
      <c r="H10" s="481"/>
      <c r="I10" s="481"/>
      <c r="J10" s="481"/>
      <c r="K10" s="482"/>
    </row>
    <row r="11" spans="1:11">
      <c r="A11" s="480"/>
      <c r="B11" s="481"/>
      <c r="C11" s="481"/>
      <c r="D11" s="481"/>
      <c r="E11" s="481"/>
      <c r="F11" s="481"/>
      <c r="G11" s="481"/>
      <c r="H11" s="481"/>
      <c r="I11" s="481"/>
      <c r="J11" s="481"/>
      <c r="K11" s="482"/>
    </row>
    <row r="12" spans="1:11">
      <c r="A12" s="480"/>
      <c r="B12" s="481"/>
      <c r="C12" s="481"/>
      <c r="D12" s="481"/>
      <c r="E12" s="481"/>
      <c r="F12" s="481"/>
      <c r="G12" s="481"/>
      <c r="H12" s="481"/>
      <c r="I12" s="481"/>
      <c r="J12" s="481"/>
      <c r="K12" s="482"/>
    </row>
    <row r="13" spans="1:11">
      <c r="A13" s="480"/>
      <c r="B13" s="481"/>
      <c r="C13" s="481"/>
      <c r="D13" s="481"/>
      <c r="E13" s="481"/>
      <c r="F13" s="481"/>
      <c r="G13" s="481"/>
      <c r="H13" s="481"/>
      <c r="I13" s="481"/>
      <c r="J13" s="481"/>
      <c r="K13" s="482"/>
    </row>
    <row r="14" spans="1:11">
      <c r="A14" s="480"/>
      <c r="B14" s="481"/>
      <c r="C14" s="481"/>
      <c r="D14" s="481"/>
      <c r="E14" s="481"/>
      <c r="F14" s="481"/>
      <c r="G14" s="481"/>
      <c r="H14" s="481"/>
      <c r="I14" s="481"/>
      <c r="J14" s="481"/>
      <c r="K14" s="482"/>
    </row>
    <row r="15" spans="1:11">
      <c r="A15" s="480"/>
      <c r="B15" s="481"/>
      <c r="C15" s="481"/>
      <c r="D15" s="481"/>
      <c r="E15" s="481"/>
      <c r="F15" s="481"/>
      <c r="G15" s="481"/>
      <c r="H15" s="481"/>
      <c r="I15" s="481"/>
      <c r="J15" s="481"/>
      <c r="K15" s="482"/>
    </row>
    <row r="16" spans="1:11">
      <c r="A16" s="480"/>
      <c r="B16" s="481"/>
      <c r="C16" s="481"/>
      <c r="D16" s="481"/>
      <c r="E16" s="481"/>
      <c r="F16" s="481"/>
      <c r="G16" s="481"/>
      <c r="H16" s="481"/>
      <c r="I16" s="481"/>
      <c r="J16" s="481"/>
      <c r="K16" s="482"/>
    </row>
    <row r="17" spans="1:11">
      <c r="A17" s="480"/>
      <c r="B17" s="481"/>
      <c r="C17" s="481"/>
      <c r="D17" s="481"/>
      <c r="E17" s="481"/>
      <c r="F17" s="481"/>
      <c r="G17" s="481"/>
      <c r="H17" s="481"/>
      <c r="I17" s="481"/>
      <c r="J17" s="481"/>
      <c r="K17" s="482"/>
    </row>
    <row r="18" spans="1:11">
      <c r="A18" s="480"/>
      <c r="B18" s="481"/>
      <c r="C18" s="481"/>
      <c r="D18" s="481"/>
      <c r="E18" s="481"/>
      <c r="F18" s="481"/>
      <c r="G18" s="481"/>
      <c r="H18" s="481"/>
      <c r="I18" s="481"/>
      <c r="J18" s="481"/>
      <c r="K18" s="482"/>
    </row>
    <row r="19" spans="1:11">
      <c r="A19" s="480"/>
      <c r="B19" s="481"/>
      <c r="C19" s="481"/>
      <c r="D19" s="481"/>
      <c r="E19" s="481"/>
      <c r="F19" s="481"/>
      <c r="G19" s="481"/>
      <c r="H19" s="481"/>
      <c r="I19" s="481"/>
      <c r="J19" s="481"/>
      <c r="K19" s="482"/>
    </row>
    <row r="20" spans="1:11">
      <c r="A20" s="480"/>
      <c r="B20" s="481"/>
      <c r="C20" s="481"/>
      <c r="D20" s="481"/>
      <c r="E20" s="481"/>
      <c r="F20" s="481"/>
      <c r="G20" s="481"/>
      <c r="H20" s="481"/>
      <c r="I20" s="481"/>
      <c r="J20" s="481"/>
      <c r="K20" s="482"/>
    </row>
    <row r="21" spans="1:11">
      <c r="A21" s="480"/>
      <c r="B21" s="481"/>
      <c r="C21" s="481"/>
      <c r="D21" s="481"/>
      <c r="E21" s="481"/>
      <c r="F21" s="481"/>
      <c r="G21" s="481"/>
      <c r="H21" s="481"/>
      <c r="I21" s="481"/>
      <c r="J21" s="481"/>
      <c r="K21" s="482"/>
    </row>
    <row r="22" spans="1:11">
      <c r="A22" s="480"/>
      <c r="B22" s="481"/>
      <c r="C22" s="481"/>
      <c r="D22" s="481"/>
      <c r="E22" s="481"/>
      <c r="F22" s="481"/>
      <c r="G22" s="481"/>
      <c r="H22" s="481"/>
      <c r="I22" s="481"/>
      <c r="J22" s="481"/>
      <c r="K22" s="482"/>
    </row>
    <row r="23" spans="1:11" ht="21" customHeight="1">
      <c r="A23" s="480"/>
      <c r="B23" s="481"/>
      <c r="C23" s="481"/>
      <c r="D23" s="481"/>
      <c r="E23" s="481"/>
      <c r="F23" s="481"/>
      <c r="G23" s="481"/>
      <c r="H23" s="481"/>
      <c r="I23" s="481"/>
      <c r="J23" s="481"/>
      <c r="K23" s="482"/>
    </row>
    <row r="24" spans="1:11">
      <c r="A24" s="480"/>
      <c r="B24" s="481"/>
      <c r="C24" s="481"/>
      <c r="D24" s="481"/>
      <c r="E24" s="481"/>
      <c r="F24" s="481"/>
      <c r="G24" s="481"/>
      <c r="H24" s="481"/>
      <c r="I24" s="481"/>
      <c r="J24" s="481"/>
      <c r="K24" s="482"/>
    </row>
    <row r="25" spans="1:11" ht="21" customHeight="1">
      <c r="A25" s="480"/>
      <c r="B25" s="481"/>
      <c r="C25" s="481"/>
      <c r="D25" s="481"/>
      <c r="E25" s="481"/>
      <c r="F25" s="481"/>
      <c r="G25" s="481"/>
      <c r="H25" s="481"/>
      <c r="I25" s="481"/>
      <c r="J25" s="481"/>
      <c r="K25" s="482"/>
    </row>
    <row r="26" spans="1:11" ht="21" customHeight="1">
      <c r="A26" s="480"/>
      <c r="B26" s="481"/>
      <c r="C26" s="481"/>
      <c r="D26" s="481"/>
      <c r="E26" s="481"/>
      <c r="F26" s="481"/>
      <c r="G26" s="481"/>
      <c r="H26" s="481"/>
      <c r="I26" s="481"/>
      <c r="J26" s="481"/>
      <c r="K26" s="482"/>
    </row>
    <row r="27" spans="1:11">
      <c r="A27" s="480"/>
      <c r="B27" s="481"/>
      <c r="C27" s="481"/>
      <c r="D27" s="481"/>
      <c r="E27" s="481"/>
      <c r="F27" s="481"/>
      <c r="G27" s="481"/>
      <c r="H27" s="481"/>
      <c r="I27" s="481"/>
      <c r="J27" s="481"/>
      <c r="K27" s="482"/>
    </row>
    <row r="28" spans="1:11">
      <c r="A28" s="480"/>
      <c r="B28" s="481"/>
      <c r="C28" s="481"/>
      <c r="D28" s="481"/>
      <c r="E28" s="481"/>
      <c r="F28" s="481"/>
      <c r="G28" s="481"/>
      <c r="H28" s="481"/>
      <c r="I28" s="481"/>
      <c r="J28" s="481"/>
      <c r="K28" s="482"/>
    </row>
    <row r="29" spans="1:11">
      <c r="A29" s="480"/>
      <c r="B29" s="481"/>
      <c r="C29" s="481"/>
      <c r="D29" s="481"/>
      <c r="E29" s="481"/>
      <c r="F29" s="481"/>
      <c r="G29" s="481"/>
      <c r="H29" s="481"/>
      <c r="I29" s="481"/>
      <c r="J29" s="481"/>
      <c r="K29" s="482"/>
    </row>
    <row r="30" spans="1:11" ht="20.25" customHeight="1">
      <c r="A30" s="480"/>
      <c r="B30" s="481"/>
      <c r="C30" s="481"/>
      <c r="D30" s="481"/>
      <c r="E30" s="481"/>
      <c r="F30" s="481"/>
      <c r="G30" s="481"/>
      <c r="H30" s="481"/>
      <c r="I30" s="481"/>
      <c r="J30" s="481"/>
      <c r="K30" s="482"/>
    </row>
    <row r="31" spans="1:11">
      <c r="A31" s="351"/>
      <c r="B31" s="352"/>
      <c r="C31" s="352"/>
      <c r="D31" s="352"/>
      <c r="E31" s="352"/>
      <c r="F31" s="352"/>
      <c r="G31" s="352"/>
      <c r="H31" s="352"/>
      <c r="I31" s="352"/>
      <c r="J31" s="352"/>
      <c r="K31" s="353"/>
    </row>
    <row r="32" spans="1:11" ht="17.25" customHeight="1">
      <c r="A32" s="374" t="s">
        <v>822</v>
      </c>
      <c r="B32" s="477"/>
      <c r="C32" s="478"/>
      <c r="D32" s="478"/>
      <c r="E32" s="478"/>
      <c r="F32" s="478"/>
      <c r="G32" s="478"/>
      <c r="H32" s="478"/>
      <c r="I32" s="478"/>
      <c r="J32" s="478"/>
      <c r="K32" s="479"/>
    </row>
    <row r="33" spans="1:11" ht="17.25" customHeight="1">
      <c r="A33" s="374" t="s">
        <v>823</v>
      </c>
      <c r="B33" s="477"/>
      <c r="C33" s="478"/>
      <c r="D33" s="478"/>
      <c r="E33" s="478"/>
      <c r="F33" s="478"/>
      <c r="G33" s="478"/>
      <c r="H33" s="478"/>
      <c r="I33" s="478"/>
      <c r="J33" s="478"/>
      <c r="K33" s="479"/>
    </row>
    <row r="34" spans="1:11" ht="15" customHeight="1">
      <c r="A34" s="374" t="s">
        <v>824</v>
      </c>
      <c r="B34" s="477"/>
      <c r="C34" s="478"/>
      <c r="D34" s="478"/>
      <c r="E34" s="478"/>
      <c r="F34" s="478"/>
      <c r="G34" s="478"/>
      <c r="H34" s="478"/>
      <c r="I34" s="478"/>
      <c r="J34" s="478"/>
      <c r="K34" s="479"/>
    </row>
    <row r="35" spans="1:11" ht="16.5" customHeight="1">
      <c r="A35" s="374" t="s">
        <v>825</v>
      </c>
      <c r="B35" s="483"/>
      <c r="C35" s="478"/>
      <c r="D35" s="478"/>
      <c r="E35" s="478"/>
      <c r="F35" s="478"/>
      <c r="G35" s="478"/>
      <c r="H35" s="478"/>
      <c r="I35" s="478"/>
      <c r="J35" s="478"/>
      <c r="K35" s="479"/>
    </row>
    <row r="36" spans="1:11" ht="20.25" customHeight="1">
      <c r="A36" s="374" t="s">
        <v>826</v>
      </c>
      <c r="B36" s="477"/>
      <c r="C36" s="478"/>
      <c r="D36" s="478"/>
      <c r="E36" s="478"/>
      <c r="F36" s="478"/>
      <c r="G36" s="478"/>
      <c r="H36" s="478"/>
      <c r="I36" s="478"/>
      <c r="J36" s="478"/>
      <c r="K36" s="479"/>
    </row>
  </sheetData>
  <mergeCells count="6">
    <mergeCell ref="B36:K36"/>
    <mergeCell ref="A3:K30"/>
    <mergeCell ref="B32:K32"/>
    <mergeCell ref="B33:K33"/>
    <mergeCell ref="B34:K34"/>
    <mergeCell ref="B35:K3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36"/>
  <sheetViews>
    <sheetView showGridLines="0" zoomScaleNormal="100" workbookViewId="0">
      <pane xSplit="3" ySplit="1" topLeftCell="E103" activePane="bottomRight" state="frozen"/>
      <selection pane="topRight" activeCell="D1" sqref="D1"/>
      <selection pane="bottomLeft" activeCell="A2" sqref="A2"/>
      <selection pane="bottomRight" activeCell="B124" sqref="B124:B133"/>
    </sheetView>
  </sheetViews>
  <sheetFormatPr defaultColWidth="8.85546875" defaultRowHeight="11.25"/>
  <cols>
    <col min="1" max="1" width="39.5703125" style="378" customWidth="1"/>
    <col min="2" max="2" width="22.7109375" style="378" customWidth="1"/>
    <col min="3" max="3" width="33.140625" style="378" customWidth="1"/>
    <col min="4" max="4" width="23.140625" style="378" hidden="1" customWidth="1"/>
    <col min="5" max="5" width="65.85546875" style="378" customWidth="1"/>
    <col min="6" max="6" width="22.5703125" style="383" bestFit="1" customWidth="1"/>
    <col min="7" max="7" width="24.85546875" style="383" customWidth="1"/>
    <col min="8" max="8" width="18.42578125" style="440" customWidth="1"/>
    <col min="9" max="9" width="12.42578125" style="440" customWidth="1"/>
    <col min="10" max="16384" width="8.85546875" style="378"/>
  </cols>
  <sheetData>
    <row r="1" spans="1:9" s="377" customFormat="1" ht="35.450000000000003" customHeight="1">
      <c r="A1" s="29" t="s">
        <v>93</v>
      </c>
      <c r="B1" s="29" t="s">
        <v>94</v>
      </c>
      <c r="C1" s="29" t="s">
        <v>110</v>
      </c>
      <c r="D1" s="29" t="s">
        <v>642</v>
      </c>
      <c r="E1" s="29" t="s">
        <v>640</v>
      </c>
      <c r="F1" s="364" t="s">
        <v>804</v>
      </c>
      <c r="G1" s="364" t="s">
        <v>837</v>
      </c>
      <c r="H1" s="431" t="s">
        <v>898</v>
      </c>
      <c r="I1" s="431" t="s">
        <v>897</v>
      </c>
    </row>
    <row r="2" spans="1:9">
      <c r="A2" s="24" t="s">
        <v>95</v>
      </c>
      <c r="B2" s="24" t="s">
        <v>96</v>
      </c>
      <c r="C2" s="24" t="s">
        <v>402</v>
      </c>
      <c r="D2" s="12" t="s">
        <v>11</v>
      </c>
      <c r="E2" s="12" t="s">
        <v>146</v>
      </c>
      <c r="F2" s="362">
        <v>1</v>
      </c>
      <c r="G2" s="362">
        <v>30000</v>
      </c>
      <c r="H2" s="434">
        <f>$B$126</f>
        <v>0</v>
      </c>
      <c r="I2" s="435">
        <f>H2/12</f>
        <v>0</v>
      </c>
    </row>
    <row r="3" spans="1:9">
      <c r="A3" s="24" t="s">
        <v>95</v>
      </c>
      <c r="B3" s="24" t="s">
        <v>96</v>
      </c>
      <c r="C3" s="24" t="s">
        <v>403</v>
      </c>
      <c r="D3" s="342" t="s">
        <v>11</v>
      </c>
      <c r="E3" s="342" t="s">
        <v>366</v>
      </c>
      <c r="F3" s="370">
        <v>0</v>
      </c>
      <c r="G3" s="370">
        <v>0</v>
      </c>
      <c r="H3" s="436"/>
      <c r="I3" s="435">
        <f t="shared" ref="I3:I66" si="0">H3/12</f>
        <v>0</v>
      </c>
    </row>
    <row r="4" spans="1:9">
      <c r="A4" s="24" t="s">
        <v>95</v>
      </c>
      <c r="B4" s="24" t="s">
        <v>96</v>
      </c>
      <c r="C4" s="24" t="s">
        <v>404</v>
      </c>
      <c r="D4" s="12" t="s">
        <v>11</v>
      </c>
      <c r="E4" s="12" t="s">
        <v>352</v>
      </c>
      <c r="F4" s="362">
        <v>2</v>
      </c>
      <c r="G4" s="362">
        <v>35000</v>
      </c>
      <c r="H4" s="434">
        <f>$B$127</f>
        <v>0</v>
      </c>
      <c r="I4" s="435">
        <f t="shared" si="0"/>
        <v>0</v>
      </c>
    </row>
    <row r="5" spans="1:9">
      <c r="A5" s="24" t="s">
        <v>95</v>
      </c>
      <c r="B5" s="24" t="s">
        <v>96</v>
      </c>
      <c r="C5" s="24" t="s">
        <v>17</v>
      </c>
      <c r="D5" s="12" t="s">
        <v>148</v>
      </c>
      <c r="E5" s="12" t="s">
        <v>643</v>
      </c>
      <c r="F5" s="362">
        <v>1</v>
      </c>
      <c r="G5" s="362">
        <v>2000</v>
      </c>
      <c r="H5" s="434">
        <f>$B$124</f>
        <v>0</v>
      </c>
      <c r="I5" s="435">
        <f t="shared" si="0"/>
        <v>0</v>
      </c>
    </row>
    <row r="6" spans="1:9">
      <c r="A6" s="24" t="s">
        <v>95</v>
      </c>
      <c r="B6" s="24" t="s">
        <v>96</v>
      </c>
      <c r="C6" s="24" t="s">
        <v>18</v>
      </c>
      <c r="D6" s="12" t="s">
        <v>151</v>
      </c>
      <c r="E6" s="12" t="s">
        <v>644</v>
      </c>
      <c r="F6" s="362">
        <v>1</v>
      </c>
      <c r="G6" s="362">
        <v>2000</v>
      </c>
      <c r="H6" s="434">
        <f t="shared" ref="H6:H8" si="1">$B$124</f>
        <v>0</v>
      </c>
      <c r="I6" s="435">
        <f t="shared" si="0"/>
        <v>0</v>
      </c>
    </row>
    <row r="7" spans="1:9">
      <c r="A7" s="24" t="s">
        <v>95</v>
      </c>
      <c r="B7" s="24" t="s">
        <v>96</v>
      </c>
      <c r="C7" s="24" t="s">
        <v>19</v>
      </c>
      <c r="D7" s="12" t="s">
        <v>150</v>
      </c>
      <c r="E7" s="12" t="s">
        <v>152</v>
      </c>
      <c r="F7" s="362">
        <v>1</v>
      </c>
      <c r="G7" s="362">
        <v>2000</v>
      </c>
      <c r="H7" s="434">
        <f t="shared" si="1"/>
        <v>0</v>
      </c>
      <c r="I7" s="435">
        <f t="shared" si="0"/>
        <v>0</v>
      </c>
    </row>
    <row r="8" spans="1:9">
      <c r="A8" s="24" t="s">
        <v>95</v>
      </c>
      <c r="B8" s="24" t="s">
        <v>96</v>
      </c>
      <c r="C8" s="24" t="s">
        <v>350</v>
      </c>
      <c r="D8" s="12" t="s">
        <v>349</v>
      </c>
      <c r="E8" s="12" t="s">
        <v>356</v>
      </c>
      <c r="F8" s="362">
        <v>1</v>
      </c>
      <c r="G8" s="362">
        <v>2000</v>
      </c>
      <c r="H8" s="434">
        <f t="shared" si="1"/>
        <v>0</v>
      </c>
      <c r="I8" s="435">
        <f t="shared" si="0"/>
        <v>0</v>
      </c>
    </row>
    <row r="9" spans="1:9">
      <c r="A9" s="24" t="s">
        <v>95</v>
      </c>
      <c r="B9" s="24" t="s">
        <v>96</v>
      </c>
      <c r="C9" s="24" t="s">
        <v>20</v>
      </c>
      <c r="D9" s="12" t="s">
        <v>111</v>
      </c>
      <c r="E9" s="12" t="s">
        <v>153</v>
      </c>
      <c r="F9" s="362">
        <v>1</v>
      </c>
      <c r="G9" s="362">
        <v>20000</v>
      </c>
      <c r="H9" s="434">
        <f>$B$125</f>
        <v>0</v>
      </c>
      <c r="I9" s="435">
        <f t="shared" si="0"/>
        <v>0</v>
      </c>
    </row>
    <row r="10" spans="1:9">
      <c r="A10" s="24" t="s">
        <v>95</v>
      </c>
      <c r="B10" s="24" t="s">
        <v>96</v>
      </c>
      <c r="C10" s="24" t="s">
        <v>21</v>
      </c>
      <c r="D10" s="12" t="s">
        <v>154</v>
      </c>
      <c r="E10" s="12" t="s">
        <v>645</v>
      </c>
      <c r="F10" s="362">
        <v>3</v>
      </c>
      <c r="G10" s="362">
        <v>3000</v>
      </c>
      <c r="H10" s="434">
        <f>$B$124</f>
        <v>0</v>
      </c>
      <c r="I10" s="435">
        <f t="shared" si="0"/>
        <v>0</v>
      </c>
    </row>
    <row r="11" spans="1:9" s="379" customFormat="1">
      <c r="A11" s="24" t="s">
        <v>97</v>
      </c>
      <c r="B11" s="24" t="s">
        <v>747</v>
      </c>
      <c r="C11" s="24" t="s">
        <v>22</v>
      </c>
      <c r="D11" s="213" t="s">
        <v>155</v>
      </c>
      <c r="E11" s="213" t="s">
        <v>156</v>
      </c>
      <c r="F11" s="340">
        <v>1</v>
      </c>
      <c r="G11" s="340">
        <v>18000</v>
      </c>
      <c r="H11" s="434">
        <f>$B$125</f>
        <v>0</v>
      </c>
      <c r="I11" s="435">
        <f t="shared" si="0"/>
        <v>0</v>
      </c>
    </row>
    <row r="12" spans="1:9" s="379" customFormat="1">
      <c r="A12" s="24" t="s">
        <v>97</v>
      </c>
      <c r="B12" s="24" t="s">
        <v>747</v>
      </c>
      <c r="C12" s="24" t="s">
        <v>23</v>
      </c>
      <c r="D12" s="213" t="s">
        <v>157</v>
      </c>
      <c r="E12" s="213" t="s">
        <v>650</v>
      </c>
      <c r="F12" s="340">
        <v>0</v>
      </c>
      <c r="G12" s="340">
        <v>0</v>
      </c>
      <c r="H12" s="437"/>
      <c r="I12" s="435">
        <f t="shared" si="0"/>
        <v>0</v>
      </c>
    </row>
    <row r="13" spans="1:9" s="379" customFormat="1">
      <c r="A13" s="24" t="s">
        <v>97</v>
      </c>
      <c r="B13" s="24" t="s">
        <v>747</v>
      </c>
      <c r="C13" s="24" t="s">
        <v>623</v>
      </c>
      <c r="D13" s="213" t="s">
        <v>158</v>
      </c>
      <c r="E13" s="213" t="s">
        <v>159</v>
      </c>
      <c r="F13" s="340">
        <v>3</v>
      </c>
      <c r="G13" s="340">
        <v>52000</v>
      </c>
      <c r="H13" s="437">
        <f>$B$129</f>
        <v>0</v>
      </c>
      <c r="I13" s="435">
        <f t="shared" si="0"/>
        <v>0</v>
      </c>
    </row>
    <row r="14" spans="1:9" s="379" customFormat="1">
      <c r="A14" s="24" t="s">
        <v>97</v>
      </c>
      <c r="B14" s="24" t="s">
        <v>747</v>
      </c>
      <c r="C14" s="24" t="s">
        <v>624</v>
      </c>
      <c r="D14" s="213" t="s">
        <v>158</v>
      </c>
      <c r="E14" s="213" t="s">
        <v>353</v>
      </c>
      <c r="F14" s="340">
        <v>3</v>
      </c>
      <c r="G14" s="340">
        <v>3000</v>
      </c>
      <c r="H14" s="434">
        <f t="shared" ref="H14:H16" si="2">$B$124</f>
        <v>0</v>
      </c>
      <c r="I14" s="435">
        <f t="shared" si="0"/>
        <v>0</v>
      </c>
    </row>
    <row r="15" spans="1:9" s="379" customFormat="1">
      <c r="A15" s="24" t="s">
        <v>97</v>
      </c>
      <c r="B15" s="24" t="s">
        <v>747</v>
      </c>
      <c r="C15" s="24" t="s">
        <v>24</v>
      </c>
      <c r="D15" s="213" t="s">
        <v>160</v>
      </c>
      <c r="E15" s="213" t="s">
        <v>161</v>
      </c>
      <c r="F15" s="340">
        <v>3</v>
      </c>
      <c r="G15" s="340">
        <v>1500</v>
      </c>
      <c r="H15" s="434">
        <f t="shared" si="2"/>
        <v>0</v>
      </c>
      <c r="I15" s="435">
        <f t="shared" si="0"/>
        <v>0</v>
      </c>
    </row>
    <row r="16" spans="1:9" s="379" customFormat="1" ht="12.75" customHeight="1">
      <c r="A16" s="363" t="s">
        <v>97</v>
      </c>
      <c r="B16" s="363" t="s">
        <v>747</v>
      </c>
      <c r="C16" s="363" t="s">
        <v>25</v>
      </c>
      <c r="D16" s="341" t="s">
        <v>12</v>
      </c>
      <c r="E16" s="341" t="s">
        <v>808</v>
      </c>
      <c r="F16" s="343">
        <v>5</v>
      </c>
      <c r="G16" s="343">
        <v>5000</v>
      </c>
      <c r="H16" s="434">
        <f t="shared" si="2"/>
        <v>0</v>
      </c>
      <c r="I16" s="435">
        <f t="shared" si="0"/>
        <v>0</v>
      </c>
    </row>
    <row r="17" spans="1:9" s="379" customFormat="1">
      <c r="A17" s="24" t="s">
        <v>98</v>
      </c>
      <c r="B17" s="24" t="s">
        <v>99</v>
      </c>
      <c r="C17" s="24" t="s">
        <v>367</v>
      </c>
      <c r="D17" s="213" t="s">
        <v>164</v>
      </c>
      <c r="E17" s="213" t="s">
        <v>749</v>
      </c>
      <c r="F17" s="340">
        <v>1</v>
      </c>
      <c r="G17" s="340">
        <v>15000</v>
      </c>
      <c r="H17" s="434">
        <f>$B$125</f>
        <v>0</v>
      </c>
      <c r="I17" s="435">
        <f t="shared" si="0"/>
        <v>0</v>
      </c>
    </row>
    <row r="18" spans="1:9" s="379" customFormat="1">
      <c r="A18" s="24" t="s">
        <v>98</v>
      </c>
      <c r="B18" s="24" t="s">
        <v>99</v>
      </c>
      <c r="C18" s="24" t="s">
        <v>30</v>
      </c>
      <c r="D18" s="213" t="s">
        <v>171</v>
      </c>
      <c r="E18" s="213" t="s">
        <v>419</v>
      </c>
      <c r="F18" s="340">
        <v>1</v>
      </c>
      <c r="G18" s="340">
        <v>5000</v>
      </c>
      <c r="H18" s="434">
        <f t="shared" ref="H18:H28" si="3">$B$124</f>
        <v>0</v>
      </c>
      <c r="I18" s="435">
        <f t="shared" si="0"/>
        <v>0</v>
      </c>
    </row>
    <row r="19" spans="1:9" s="379" customFormat="1">
      <c r="A19" s="24" t="s">
        <v>98</v>
      </c>
      <c r="B19" s="24" t="s">
        <v>99</v>
      </c>
      <c r="C19" s="24" t="s">
        <v>31</v>
      </c>
      <c r="D19" s="213" t="s">
        <v>172</v>
      </c>
      <c r="E19" s="213" t="s">
        <v>805</v>
      </c>
      <c r="F19" s="340">
        <v>1</v>
      </c>
      <c r="G19" s="340">
        <v>10000</v>
      </c>
      <c r="H19" s="434">
        <f t="shared" si="3"/>
        <v>0</v>
      </c>
      <c r="I19" s="435">
        <f t="shared" si="0"/>
        <v>0</v>
      </c>
    </row>
    <row r="20" spans="1:9" s="379" customFormat="1">
      <c r="A20" s="24" t="s">
        <v>98</v>
      </c>
      <c r="B20" s="24" t="s">
        <v>99</v>
      </c>
      <c r="C20" s="24" t="s">
        <v>32</v>
      </c>
      <c r="D20" s="213" t="s">
        <v>173</v>
      </c>
      <c r="E20" s="213" t="s">
        <v>174</v>
      </c>
      <c r="F20" s="340">
        <v>1</v>
      </c>
      <c r="G20" s="340">
        <v>2000</v>
      </c>
      <c r="H20" s="434">
        <f t="shared" si="3"/>
        <v>0</v>
      </c>
      <c r="I20" s="435">
        <f t="shared" si="0"/>
        <v>0</v>
      </c>
    </row>
    <row r="21" spans="1:9" s="379" customFormat="1">
      <c r="A21" s="12" t="s">
        <v>98</v>
      </c>
      <c r="B21" s="12" t="s">
        <v>99</v>
      </c>
      <c r="C21" s="12" t="s">
        <v>33</v>
      </c>
      <c r="D21" s="213" t="s">
        <v>175</v>
      </c>
      <c r="E21" s="213" t="s">
        <v>176</v>
      </c>
      <c r="F21" s="340">
        <v>1</v>
      </c>
      <c r="G21" s="340">
        <v>10000</v>
      </c>
      <c r="H21" s="434">
        <f t="shared" si="3"/>
        <v>0</v>
      </c>
      <c r="I21" s="435">
        <f t="shared" si="0"/>
        <v>0</v>
      </c>
    </row>
    <row r="22" spans="1:9" s="379" customFormat="1">
      <c r="A22" s="12" t="s">
        <v>98</v>
      </c>
      <c r="B22" s="12" t="s">
        <v>99</v>
      </c>
      <c r="C22" s="12" t="s">
        <v>34</v>
      </c>
      <c r="D22" s="213" t="s">
        <v>177</v>
      </c>
      <c r="E22" s="213" t="s">
        <v>178</v>
      </c>
      <c r="F22" s="340">
        <v>1</v>
      </c>
      <c r="G22" s="340">
        <v>2000</v>
      </c>
      <c r="H22" s="434">
        <f t="shared" si="3"/>
        <v>0</v>
      </c>
      <c r="I22" s="435">
        <f t="shared" si="0"/>
        <v>0</v>
      </c>
    </row>
    <row r="23" spans="1:9" s="379" customFormat="1">
      <c r="A23" s="12" t="s">
        <v>98</v>
      </c>
      <c r="B23" s="12" t="s">
        <v>99</v>
      </c>
      <c r="C23" s="12" t="s">
        <v>26</v>
      </c>
      <c r="D23" s="213" t="s">
        <v>165</v>
      </c>
      <c r="E23" s="213" t="s">
        <v>652</v>
      </c>
      <c r="F23" s="340">
        <v>1</v>
      </c>
      <c r="G23" s="340">
        <v>2000</v>
      </c>
      <c r="H23" s="434">
        <f t="shared" si="3"/>
        <v>0</v>
      </c>
      <c r="I23" s="435">
        <f t="shared" si="0"/>
        <v>0</v>
      </c>
    </row>
    <row r="24" spans="1:9" s="379" customFormat="1">
      <c r="A24" s="12" t="s">
        <v>98</v>
      </c>
      <c r="B24" s="12" t="s">
        <v>99</v>
      </c>
      <c r="C24" s="12" t="s">
        <v>27</v>
      </c>
      <c r="D24" s="213" t="s">
        <v>166</v>
      </c>
      <c r="E24" s="213" t="s">
        <v>167</v>
      </c>
      <c r="F24" s="340">
        <v>1</v>
      </c>
      <c r="G24" s="340">
        <v>2000</v>
      </c>
      <c r="H24" s="434">
        <f t="shared" si="3"/>
        <v>0</v>
      </c>
      <c r="I24" s="435">
        <f t="shared" si="0"/>
        <v>0</v>
      </c>
    </row>
    <row r="25" spans="1:9" s="379" customFormat="1">
      <c r="A25" s="12" t="s">
        <v>98</v>
      </c>
      <c r="B25" s="12" t="s">
        <v>99</v>
      </c>
      <c r="C25" s="12" t="s">
        <v>28</v>
      </c>
      <c r="D25" s="213" t="s">
        <v>168</v>
      </c>
      <c r="E25" s="213" t="s">
        <v>169</v>
      </c>
      <c r="F25" s="340">
        <v>1</v>
      </c>
      <c r="G25" s="340">
        <v>5000</v>
      </c>
      <c r="H25" s="434">
        <f t="shared" si="3"/>
        <v>0</v>
      </c>
      <c r="I25" s="435">
        <f t="shared" si="0"/>
        <v>0</v>
      </c>
    </row>
    <row r="26" spans="1:9" s="379" customFormat="1">
      <c r="A26" s="12" t="s">
        <v>98</v>
      </c>
      <c r="B26" s="12" t="s">
        <v>99</v>
      </c>
      <c r="C26" s="12" t="s">
        <v>29</v>
      </c>
      <c r="D26" s="213" t="s">
        <v>170</v>
      </c>
      <c r="E26" s="213" t="s">
        <v>365</v>
      </c>
      <c r="F26" s="340">
        <v>1</v>
      </c>
      <c r="G26" s="340">
        <v>2000</v>
      </c>
      <c r="H26" s="434">
        <f t="shared" si="3"/>
        <v>0</v>
      </c>
      <c r="I26" s="435">
        <f t="shared" si="0"/>
        <v>0</v>
      </c>
    </row>
    <row r="27" spans="1:9" s="379" customFormat="1">
      <c r="A27" s="12" t="s">
        <v>100</v>
      </c>
      <c r="B27" s="475" t="s">
        <v>101</v>
      </c>
      <c r="C27" s="12" t="s">
        <v>36</v>
      </c>
      <c r="D27" s="213" t="s">
        <v>181</v>
      </c>
      <c r="E27" s="213" t="s">
        <v>182</v>
      </c>
      <c r="F27" s="343">
        <v>2</v>
      </c>
      <c r="G27" s="343">
        <v>2000</v>
      </c>
      <c r="H27" s="434">
        <f t="shared" si="3"/>
        <v>0</v>
      </c>
      <c r="I27" s="435">
        <f t="shared" si="0"/>
        <v>0</v>
      </c>
    </row>
    <row r="28" spans="1:9" s="379" customFormat="1">
      <c r="A28" s="12" t="s">
        <v>100</v>
      </c>
      <c r="B28" s="475" t="s">
        <v>101</v>
      </c>
      <c r="C28" s="12" t="s">
        <v>39</v>
      </c>
      <c r="D28" s="213" t="s">
        <v>188</v>
      </c>
      <c r="E28" s="213" t="s">
        <v>415</v>
      </c>
      <c r="F28" s="343">
        <v>1</v>
      </c>
      <c r="G28" s="343">
        <v>1000</v>
      </c>
      <c r="H28" s="434">
        <f t="shared" si="3"/>
        <v>0</v>
      </c>
      <c r="I28" s="435">
        <f t="shared" si="0"/>
        <v>0</v>
      </c>
    </row>
    <row r="29" spans="1:9" s="379" customFormat="1">
      <c r="A29" s="12" t="s">
        <v>100</v>
      </c>
      <c r="B29" s="475" t="s">
        <v>101</v>
      </c>
      <c r="C29" s="12" t="s">
        <v>625</v>
      </c>
      <c r="D29" s="213" t="s">
        <v>13</v>
      </c>
      <c r="E29" s="213" t="s">
        <v>183</v>
      </c>
      <c r="F29" s="343">
        <v>0</v>
      </c>
      <c r="G29" s="343">
        <v>0</v>
      </c>
      <c r="H29" s="432"/>
      <c r="I29" s="435">
        <f t="shared" si="0"/>
        <v>0</v>
      </c>
    </row>
    <row r="30" spans="1:9" s="379" customFormat="1">
      <c r="A30" s="12" t="s">
        <v>100</v>
      </c>
      <c r="B30" s="475" t="s">
        <v>101</v>
      </c>
      <c r="C30" s="12" t="s">
        <v>35</v>
      </c>
      <c r="D30" s="213" t="s">
        <v>179</v>
      </c>
      <c r="E30" s="213" t="s">
        <v>180</v>
      </c>
      <c r="F30" s="343">
        <v>1</v>
      </c>
      <c r="G30" s="343">
        <v>1000</v>
      </c>
      <c r="H30" s="434">
        <f t="shared" ref="H30:H31" si="4">$B$124</f>
        <v>0</v>
      </c>
      <c r="I30" s="435">
        <f t="shared" si="0"/>
        <v>0</v>
      </c>
    </row>
    <row r="31" spans="1:9" s="379" customFormat="1">
      <c r="A31" s="12" t="s">
        <v>100</v>
      </c>
      <c r="B31" s="475" t="s">
        <v>101</v>
      </c>
      <c r="C31" s="12" t="s">
        <v>37</v>
      </c>
      <c r="D31" s="213" t="s">
        <v>184</v>
      </c>
      <c r="E31" s="213" t="s">
        <v>185</v>
      </c>
      <c r="F31" s="343">
        <v>1</v>
      </c>
      <c r="G31" s="343">
        <v>500</v>
      </c>
      <c r="H31" s="434">
        <f t="shared" si="4"/>
        <v>0</v>
      </c>
      <c r="I31" s="435">
        <f t="shared" si="0"/>
        <v>0</v>
      </c>
    </row>
    <row r="32" spans="1:9" s="379" customFormat="1">
      <c r="A32" s="12" t="s">
        <v>100</v>
      </c>
      <c r="B32" s="475" t="s">
        <v>101</v>
      </c>
      <c r="C32" s="12" t="s">
        <v>40</v>
      </c>
      <c r="D32" s="213" t="s">
        <v>189</v>
      </c>
      <c r="E32" s="213" t="s">
        <v>190</v>
      </c>
      <c r="F32" s="343">
        <v>0</v>
      </c>
      <c r="G32" s="343">
        <v>0</v>
      </c>
      <c r="H32" s="432"/>
      <c r="I32" s="435">
        <f t="shared" si="0"/>
        <v>0</v>
      </c>
    </row>
    <row r="33" spans="1:9" s="379" customFormat="1">
      <c r="A33" s="12" t="s">
        <v>100</v>
      </c>
      <c r="B33" s="475" t="s">
        <v>101</v>
      </c>
      <c r="C33" s="12" t="s">
        <v>41</v>
      </c>
      <c r="D33" s="213" t="s">
        <v>191</v>
      </c>
      <c r="E33" s="213" t="s">
        <v>192</v>
      </c>
      <c r="F33" s="343">
        <v>1</v>
      </c>
      <c r="G33" s="343">
        <v>250</v>
      </c>
      <c r="H33" s="434">
        <f>$B$124</f>
        <v>0</v>
      </c>
      <c r="I33" s="435">
        <f t="shared" si="0"/>
        <v>0</v>
      </c>
    </row>
    <row r="34" spans="1:9" s="379" customFormat="1">
      <c r="A34" s="12" t="s">
        <v>100</v>
      </c>
      <c r="B34" s="475" t="s">
        <v>101</v>
      </c>
      <c r="C34" s="12" t="s">
        <v>42</v>
      </c>
      <c r="D34" s="213" t="s">
        <v>193</v>
      </c>
      <c r="E34" s="213" t="s">
        <v>194</v>
      </c>
      <c r="F34" s="343">
        <v>0</v>
      </c>
      <c r="G34" s="343">
        <v>0</v>
      </c>
      <c r="H34" s="432"/>
      <c r="I34" s="435">
        <f t="shared" si="0"/>
        <v>0</v>
      </c>
    </row>
    <row r="35" spans="1:9" s="379" customFormat="1">
      <c r="A35" s="12" t="s">
        <v>100</v>
      </c>
      <c r="B35" s="475" t="s">
        <v>101</v>
      </c>
      <c r="C35" s="12" t="s">
        <v>43</v>
      </c>
      <c r="D35" s="213" t="s">
        <v>195</v>
      </c>
      <c r="E35" s="213" t="s">
        <v>196</v>
      </c>
      <c r="F35" s="343">
        <v>1</v>
      </c>
      <c r="G35" s="343">
        <v>500</v>
      </c>
      <c r="H35" s="434">
        <f t="shared" ref="H35:H43" si="5">$B$124</f>
        <v>0</v>
      </c>
      <c r="I35" s="435">
        <f t="shared" si="0"/>
        <v>0</v>
      </c>
    </row>
    <row r="36" spans="1:9" s="379" customFormat="1">
      <c r="A36" s="12" t="s">
        <v>100</v>
      </c>
      <c r="B36" s="475" t="s">
        <v>101</v>
      </c>
      <c r="C36" s="12" t="s">
        <v>38</v>
      </c>
      <c r="D36" s="213" t="s">
        <v>186</v>
      </c>
      <c r="E36" s="213" t="s">
        <v>187</v>
      </c>
      <c r="F36" s="343">
        <v>1</v>
      </c>
      <c r="G36" s="343">
        <v>10000</v>
      </c>
      <c r="H36" s="434">
        <f t="shared" si="5"/>
        <v>0</v>
      </c>
      <c r="I36" s="435">
        <f t="shared" si="0"/>
        <v>0</v>
      </c>
    </row>
    <row r="37" spans="1:9" s="379" customFormat="1">
      <c r="A37" s="12" t="s">
        <v>102</v>
      </c>
      <c r="B37" s="12" t="s">
        <v>45</v>
      </c>
      <c r="C37" s="12" t="s">
        <v>45</v>
      </c>
      <c r="D37" s="213" t="s">
        <v>14</v>
      </c>
      <c r="E37" s="213" t="s">
        <v>198</v>
      </c>
      <c r="F37" s="340">
        <v>6</v>
      </c>
      <c r="G37" s="340">
        <v>1000</v>
      </c>
      <c r="H37" s="434">
        <f t="shared" si="5"/>
        <v>0</v>
      </c>
      <c r="I37" s="435">
        <f t="shared" si="0"/>
        <v>0</v>
      </c>
    </row>
    <row r="38" spans="1:9" s="379" customFormat="1">
      <c r="A38" s="12" t="s">
        <v>102</v>
      </c>
      <c r="B38" s="12" t="s">
        <v>45</v>
      </c>
      <c r="C38" s="12" t="s">
        <v>46</v>
      </c>
      <c r="D38" s="213" t="s">
        <v>199</v>
      </c>
      <c r="E38" s="213" t="s">
        <v>200</v>
      </c>
      <c r="F38" s="340">
        <v>1</v>
      </c>
      <c r="G38" s="340">
        <v>500</v>
      </c>
      <c r="H38" s="434">
        <f t="shared" si="5"/>
        <v>0</v>
      </c>
      <c r="I38" s="435">
        <f t="shared" si="0"/>
        <v>0</v>
      </c>
    </row>
    <row r="39" spans="1:9" s="379" customFormat="1">
      <c r="A39" s="12" t="s">
        <v>102</v>
      </c>
      <c r="B39" s="12" t="s">
        <v>45</v>
      </c>
      <c r="C39" s="12" t="s">
        <v>47</v>
      </c>
      <c r="D39" s="213" t="s">
        <v>201</v>
      </c>
      <c r="E39" s="341" t="s">
        <v>809</v>
      </c>
      <c r="F39" s="340">
        <v>1</v>
      </c>
      <c r="G39" s="340">
        <v>2000</v>
      </c>
      <c r="H39" s="434">
        <f t="shared" si="5"/>
        <v>0</v>
      </c>
      <c r="I39" s="435">
        <f t="shared" si="0"/>
        <v>0</v>
      </c>
    </row>
    <row r="40" spans="1:9" s="379" customFormat="1">
      <c r="A40" s="12" t="s">
        <v>102</v>
      </c>
      <c r="B40" s="24" t="s">
        <v>45</v>
      </c>
      <c r="C40" s="12" t="s">
        <v>48</v>
      </c>
      <c r="D40" s="213" t="s">
        <v>15</v>
      </c>
      <c r="E40" s="213" t="s">
        <v>358</v>
      </c>
      <c r="F40" s="340">
        <v>2</v>
      </c>
      <c r="G40" s="340">
        <v>1500</v>
      </c>
      <c r="H40" s="434">
        <f t="shared" si="5"/>
        <v>0</v>
      </c>
      <c r="I40" s="435">
        <f t="shared" si="0"/>
        <v>0</v>
      </c>
    </row>
    <row r="41" spans="1:9" s="379" customFormat="1">
      <c r="A41" s="12" t="s">
        <v>102</v>
      </c>
      <c r="B41" s="24" t="s">
        <v>45</v>
      </c>
      <c r="C41" s="12" t="s">
        <v>49</v>
      </c>
      <c r="D41" s="213" t="s">
        <v>202</v>
      </c>
      <c r="E41" s="213" t="s">
        <v>656</v>
      </c>
      <c r="F41" s="340">
        <v>1</v>
      </c>
      <c r="G41" s="340">
        <v>10000</v>
      </c>
      <c r="H41" s="434">
        <f t="shared" si="5"/>
        <v>0</v>
      </c>
      <c r="I41" s="435">
        <f t="shared" si="0"/>
        <v>0</v>
      </c>
    </row>
    <row r="42" spans="1:9" s="379" customFormat="1">
      <c r="A42" s="12" t="s">
        <v>102</v>
      </c>
      <c r="B42" s="24" t="s">
        <v>45</v>
      </c>
      <c r="C42" s="12" t="s">
        <v>44</v>
      </c>
      <c r="D42" s="213" t="s">
        <v>197</v>
      </c>
      <c r="E42" s="341" t="s">
        <v>810</v>
      </c>
      <c r="F42" s="343">
        <v>4</v>
      </c>
      <c r="G42" s="343">
        <v>1240</v>
      </c>
      <c r="H42" s="434">
        <f t="shared" si="5"/>
        <v>0</v>
      </c>
      <c r="I42" s="435">
        <f t="shared" si="0"/>
        <v>0</v>
      </c>
    </row>
    <row r="43" spans="1:9" s="379" customFormat="1">
      <c r="A43" s="12" t="s">
        <v>102</v>
      </c>
      <c r="B43" s="24" t="s">
        <v>45</v>
      </c>
      <c r="C43" s="12" t="s">
        <v>50</v>
      </c>
      <c r="D43" s="213" t="s">
        <v>203</v>
      </c>
      <c r="E43" s="213" t="s">
        <v>204</v>
      </c>
      <c r="F43" s="340">
        <v>1</v>
      </c>
      <c r="G43" s="340">
        <v>5000</v>
      </c>
      <c r="H43" s="434">
        <f t="shared" si="5"/>
        <v>0</v>
      </c>
      <c r="I43" s="435">
        <f t="shared" si="0"/>
        <v>0</v>
      </c>
    </row>
    <row r="44" spans="1:9" s="379" customFormat="1">
      <c r="A44" s="12" t="s">
        <v>103</v>
      </c>
      <c r="B44" s="475" t="s">
        <v>55</v>
      </c>
      <c r="C44" s="12" t="s">
        <v>52</v>
      </c>
      <c r="D44" s="213" t="s">
        <v>207</v>
      </c>
      <c r="E44" s="213" t="s">
        <v>657</v>
      </c>
      <c r="F44" s="343">
        <v>0</v>
      </c>
      <c r="G44" s="343">
        <v>0</v>
      </c>
      <c r="H44" s="432"/>
      <c r="I44" s="435">
        <f t="shared" si="0"/>
        <v>0</v>
      </c>
    </row>
    <row r="45" spans="1:9" s="379" customFormat="1" ht="13.5" customHeight="1">
      <c r="A45" s="214" t="s">
        <v>103</v>
      </c>
      <c r="B45" s="476" t="s">
        <v>55</v>
      </c>
      <c r="C45" s="214" t="s">
        <v>626</v>
      </c>
      <c r="D45" s="213" t="s">
        <v>16</v>
      </c>
      <c r="E45" s="213" t="s">
        <v>673</v>
      </c>
      <c r="F45" s="365">
        <v>0</v>
      </c>
      <c r="G45" s="365">
        <v>0</v>
      </c>
      <c r="H45" s="433"/>
      <c r="I45" s="435">
        <f t="shared" si="0"/>
        <v>0</v>
      </c>
    </row>
    <row r="46" spans="1:9" s="379" customFormat="1">
      <c r="A46" s="12" t="s">
        <v>103</v>
      </c>
      <c r="B46" s="475" t="s">
        <v>55</v>
      </c>
      <c r="C46" s="12" t="s">
        <v>627</v>
      </c>
      <c r="D46" s="213" t="s">
        <v>16</v>
      </c>
      <c r="E46" s="213" t="s">
        <v>614</v>
      </c>
      <c r="F46" s="343">
        <v>2</v>
      </c>
      <c r="G46" s="343">
        <v>20000</v>
      </c>
      <c r="H46" s="434">
        <f>$B$125</f>
        <v>0</v>
      </c>
      <c r="I46" s="435">
        <f t="shared" si="0"/>
        <v>0</v>
      </c>
    </row>
    <row r="47" spans="1:9" s="379" customFormat="1">
      <c r="A47" s="12" t="s">
        <v>103</v>
      </c>
      <c r="B47" s="475" t="s">
        <v>55</v>
      </c>
      <c r="C47" s="12" t="s">
        <v>51</v>
      </c>
      <c r="D47" s="213" t="s">
        <v>205</v>
      </c>
      <c r="E47" s="213" t="s">
        <v>206</v>
      </c>
      <c r="F47" s="343">
        <v>1</v>
      </c>
      <c r="G47" s="343">
        <v>10000</v>
      </c>
      <c r="H47" s="434">
        <f t="shared" ref="H47:H49" si="6">$B$124</f>
        <v>0</v>
      </c>
      <c r="I47" s="435">
        <f t="shared" si="0"/>
        <v>0</v>
      </c>
    </row>
    <row r="48" spans="1:9" s="379" customFormat="1">
      <c r="A48" s="12" t="s">
        <v>103</v>
      </c>
      <c r="B48" s="475" t="s">
        <v>55</v>
      </c>
      <c r="C48" s="12" t="s">
        <v>56</v>
      </c>
      <c r="D48" s="213" t="s">
        <v>210</v>
      </c>
      <c r="E48" s="354" t="s">
        <v>811</v>
      </c>
      <c r="F48" s="343">
        <v>3</v>
      </c>
      <c r="G48" s="343">
        <v>1500</v>
      </c>
      <c r="H48" s="434">
        <f t="shared" si="6"/>
        <v>0</v>
      </c>
      <c r="I48" s="435">
        <f t="shared" si="0"/>
        <v>0</v>
      </c>
    </row>
    <row r="49" spans="1:9" s="379" customFormat="1">
      <c r="A49" s="12" t="s">
        <v>103</v>
      </c>
      <c r="B49" s="475" t="s">
        <v>55</v>
      </c>
      <c r="C49" s="12" t="s">
        <v>364</v>
      </c>
      <c r="D49" s="213" t="s">
        <v>211</v>
      </c>
      <c r="E49" s="354" t="s">
        <v>816</v>
      </c>
      <c r="F49" s="343">
        <v>2</v>
      </c>
      <c r="G49" s="343">
        <v>2000</v>
      </c>
      <c r="H49" s="434">
        <f t="shared" si="6"/>
        <v>0</v>
      </c>
      <c r="I49" s="435">
        <f t="shared" si="0"/>
        <v>0</v>
      </c>
    </row>
    <row r="50" spans="1:9" s="379" customFormat="1">
      <c r="A50" s="12" t="s">
        <v>103</v>
      </c>
      <c r="B50" s="475" t="s">
        <v>55</v>
      </c>
      <c r="C50" s="12" t="s">
        <v>628</v>
      </c>
      <c r="D50" s="213" t="s">
        <v>211</v>
      </c>
      <c r="E50" s="354" t="s">
        <v>816</v>
      </c>
      <c r="F50" s="343">
        <v>0</v>
      </c>
      <c r="G50" s="343">
        <v>0</v>
      </c>
      <c r="H50" s="432"/>
      <c r="I50" s="435">
        <f t="shared" si="0"/>
        <v>0</v>
      </c>
    </row>
    <row r="51" spans="1:9" s="379" customFormat="1">
      <c r="A51" s="12" t="s">
        <v>103</v>
      </c>
      <c r="B51" s="475" t="s">
        <v>55</v>
      </c>
      <c r="C51" s="12" t="s">
        <v>57</v>
      </c>
      <c r="D51" s="213" t="s">
        <v>212</v>
      </c>
      <c r="E51" s="213" t="s">
        <v>213</v>
      </c>
      <c r="F51" s="343">
        <v>1</v>
      </c>
      <c r="G51" s="343">
        <v>3600</v>
      </c>
      <c r="H51" s="434">
        <f>$B$124</f>
        <v>0</v>
      </c>
      <c r="I51" s="435">
        <f t="shared" si="0"/>
        <v>0</v>
      </c>
    </row>
    <row r="52" spans="1:9" s="379" customFormat="1">
      <c r="A52" s="12" t="s">
        <v>103</v>
      </c>
      <c r="B52" s="475" t="s">
        <v>55</v>
      </c>
      <c r="C52" s="12" t="s">
        <v>629</v>
      </c>
      <c r="D52" s="213" t="s">
        <v>214</v>
      </c>
      <c r="E52" s="213" t="s">
        <v>215</v>
      </c>
      <c r="F52" s="343">
        <v>2</v>
      </c>
      <c r="G52" s="343">
        <v>11000</v>
      </c>
      <c r="H52" s="434">
        <f>$B$125</f>
        <v>0</v>
      </c>
      <c r="I52" s="435">
        <f t="shared" si="0"/>
        <v>0</v>
      </c>
    </row>
    <row r="53" spans="1:9" s="379" customFormat="1">
      <c r="A53" s="12" t="s">
        <v>103</v>
      </c>
      <c r="B53" s="475" t="s">
        <v>55</v>
      </c>
      <c r="C53" s="12" t="s">
        <v>53</v>
      </c>
      <c r="D53" s="213" t="s">
        <v>208</v>
      </c>
      <c r="E53" s="354" t="s">
        <v>817</v>
      </c>
      <c r="F53" s="343">
        <v>0</v>
      </c>
      <c r="G53" s="343">
        <v>0</v>
      </c>
      <c r="H53" s="432"/>
      <c r="I53" s="435">
        <f t="shared" si="0"/>
        <v>0</v>
      </c>
    </row>
    <row r="54" spans="1:9" s="379" customFormat="1">
      <c r="A54" s="12" t="s">
        <v>103</v>
      </c>
      <c r="B54" s="475" t="s">
        <v>55</v>
      </c>
      <c r="C54" s="12" t="s">
        <v>54</v>
      </c>
      <c r="D54" s="213" t="s">
        <v>209</v>
      </c>
      <c r="E54" s="213" t="s">
        <v>659</v>
      </c>
      <c r="F54" s="343">
        <v>0</v>
      </c>
      <c r="G54" s="343">
        <v>0</v>
      </c>
      <c r="H54" s="432"/>
      <c r="I54" s="435">
        <f t="shared" si="0"/>
        <v>0</v>
      </c>
    </row>
    <row r="55" spans="1:9" s="379" customFormat="1">
      <c r="A55" s="12" t="s">
        <v>103</v>
      </c>
      <c r="B55" s="475" t="s">
        <v>55</v>
      </c>
      <c r="C55" s="12" t="s">
        <v>58</v>
      </c>
      <c r="D55" s="213" t="s">
        <v>216</v>
      </c>
      <c r="E55" s="213" t="s">
        <v>660</v>
      </c>
      <c r="F55" s="343">
        <v>2</v>
      </c>
      <c r="G55" s="343">
        <v>350</v>
      </c>
      <c r="H55" s="434">
        <f>$B$124</f>
        <v>0</v>
      </c>
      <c r="I55" s="435">
        <f t="shared" si="0"/>
        <v>0</v>
      </c>
    </row>
    <row r="56" spans="1:9" s="379" customFormat="1" ht="11.25" customHeight="1">
      <c r="A56" s="12" t="s">
        <v>748</v>
      </c>
      <c r="B56" s="24" t="s">
        <v>104</v>
      </c>
      <c r="C56" s="12" t="s">
        <v>417</v>
      </c>
      <c r="D56" s="213" t="s">
        <v>0</v>
      </c>
      <c r="E56" s="213" t="s">
        <v>605</v>
      </c>
      <c r="F56" s="340">
        <v>5</v>
      </c>
      <c r="G56" s="340">
        <v>56000</v>
      </c>
      <c r="H56" s="437">
        <f>$B$129</f>
        <v>0</v>
      </c>
      <c r="I56" s="435">
        <f t="shared" si="0"/>
        <v>0</v>
      </c>
    </row>
    <row r="57" spans="1:9" s="379" customFormat="1">
      <c r="A57" s="12" t="s">
        <v>748</v>
      </c>
      <c r="B57" s="12" t="s">
        <v>104</v>
      </c>
      <c r="C57" s="12" t="s">
        <v>61</v>
      </c>
      <c r="D57" s="213" t="s">
        <v>219</v>
      </c>
      <c r="E57" s="213" t="s">
        <v>220</v>
      </c>
      <c r="F57" s="340">
        <v>1</v>
      </c>
      <c r="G57" s="340">
        <v>500</v>
      </c>
      <c r="H57" s="434">
        <f t="shared" ref="H57:H69" si="7">$B$124</f>
        <v>0</v>
      </c>
      <c r="I57" s="435">
        <f t="shared" si="0"/>
        <v>0</v>
      </c>
    </row>
    <row r="58" spans="1:9" s="379" customFormat="1">
      <c r="A58" s="12" t="s">
        <v>748</v>
      </c>
      <c r="B58" s="12" t="s">
        <v>104</v>
      </c>
      <c r="C58" s="12" t="s">
        <v>62</v>
      </c>
      <c r="D58" s="213" t="s">
        <v>221</v>
      </c>
      <c r="E58" s="338" t="s">
        <v>661</v>
      </c>
      <c r="F58" s="366">
        <v>1</v>
      </c>
      <c r="G58" s="366">
        <v>1000</v>
      </c>
      <c r="H58" s="434">
        <f t="shared" si="7"/>
        <v>0</v>
      </c>
      <c r="I58" s="435">
        <f t="shared" si="0"/>
        <v>0</v>
      </c>
    </row>
    <row r="59" spans="1:9" s="379" customFormat="1">
      <c r="A59" s="12" t="s">
        <v>748</v>
      </c>
      <c r="B59" s="12" t="s">
        <v>104</v>
      </c>
      <c r="C59" s="12" t="s">
        <v>63</v>
      </c>
      <c r="D59" s="213" t="s">
        <v>222</v>
      </c>
      <c r="E59" s="213" t="s">
        <v>223</v>
      </c>
      <c r="F59" s="340">
        <v>1</v>
      </c>
      <c r="G59" s="340">
        <v>1000</v>
      </c>
      <c r="H59" s="434">
        <f t="shared" si="7"/>
        <v>0</v>
      </c>
      <c r="I59" s="435">
        <f t="shared" si="0"/>
        <v>0</v>
      </c>
    </row>
    <row r="60" spans="1:9" s="379" customFormat="1">
      <c r="A60" s="12" t="s">
        <v>748</v>
      </c>
      <c r="B60" s="12" t="s">
        <v>104</v>
      </c>
      <c r="C60" s="12" t="s">
        <v>64</v>
      </c>
      <c r="D60" s="213" t="s">
        <v>224</v>
      </c>
      <c r="E60" s="213" t="s">
        <v>225</v>
      </c>
      <c r="F60" s="340">
        <v>1</v>
      </c>
      <c r="G60" s="340">
        <v>1000</v>
      </c>
      <c r="H60" s="434">
        <f t="shared" si="7"/>
        <v>0</v>
      </c>
      <c r="I60" s="435">
        <f t="shared" si="0"/>
        <v>0</v>
      </c>
    </row>
    <row r="61" spans="1:9" s="379" customFormat="1">
      <c r="A61" s="12" t="s">
        <v>748</v>
      </c>
      <c r="B61" s="12" t="s">
        <v>104</v>
      </c>
      <c r="C61" s="12" t="s">
        <v>65</v>
      </c>
      <c r="D61" s="213" t="s">
        <v>226</v>
      </c>
      <c r="E61" s="213" t="s">
        <v>750</v>
      </c>
      <c r="F61" s="340">
        <v>2</v>
      </c>
      <c r="G61" s="340">
        <v>2000</v>
      </c>
      <c r="H61" s="434">
        <f t="shared" si="7"/>
        <v>0</v>
      </c>
      <c r="I61" s="435">
        <f t="shared" si="0"/>
        <v>0</v>
      </c>
    </row>
    <row r="62" spans="1:9" s="379" customFormat="1">
      <c r="A62" s="12" t="s">
        <v>748</v>
      </c>
      <c r="B62" s="12" t="s">
        <v>104</v>
      </c>
      <c r="C62" s="12" t="s">
        <v>66</v>
      </c>
      <c r="D62" s="213" t="s">
        <v>227</v>
      </c>
      <c r="E62" s="213" t="s">
        <v>228</v>
      </c>
      <c r="F62" s="340">
        <v>1</v>
      </c>
      <c r="G62" s="340">
        <v>1000</v>
      </c>
      <c r="H62" s="434">
        <f t="shared" si="7"/>
        <v>0</v>
      </c>
      <c r="I62" s="435">
        <f t="shared" si="0"/>
        <v>0</v>
      </c>
    </row>
    <row r="63" spans="1:9" s="379" customFormat="1">
      <c r="A63" s="12" t="s">
        <v>748</v>
      </c>
      <c r="B63" s="12" t="s">
        <v>104</v>
      </c>
      <c r="C63" s="12" t="s">
        <v>67</v>
      </c>
      <c r="D63" s="213" t="s">
        <v>229</v>
      </c>
      <c r="E63" s="213" t="s">
        <v>230</v>
      </c>
      <c r="F63" s="340">
        <v>2</v>
      </c>
      <c r="G63" s="340">
        <v>2000</v>
      </c>
      <c r="H63" s="434">
        <f t="shared" si="7"/>
        <v>0</v>
      </c>
      <c r="I63" s="435">
        <f t="shared" si="0"/>
        <v>0</v>
      </c>
    </row>
    <row r="64" spans="1:9" s="379" customFormat="1">
      <c r="A64" s="12" t="s">
        <v>748</v>
      </c>
      <c r="B64" s="12" t="s">
        <v>104</v>
      </c>
      <c r="C64" s="12" t="s">
        <v>68</v>
      </c>
      <c r="D64" s="213" t="s">
        <v>231</v>
      </c>
      <c r="E64" s="213" t="s">
        <v>232</v>
      </c>
      <c r="F64" s="340">
        <v>2</v>
      </c>
      <c r="G64" s="340">
        <v>2000</v>
      </c>
      <c r="H64" s="434">
        <f t="shared" si="7"/>
        <v>0</v>
      </c>
      <c r="I64" s="435">
        <f t="shared" si="0"/>
        <v>0</v>
      </c>
    </row>
    <row r="65" spans="1:9" s="379" customFormat="1">
      <c r="A65" s="12" t="s">
        <v>748</v>
      </c>
      <c r="B65" s="12" t="s">
        <v>104</v>
      </c>
      <c r="C65" s="12" t="s">
        <v>59</v>
      </c>
      <c r="D65" s="213" t="s">
        <v>217</v>
      </c>
      <c r="E65" s="213" t="s">
        <v>301</v>
      </c>
      <c r="F65" s="340">
        <v>1</v>
      </c>
      <c r="G65" s="340">
        <v>500</v>
      </c>
      <c r="H65" s="434">
        <f t="shared" si="7"/>
        <v>0</v>
      </c>
      <c r="I65" s="435">
        <f t="shared" si="0"/>
        <v>0</v>
      </c>
    </row>
    <row r="66" spans="1:9" s="379" customFormat="1">
      <c r="A66" s="12" t="s">
        <v>748</v>
      </c>
      <c r="B66" s="12" t="s">
        <v>104</v>
      </c>
      <c r="C66" s="12" t="s">
        <v>60</v>
      </c>
      <c r="D66" s="213" t="s">
        <v>218</v>
      </c>
      <c r="E66" s="213" t="s">
        <v>606</v>
      </c>
      <c r="F66" s="340">
        <v>1</v>
      </c>
      <c r="G66" s="340">
        <v>500</v>
      </c>
      <c r="H66" s="434">
        <f t="shared" si="7"/>
        <v>0</v>
      </c>
      <c r="I66" s="435">
        <f t="shared" si="0"/>
        <v>0</v>
      </c>
    </row>
    <row r="67" spans="1:9" s="379" customFormat="1">
      <c r="A67" s="12" t="s">
        <v>748</v>
      </c>
      <c r="B67" s="12" t="s">
        <v>104</v>
      </c>
      <c r="C67" s="12" t="s">
        <v>69</v>
      </c>
      <c r="D67" s="213" t="s">
        <v>233</v>
      </c>
      <c r="E67" s="339" t="s">
        <v>662</v>
      </c>
      <c r="F67" s="367">
        <v>1</v>
      </c>
      <c r="G67" s="367">
        <v>1000</v>
      </c>
      <c r="H67" s="434">
        <f t="shared" si="7"/>
        <v>0</v>
      </c>
      <c r="I67" s="435">
        <f t="shared" ref="I67:I116" si="8">H67/12</f>
        <v>0</v>
      </c>
    </row>
    <row r="68" spans="1:9" s="379" customFormat="1">
      <c r="A68" s="12" t="s">
        <v>748</v>
      </c>
      <c r="B68" s="12" t="s">
        <v>104</v>
      </c>
      <c r="C68" s="12" t="s">
        <v>70</v>
      </c>
      <c r="D68" s="213" t="s">
        <v>234</v>
      </c>
      <c r="E68" s="213" t="s">
        <v>235</v>
      </c>
      <c r="F68" s="340">
        <v>1</v>
      </c>
      <c r="G68" s="340">
        <v>500</v>
      </c>
      <c r="H68" s="434">
        <f t="shared" si="7"/>
        <v>0</v>
      </c>
      <c r="I68" s="435">
        <f t="shared" si="8"/>
        <v>0</v>
      </c>
    </row>
    <row r="69" spans="1:9" s="379" customFormat="1">
      <c r="A69" s="12" t="s">
        <v>105</v>
      </c>
      <c r="B69" s="12" t="s">
        <v>106</v>
      </c>
      <c r="C69" s="12" t="s">
        <v>73</v>
      </c>
      <c r="D69" s="213" t="s">
        <v>239</v>
      </c>
      <c r="E69" s="213" t="s">
        <v>240</v>
      </c>
      <c r="F69" s="340">
        <v>1</v>
      </c>
      <c r="G69" s="340">
        <v>10000</v>
      </c>
      <c r="H69" s="434">
        <f t="shared" si="7"/>
        <v>0</v>
      </c>
      <c r="I69" s="435">
        <f t="shared" si="8"/>
        <v>0</v>
      </c>
    </row>
    <row r="70" spans="1:9" s="379" customFormat="1">
      <c r="A70" s="12" t="s">
        <v>105</v>
      </c>
      <c r="B70" s="12" t="s">
        <v>106</v>
      </c>
      <c r="C70" s="12" t="s">
        <v>112</v>
      </c>
      <c r="D70" s="213" t="s">
        <v>241</v>
      </c>
      <c r="E70" s="213" t="s">
        <v>663</v>
      </c>
      <c r="F70" s="340">
        <v>0</v>
      </c>
      <c r="G70" s="340">
        <v>0</v>
      </c>
      <c r="H70" s="437"/>
      <c r="I70" s="435">
        <f t="shared" si="8"/>
        <v>0</v>
      </c>
    </row>
    <row r="71" spans="1:9" s="379" customFormat="1">
      <c r="A71" s="12" t="s">
        <v>105</v>
      </c>
      <c r="B71" s="12" t="s">
        <v>106</v>
      </c>
      <c r="C71" s="12" t="s">
        <v>113</v>
      </c>
      <c r="D71" s="213" t="s">
        <v>2</v>
      </c>
      <c r="E71" s="213" t="s">
        <v>242</v>
      </c>
      <c r="F71" s="340">
        <v>4</v>
      </c>
      <c r="G71" s="340">
        <v>100000</v>
      </c>
      <c r="H71" s="437">
        <f>$B$133</f>
        <v>0</v>
      </c>
      <c r="I71" s="435">
        <f t="shared" si="8"/>
        <v>0</v>
      </c>
    </row>
    <row r="72" spans="1:9" s="379" customFormat="1">
      <c r="A72" s="12" t="s">
        <v>105</v>
      </c>
      <c r="B72" s="12" t="s">
        <v>106</v>
      </c>
      <c r="C72" s="12" t="s">
        <v>71</v>
      </c>
      <c r="D72" s="213" t="s">
        <v>1</v>
      </c>
      <c r="E72" s="213" t="s">
        <v>236</v>
      </c>
      <c r="F72" s="340">
        <v>2</v>
      </c>
      <c r="G72" s="340">
        <v>1000</v>
      </c>
      <c r="H72" s="434">
        <f t="shared" ref="H72:H73" si="9">$B$124</f>
        <v>0</v>
      </c>
      <c r="I72" s="435">
        <f t="shared" si="8"/>
        <v>0</v>
      </c>
    </row>
    <row r="73" spans="1:9" s="379" customFormat="1">
      <c r="A73" s="12" t="s">
        <v>105</v>
      </c>
      <c r="B73" s="12" t="s">
        <v>106</v>
      </c>
      <c r="C73" s="12" t="s">
        <v>72</v>
      </c>
      <c r="D73" s="213" t="s">
        <v>237</v>
      </c>
      <c r="E73" s="213" t="s">
        <v>238</v>
      </c>
      <c r="F73" s="340">
        <v>1</v>
      </c>
      <c r="G73" s="340">
        <v>1000</v>
      </c>
      <c r="H73" s="434">
        <f t="shared" si="9"/>
        <v>0</v>
      </c>
      <c r="I73" s="435">
        <f t="shared" si="8"/>
        <v>0</v>
      </c>
    </row>
    <row r="74" spans="1:9" s="379" customFormat="1">
      <c r="A74" s="12" t="s">
        <v>105</v>
      </c>
      <c r="B74" s="12" t="s">
        <v>106</v>
      </c>
      <c r="C74" s="12" t="s">
        <v>114</v>
      </c>
      <c r="D74" s="213" t="s">
        <v>243</v>
      </c>
      <c r="E74" s="213" t="s">
        <v>420</v>
      </c>
      <c r="F74" s="340">
        <v>0</v>
      </c>
      <c r="G74" s="340">
        <v>0</v>
      </c>
      <c r="H74" s="437"/>
      <c r="I74" s="435">
        <f t="shared" si="8"/>
        <v>0</v>
      </c>
    </row>
    <row r="75" spans="1:9" s="379" customFormat="1">
      <c r="A75" s="12" t="s">
        <v>105</v>
      </c>
      <c r="B75" s="12" t="s">
        <v>106</v>
      </c>
      <c r="C75" s="12" t="s">
        <v>115</v>
      </c>
      <c r="D75" s="213" t="s">
        <v>244</v>
      </c>
      <c r="E75" s="213" t="s">
        <v>362</v>
      </c>
      <c r="F75" s="340">
        <v>1</v>
      </c>
      <c r="G75" s="340">
        <v>1000</v>
      </c>
      <c r="H75" s="434">
        <f t="shared" ref="H75:H82" si="10">$B$124</f>
        <v>0</v>
      </c>
      <c r="I75" s="435">
        <f t="shared" si="8"/>
        <v>0</v>
      </c>
    </row>
    <row r="76" spans="1:9" s="379" customFormat="1">
      <c r="A76" s="12" t="s">
        <v>107</v>
      </c>
      <c r="B76" s="475" t="s">
        <v>128</v>
      </c>
      <c r="C76" s="12" t="s">
        <v>348</v>
      </c>
      <c r="D76" s="213" t="s">
        <v>256</v>
      </c>
      <c r="E76" s="213" t="s">
        <v>257</v>
      </c>
      <c r="F76" s="368">
        <v>1</v>
      </c>
      <c r="G76" s="368">
        <v>1000</v>
      </c>
      <c r="H76" s="434">
        <f>$B$124</f>
        <v>0</v>
      </c>
      <c r="I76" s="435">
        <f t="shared" si="8"/>
        <v>0</v>
      </c>
    </row>
    <row r="77" spans="1:9" s="379" customFormat="1">
      <c r="A77" s="12" t="s">
        <v>107</v>
      </c>
      <c r="B77" s="475" t="s">
        <v>128</v>
      </c>
      <c r="C77" s="12" t="s">
        <v>123</v>
      </c>
      <c r="D77" s="213" t="s">
        <v>258</v>
      </c>
      <c r="E77" s="213" t="s">
        <v>259</v>
      </c>
      <c r="F77" s="368">
        <v>1</v>
      </c>
      <c r="G77" s="368">
        <v>1000</v>
      </c>
      <c r="H77" s="434">
        <f t="shared" si="10"/>
        <v>0</v>
      </c>
      <c r="I77" s="435">
        <f t="shared" si="8"/>
        <v>0</v>
      </c>
    </row>
    <row r="78" spans="1:9" s="379" customFormat="1">
      <c r="A78" s="12" t="s">
        <v>107</v>
      </c>
      <c r="B78" s="475" t="s">
        <v>128</v>
      </c>
      <c r="C78" s="12" t="s">
        <v>74</v>
      </c>
      <c r="D78" s="213" t="s">
        <v>270</v>
      </c>
      <c r="E78" s="213" t="s">
        <v>359</v>
      </c>
      <c r="F78" s="368">
        <v>1</v>
      </c>
      <c r="G78" s="368">
        <v>1000</v>
      </c>
      <c r="H78" s="434">
        <f t="shared" si="10"/>
        <v>0</v>
      </c>
      <c r="I78" s="435">
        <f t="shared" si="8"/>
        <v>0</v>
      </c>
    </row>
    <row r="79" spans="1:9" s="379" customFormat="1">
      <c r="A79" s="12" t="s">
        <v>107</v>
      </c>
      <c r="B79" s="475" t="s">
        <v>128</v>
      </c>
      <c r="C79" s="12" t="s">
        <v>124</v>
      </c>
      <c r="D79" s="213" t="s">
        <v>260</v>
      </c>
      <c r="E79" s="213" t="s">
        <v>664</v>
      </c>
      <c r="F79" s="368">
        <v>1</v>
      </c>
      <c r="G79" s="368">
        <v>1000</v>
      </c>
      <c r="H79" s="434">
        <f t="shared" si="10"/>
        <v>0</v>
      </c>
      <c r="I79" s="435">
        <f t="shared" si="8"/>
        <v>0</v>
      </c>
    </row>
    <row r="80" spans="1:9" s="379" customFormat="1">
      <c r="A80" s="12" t="s">
        <v>107</v>
      </c>
      <c r="B80" s="475" t="s">
        <v>128</v>
      </c>
      <c r="C80" s="12" t="s">
        <v>125</v>
      </c>
      <c r="D80" s="213" t="s">
        <v>261</v>
      </c>
      <c r="E80" s="213" t="s">
        <v>262</v>
      </c>
      <c r="F80" s="368">
        <v>1</v>
      </c>
      <c r="G80" s="368">
        <v>1000</v>
      </c>
      <c r="H80" s="434">
        <f t="shared" si="10"/>
        <v>0</v>
      </c>
      <c r="I80" s="435">
        <f t="shared" si="8"/>
        <v>0</v>
      </c>
    </row>
    <row r="81" spans="1:9" s="379" customFormat="1">
      <c r="A81" s="12" t="s">
        <v>107</v>
      </c>
      <c r="B81" s="475" t="s">
        <v>128</v>
      </c>
      <c r="C81" s="12" t="s">
        <v>126</v>
      </c>
      <c r="D81" s="213" t="s">
        <v>263</v>
      </c>
      <c r="E81" s="213" t="s">
        <v>264</v>
      </c>
      <c r="F81" s="368">
        <v>1</v>
      </c>
      <c r="G81" s="368">
        <v>1000</v>
      </c>
      <c r="H81" s="434">
        <f t="shared" si="10"/>
        <v>0</v>
      </c>
      <c r="I81" s="435">
        <f t="shared" si="8"/>
        <v>0</v>
      </c>
    </row>
    <row r="82" spans="1:9" s="379" customFormat="1">
      <c r="A82" s="12" t="s">
        <v>107</v>
      </c>
      <c r="B82" s="475" t="s">
        <v>128</v>
      </c>
      <c r="C82" s="12" t="s">
        <v>127</v>
      </c>
      <c r="D82" s="213" t="s">
        <v>265</v>
      </c>
      <c r="E82" s="213" t="s">
        <v>357</v>
      </c>
      <c r="F82" s="340">
        <v>1</v>
      </c>
      <c r="G82" s="340">
        <v>10000</v>
      </c>
      <c r="H82" s="434">
        <f t="shared" si="10"/>
        <v>0</v>
      </c>
      <c r="I82" s="435">
        <f t="shared" si="8"/>
        <v>0</v>
      </c>
    </row>
    <row r="83" spans="1:9" s="379" customFormat="1">
      <c r="A83" s="24" t="s">
        <v>107</v>
      </c>
      <c r="B83" s="475" t="s">
        <v>128</v>
      </c>
      <c r="C83" s="24" t="s">
        <v>416</v>
      </c>
      <c r="D83" s="213" t="s">
        <v>3</v>
      </c>
      <c r="E83" s="213" t="s">
        <v>266</v>
      </c>
      <c r="F83" s="340">
        <v>2</v>
      </c>
      <c r="G83" s="340">
        <v>75000</v>
      </c>
      <c r="H83" s="437">
        <f>$B$131</f>
        <v>0</v>
      </c>
      <c r="I83" s="435">
        <f t="shared" si="8"/>
        <v>0</v>
      </c>
    </row>
    <row r="84" spans="1:9" s="379" customFormat="1">
      <c r="A84" s="24" t="s">
        <v>107</v>
      </c>
      <c r="B84" s="475" t="s">
        <v>128</v>
      </c>
      <c r="C84" s="24" t="s">
        <v>129</v>
      </c>
      <c r="D84" s="213" t="s">
        <v>267</v>
      </c>
      <c r="E84" s="213" t="s">
        <v>268</v>
      </c>
      <c r="F84" s="340">
        <v>1</v>
      </c>
      <c r="G84" s="340">
        <v>1000</v>
      </c>
      <c r="H84" s="434">
        <f t="shared" ref="H84:H86" si="11">$B$124</f>
        <v>0</v>
      </c>
      <c r="I84" s="435">
        <f t="shared" si="8"/>
        <v>0</v>
      </c>
    </row>
    <row r="85" spans="1:9" s="379" customFormat="1">
      <c r="A85" s="24" t="s">
        <v>107</v>
      </c>
      <c r="B85" s="475" t="s">
        <v>128</v>
      </c>
      <c r="C85" s="24" t="s">
        <v>130</v>
      </c>
      <c r="D85" s="213" t="s">
        <v>269</v>
      </c>
      <c r="E85" s="213" t="s">
        <v>363</v>
      </c>
      <c r="F85" s="340">
        <v>1</v>
      </c>
      <c r="G85" s="340">
        <v>1000</v>
      </c>
      <c r="H85" s="434">
        <f t="shared" si="11"/>
        <v>0</v>
      </c>
      <c r="I85" s="435">
        <f t="shared" si="8"/>
        <v>0</v>
      </c>
    </row>
    <row r="86" spans="1:9" s="379" customFormat="1">
      <c r="A86" s="24" t="s">
        <v>107</v>
      </c>
      <c r="B86" s="475" t="s">
        <v>128</v>
      </c>
      <c r="C86" s="24" t="s">
        <v>116</v>
      </c>
      <c r="D86" s="213" t="s">
        <v>245</v>
      </c>
      <c r="E86" s="213" t="s">
        <v>246</v>
      </c>
      <c r="F86" s="368" t="s">
        <v>815</v>
      </c>
      <c r="G86" s="368">
        <v>1000</v>
      </c>
      <c r="H86" s="434">
        <f t="shared" si="11"/>
        <v>0</v>
      </c>
      <c r="I86" s="435">
        <f t="shared" si="8"/>
        <v>0</v>
      </c>
    </row>
    <row r="87" spans="1:9" s="379" customFormat="1">
      <c r="A87" s="24" t="s">
        <v>107</v>
      </c>
      <c r="B87" s="475" t="s">
        <v>128</v>
      </c>
      <c r="C87" s="24" t="s">
        <v>117</v>
      </c>
      <c r="D87" s="341" t="s">
        <v>247</v>
      </c>
      <c r="E87" s="341" t="s">
        <v>814</v>
      </c>
      <c r="F87" s="369">
        <v>0</v>
      </c>
      <c r="G87" s="369">
        <v>0</v>
      </c>
      <c r="H87" s="438"/>
      <c r="I87" s="435">
        <f t="shared" si="8"/>
        <v>0</v>
      </c>
    </row>
    <row r="88" spans="1:9" s="379" customFormat="1">
      <c r="A88" s="24" t="s">
        <v>107</v>
      </c>
      <c r="B88" s="475" t="s">
        <v>128</v>
      </c>
      <c r="C88" s="24" t="s">
        <v>118</v>
      </c>
      <c r="D88" s="213" t="s">
        <v>248</v>
      </c>
      <c r="E88" s="213" t="s">
        <v>249</v>
      </c>
      <c r="F88" s="368" t="s">
        <v>815</v>
      </c>
      <c r="G88" s="368">
        <v>1500</v>
      </c>
      <c r="H88" s="434">
        <f t="shared" ref="H88:H92" si="12">$B$124</f>
        <v>0</v>
      </c>
      <c r="I88" s="435">
        <f t="shared" si="8"/>
        <v>0</v>
      </c>
    </row>
    <row r="89" spans="1:9" s="379" customFormat="1">
      <c r="A89" s="24" t="s">
        <v>107</v>
      </c>
      <c r="B89" s="475" t="s">
        <v>128</v>
      </c>
      <c r="C89" s="24" t="s">
        <v>119</v>
      </c>
      <c r="D89" s="213" t="s">
        <v>250</v>
      </c>
      <c r="E89" s="213" t="s">
        <v>251</v>
      </c>
      <c r="F89" s="368" t="s">
        <v>815</v>
      </c>
      <c r="G89" s="368">
        <v>1000</v>
      </c>
      <c r="H89" s="434">
        <f t="shared" si="12"/>
        <v>0</v>
      </c>
      <c r="I89" s="435">
        <f t="shared" si="8"/>
        <v>0</v>
      </c>
    </row>
    <row r="90" spans="1:9" s="379" customFormat="1">
      <c r="A90" s="24" t="s">
        <v>107</v>
      </c>
      <c r="B90" s="475" t="s">
        <v>128</v>
      </c>
      <c r="C90" s="24" t="s">
        <v>120</v>
      </c>
      <c r="D90" s="213" t="s">
        <v>252</v>
      </c>
      <c r="E90" s="213" t="s">
        <v>253</v>
      </c>
      <c r="F90" s="368">
        <v>3</v>
      </c>
      <c r="G90" s="368">
        <v>5000</v>
      </c>
      <c r="H90" s="434">
        <f t="shared" si="12"/>
        <v>0</v>
      </c>
      <c r="I90" s="435">
        <f t="shared" si="8"/>
        <v>0</v>
      </c>
    </row>
    <row r="91" spans="1:9" s="379" customFormat="1">
      <c r="A91" s="24" t="s">
        <v>107</v>
      </c>
      <c r="B91" s="475" t="s">
        <v>128</v>
      </c>
      <c r="C91" s="24" t="s">
        <v>121</v>
      </c>
      <c r="D91" s="213" t="s">
        <v>254</v>
      </c>
      <c r="E91" s="213" t="s">
        <v>255</v>
      </c>
      <c r="F91" s="368" t="s">
        <v>815</v>
      </c>
      <c r="G91" s="368">
        <v>500</v>
      </c>
      <c r="H91" s="434">
        <f t="shared" si="12"/>
        <v>0</v>
      </c>
      <c r="I91" s="435">
        <f t="shared" si="8"/>
        <v>0</v>
      </c>
    </row>
    <row r="92" spans="1:9" s="379" customFormat="1">
      <c r="A92" s="24" t="s">
        <v>108</v>
      </c>
      <c r="B92" s="475" t="s">
        <v>109</v>
      </c>
      <c r="C92" s="24" t="s">
        <v>83</v>
      </c>
      <c r="D92" s="213" t="s">
        <v>285</v>
      </c>
      <c r="E92" s="213" t="s">
        <v>351</v>
      </c>
      <c r="F92" s="340">
        <v>1</v>
      </c>
      <c r="G92" s="340">
        <v>10000</v>
      </c>
      <c r="H92" s="434">
        <f t="shared" si="12"/>
        <v>0</v>
      </c>
      <c r="I92" s="435">
        <f t="shared" si="8"/>
        <v>0</v>
      </c>
    </row>
    <row r="93" spans="1:9" s="379" customFormat="1">
      <c r="A93" s="24" t="s">
        <v>108</v>
      </c>
      <c r="B93" s="475" t="s">
        <v>109</v>
      </c>
      <c r="C93" s="24" t="s">
        <v>89</v>
      </c>
      <c r="D93" s="214" t="s">
        <v>296</v>
      </c>
      <c r="E93" s="213" t="s">
        <v>665</v>
      </c>
      <c r="F93" s="340">
        <v>2</v>
      </c>
      <c r="G93" s="340">
        <v>20000</v>
      </c>
      <c r="H93" s="434">
        <f>$B$125</f>
        <v>0</v>
      </c>
      <c r="I93" s="435">
        <f t="shared" si="8"/>
        <v>0</v>
      </c>
    </row>
    <row r="94" spans="1:9" s="379" customFormat="1">
      <c r="A94" s="24" t="s">
        <v>108</v>
      </c>
      <c r="B94" s="475" t="s">
        <v>109</v>
      </c>
      <c r="C94" s="24" t="s">
        <v>360</v>
      </c>
      <c r="D94" s="213" t="s">
        <v>286</v>
      </c>
      <c r="E94" s="213" t="s">
        <v>361</v>
      </c>
      <c r="F94" s="340">
        <v>3</v>
      </c>
      <c r="G94" s="340">
        <v>34500</v>
      </c>
      <c r="H94" s="434">
        <f>$B$127</f>
        <v>0</v>
      </c>
      <c r="I94" s="435">
        <f t="shared" si="8"/>
        <v>0</v>
      </c>
    </row>
    <row r="95" spans="1:9" s="379" customFormat="1">
      <c r="A95" s="24" t="s">
        <v>108</v>
      </c>
      <c r="B95" s="475" t="s">
        <v>109</v>
      </c>
      <c r="C95" s="24" t="s">
        <v>75</v>
      </c>
      <c r="D95" s="213" t="s">
        <v>271</v>
      </c>
      <c r="E95" s="213" t="s">
        <v>666</v>
      </c>
      <c r="F95" s="340">
        <v>1</v>
      </c>
      <c r="G95" s="340">
        <v>500</v>
      </c>
      <c r="H95" s="434">
        <f t="shared" ref="H95:H96" si="13">$B$124</f>
        <v>0</v>
      </c>
      <c r="I95" s="435">
        <f t="shared" si="8"/>
        <v>0</v>
      </c>
    </row>
    <row r="96" spans="1:9" s="379" customFormat="1">
      <c r="A96" s="12" t="s">
        <v>108</v>
      </c>
      <c r="B96" s="475" t="s">
        <v>109</v>
      </c>
      <c r="C96" s="12" t="s">
        <v>76</v>
      </c>
      <c r="D96" s="213" t="s">
        <v>272</v>
      </c>
      <c r="E96" s="213" t="s">
        <v>273</v>
      </c>
      <c r="F96" s="340">
        <v>2</v>
      </c>
      <c r="G96" s="340">
        <v>2000</v>
      </c>
      <c r="H96" s="434">
        <f t="shared" si="13"/>
        <v>0</v>
      </c>
      <c r="I96" s="435">
        <f t="shared" si="8"/>
        <v>0</v>
      </c>
    </row>
    <row r="97" spans="1:9" s="379" customFormat="1">
      <c r="A97" s="12" t="s">
        <v>108</v>
      </c>
      <c r="B97" s="475" t="s">
        <v>109</v>
      </c>
      <c r="C97" s="12" t="s">
        <v>91</v>
      </c>
      <c r="D97" s="213" t="s">
        <v>298</v>
      </c>
      <c r="E97" s="213" t="s">
        <v>405</v>
      </c>
      <c r="F97" s="340">
        <v>5</v>
      </c>
      <c r="G97" s="340">
        <v>20000</v>
      </c>
      <c r="H97" s="434">
        <f>$B$125</f>
        <v>0</v>
      </c>
      <c r="I97" s="435">
        <f t="shared" si="8"/>
        <v>0</v>
      </c>
    </row>
    <row r="98" spans="1:9" s="379" customFormat="1">
      <c r="A98" s="12" t="s">
        <v>108</v>
      </c>
      <c r="B98" s="475" t="s">
        <v>109</v>
      </c>
      <c r="C98" s="12" t="s">
        <v>92</v>
      </c>
      <c r="D98" s="213" t="s">
        <v>299</v>
      </c>
      <c r="E98" s="213" t="s">
        <v>300</v>
      </c>
      <c r="F98" s="340">
        <v>1</v>
      </c>
      <c r="G98" s="340">
        <v>3000</v>
      </c>
      <c r="H98" s="434">
        <f t="shared" ref="H98:H102" si="14">$B$124</f>
        <v>0</v>
      </c>
      <c r="I98" s="435">
        <f t="shared" si="8"/>
        <v>0</v>
      </c>
    </row>
    <row r="99" spans="1:9" s="379" customFormat="1">
      <c r="A99" s="12" t="s">
        <v>108</v>
      </c>
      <c r="B99" s="475" t="s">
        <v>109</v>
      </c>
      <c r="C99" s="12" t="s">
        <v>86</v>
      </c>
      <c r="D99" s="213" t="s">
        <v>292</v>
      </c>
      <c r="E99" s="213" t="s">
        <v>355</v>
      </c>
      <c r="F99" s="340">
        <v>2</v>
      </c>
      <c r="G99" s="340">
        <v>3000</v>
      </c>
      <c r="H99" s="434">
        <f t="shared" si="14"/>
        <v>0</v>
      </c>
      <c r="I99" s="435">
        <f t="shared" si="8"/>
        <v>0</v>
      </c>
    </row>
    <row r="100" spans="1:9" s="379" customFormat="1">
      <c r="A100" s="12" t="s">
        <v>108</v>
      </c>
      <c r="B100" s="475" t="s">
        <v>109</v>
      </c>
      <c r="C100" s="12" t="s">
        <v>87</v>
      </c>
      <c r="D100" s="213" t="s">
        <v>293</v>
      </c>
      <c r="E100" s="213" t="s">
        <v>669</v>
      </c>
      <c r="F100" s="340">
        <v>2</v>
      </c>
      <c r="G100" s="340">
        <v>700</v>
      </c>
      <c r="H100" s="434">
        <f t="shared" si="14"/>
        <v>0</v>
      </c>
      <c r="I100" s="435">
        <f t="shared" si="8"/>
        <v>0</v>
      </c>
    </row>
    <row r="101" spans="1:9" s="379" customFormat="1">
      <c r="A101" s="12" t="s">
        <v>108</v>
      </c>
      <c r="B101" s="475" t="s">
        <v>109</v>
      </c>
      <c r="C101" s="12" t="s">
        <v>88</v>
      </c>
      <c r="D101" s="213" t="s">
        <v>294</v>
      </c>
      <c r="E101" s="213" t="s">
        <v>295</v>
      </c>
      <c r="F101" s="340">
        <v>1</v>
      </c>
      <c r="G101" s="340">
        <v>1000</v>
      </c>
      <c r="H101" s="434">
        <f t="shared" si="14"/>
        <v>0</v>
      </c>
      <c r="I101" s="435">
        <f t="shared" si="8"/>
        <v>0</v>
      </c>
    </row>
    <row r="102" spans="1:9" s="379" customFormat="1">
      <c r="A102" s="12" t="s">
        <v>108</v>
      </c>
      <c r="B102" s="475" t="s">
        <v>109</v>
      </c>
      <c r="C102" s="12" t="s">
        <v>90</v>
      </c>
      <c r="D102" s="213" t="s">
        <v>297</v>
      </c>
      <c r="E102" s="213" t="s">
        <v>670</v>
      </c>
      <c r="F102" s="340">
        <v>2</v>
      </c>
      <c r="G102" s="340">
        <v>2000</v>
      </c>
      <c r="H102" s="434">
        <f t="shared" si="14"/>
        <v>0</v>
      </c>
      <c r="I102" s="435">
        <f t="shared" si="8"/>
        <v>0</v>
      </c>
    </row>
    <row r="103" spans="1:9" s="379" customFormat="1">
      <c r="A103" s="12" t="s">
        <v>108</v>
      </c>
      <c r="B103" s="475" t="s">
        <v>109</v>
      </c>
      <c r="C103" s="12" t="s">
        <v>78</v>
      </c>
      <c r="D103" s="213" t="s">
        <v>275</v>
      </c>
      <c r="E103" s="213" t="s">
        <v>276</v>
      </c>
      <c r="F103" s="340">
        <v>2</v>
      </c>
      <c r="G103" s="340">
        <v>16000</v>
      </c>
      <c r="H103" s="434">
        <f>$B$125</f>
        <v>0</v>
      </c>
      <c r="I103" s="435">
        <f t="shared" si="8"/>
        <v>0</v>
      </c>
    </row>
    <row r="104" spans="1:9" s="379" customFormat="1">
      <c r="A104" s="24" t="s">
        <v>108</v>
      </c>
      <c r="B104" s="475" t="s">
        <v>109</v>
      </c>
      <c r="C104" s="24" t="s">
        <v>79</v>
      </c>
      <c r="D104" s="213" t="s">
        <v>277</v>
      </c>
      <c r="E104" s="213" t="s">
        <v>278</v>
      </c>
      <c r="F104" s="340">
        <v>1</v>
      </c>
      <c r="G104" s="340">
        <v>5000</v>
      </c>
      <c r="H104" s="434">
        <f t="shared" ref="H104:H105" si="15">$B$124</f>
        <v>0</v>
      </c>
      <c r="I104" s="435">
        <f t="shared" si="8"/>
        <v>0</v>
      </c>
    </row>
    <row r="105" spans="1:9" s="379" customFormat="1">
      <c r="A105" s="24" t="s">
        <v>108</v>
      </c>
      <c r="B105" s="475" t="s">
        <v>109</v>
      </c>
      <c r="C105" s="24" t="s">
        <v>354</v>
      </c>
      <c r="D105" s="213" t="s">
        <v>287</v>
      </c>
      <c r="E105" s="213" t="s">
        <v>288</v>
      </c>
      <c r="F105" s="340">
        <v>5</v>
      </c>
      <c r="G105" s="340">
        <v>8000</v>
      </c>
      <c r="H105" s="434">
        <f t="shared" si="15"/>
        <v>0</v>
      </c>
      <c r="I105" s="435">
        <f t="shared" si="8"/>
        <v>0</v>
      </c>
    </row>
    <row r="106" spans="1:9" s="379" customFormat="1">
      <c r="A106" s="24" t="s">
        <v>108</v>
      </c>
      <c r="B106" s="475" t="s">
        <v>109</v>
      </c>
      <c r="C106" s="24" t="s">
        <v>85</v>
      </c>
      <c r="D106" s="213" t="s">
        <v>291</v>
      </c>
      <c r="E106" s="213" t="s">
        <v>667</v>
      </c>
      <c r="F106" s="340">
        <v>0</v>
      </c>
      <c r="G106" s="340">
        <v>0</v>
      </c>
      <c r="H106" s="437"/>
      <c r="I106" s="435">
        <f t="shared" si="8"/>
        <v>0</v>
      </c>
    </row>
    <row r="107" spans="1:9" s="379" customFormat="1">
      <c r="A107" s="24" t="s">
        <v>108</v>
      </c>
      <c r="B107" s="475" t="s">
        <v>109</v>
      </c>
      <c r="C107" s="24" t="s">
        <v>84</v>
      </c>
      <c r="D107" s="213" t="s">
        <v>289</v>
      </c>
      <c r="E107" s="213" t="s">
        <v>290</v>
      </c>
      <c r="F107" s="340">
        <v>1</v>
      </c>
      <c r="G107" s="340">
        <v>500</v>
      </c>
      <c r="H107" s="434">
        <f t="shared" ref="H107:H111" si="16">$B$124</f>
        <v>0</v>
      </c>
      <c r="I107" s="435">
        <f t="shared" si="8"/>
        <v>0</v>
      </c>
    </row>
    <row r="108" spans="1:9" s="379" customFormat="1">
      <c r="A108" s="24" t="s">
        <v>108</v>
      </c>
      <c r="B108" s="475" t="s">
        <v>109</v>
      </c>
      <c r="C108" s="24" t="s">
        <v>77</v>
      </c>
      <c r="D108" s="213" t="s">
        <v>274</v>
      </c>
      <c r="E108" s="213" t="s">
        <v>668</v>
      </c>
      <c r="F108" s="340">
        <v>1</v>
      </c>
      <c r="G108" s="340">
        <v>5000</v>
      </c>
      <c r="H108" s="434">
        <f t="shared" si="16"/>
        <v>0</v>
      </c>
      <c r="I108" s="435">
        <f t="shared" si="8"/>
        <v>0</v>
      </c>
    </row>
    <row r="109" spans="1:9" s="379" customFormat="1">
      <c r="A109" s="24" t="s">
        <v>108</v>
      </c>
      <c r="B109" s="475" t="s">
        <v>109</v>
      </c>
      <c r="C109" s="24" t="s">
        <v>80</v>
      </c>
      <c r="D109" s="213" t="s">
        <v>279</v>
      </c>
      <c r="E109" s="213" t="s">
        <v>280</v>
      </c>
      <c r="F109" s="340">
        <v>1</v>
      </c>
      <c r="G109" s="340">
        <v>1000</v>
      </c>
      <c r="H109" s="434">
        <f t="shared" si="16"/>
        <v>0</v>
      </c>
      <c r="I109" s="435">
        <f t="shared" si="8"/>
        <v>0</v>
      </c>
    </row>
    <row r="110" spans="1:9" s="379" customFormat="1">
      <c r="A110" s="24" t="s">
        <v>108</v>
      </c>
      <c r="B110" s="475" t="s">
        <v>109</v>
      </c>
      <c r="C110" s="24" t="s">
        <v>81</v>
      </c>
      <c r="D110" s="213" t="s">
        <v>281</v>
      </c>
      <c r="E110" s="213" t="s">
        <v>282</v>
      </c>
      <c r="F110" s="340">
        <v>1</v>
      </c>
      <c r="G110" s="340">
        <v>500</v>
      </c>
      <c r="H110" s="434">
        <f t="shared" si="16"/>
        <v>0</v>
      </c>
      <c r="I110" s="435">
        <f t="shared" si="8"/>
        <v>0</v>
      </c>
    </row>
    <row r="111" spans="1:9" s="379" customFormat="1">
      <c r="A111" s="24" t="s">
        <v>108</v>
      </c>
      <c r="B111" s="475" t="s">
        <v>109</v>
      </c>
      <c r="C111" s="24" t="s">
        <v>82</v>
      </c>
      <c r="D111" s="213" t="s">
        <v>283</v>
      </c>
      <c r="E111" s="213" t="s">
        <v>284</v>
      </c>
      <c r="F111" s="340">
        <v>1</v>
      </c>
      <c r="G111" s="340">
        <v>1000</v>
      </c>
      <c r="H111" s="434">
        <f t="shared" si="16"/>
        <v>0</v>
      </c>
      <c r="I111" s="435">
        <f t="shared" si="8"/>
        <v>0</v>
      </c>
    </row>
    <row r="112" spans="1:9">
      <c r="A112" s="24" t="s">
        <v>620</v>
      </c>
      <c r="B112" s="24" t="s">
        <v>620</v>
      </c>
      <c r="C112" s="24" t="s">
        <v>406</v>
      </c>
      <c r="E112" s="213" t="s">
        <v>407</v>
      </c>
      <c r="F112" s="340">
        <v>1</v>
      </c>
      <c r="G112" s="340">
        <v>18000</v>
      </c>
      <c r="H112" s="434">
        <f t="shared" ref="H112:H113" si="17">$B$125</f>
        <v>0</v>
      </c>
      <c r="I112" s="435">
        <f t="shared" si="8"/>
        <v>0</v>
      </c>
    </row>
    <row r="113" spans="1:10">
      <c r="A113" s="12" t="s">
        <v>616</v>
      </c>
      <c r="B113" s="12" t="s">
        <v>616</v>
      </c>
      <c r="C113" s="12" t="s">
        <v>630</v>
      </c>
      <c r="D113" s="213" t="s">
        <v>11</v>
      </c>
      <c r="E113" s="213" t="s">
        <v>671</v>
      </c>
      <c r="F113" s="340">
        <v>3</v>
      </c>
      <c r="G113" s="340">
        <v>14000</v>
      </c>
      <c r="H113" s="434">
        <f t="shared" si="17"/>
        <v>0</v>
      </c>
      <c r="I113" s="435">
        <f t="shared" si="8"/>
        <v>0</v>
      </c>
    </row>
    <row r="114" spans="1:10">
      <c r="A114" s="12" t="s">
        <v>617</v>
      </c>
      <c r="B114" s="12" t="s">
        <v>617</v>
      </c>
      <c r="C114" s="12" t="s">
        <v>631</v>
      </c>
      <c r="D114" s="213" t="s">
        <v>410</v>
      </c>
      <c r="E114" s="213" t="s">
        <v>408</v>
      </c>
      <c r="F114" s="340">
        <v>0</v>
      </c>
      <c r="G114" s="340">
        <v>0</v>
      </c>
      <c r="H114" s="437"/>
      <c r="I114" s="435">
        <f t="shared" si="8"/>
        <v>0</v>
      </c>
    </row>
    <row r="115" spans="1:10">
      <c r="A115" s="12" t="s">
        <v>617</v>
      </c>
      <c r="B115" s="12" t="s">
        <v>617</v>
      </c>
      <c r="C115" s="12" t="s">
        <v>632</v>
      </c>
      <c r="D115" s="213" t="s">
        <v>411</v>
      </c>
      <c r="E115" s="213" t="s">
        <v>672</v>
      </c>
      <c r="F115" s="340">
        <v>0</v>
      </c>
      <c r="G115" s="340">
        <v>0</v>
      </c>
      <c r="H115" s="437"/>
      <c r="I115" s="435">
        <f t="shared" si="8"/>
        <v>0</v>
      </c>
    </row>
    <row r="116" spans="1:10">
      <c r="A116" s="12" t="s">
        <v>617</v>
      </c>
      <c r="B116" s="12" t="s">
        <v>617</v>
      </c>
      <c r="C116" s="12" t="s">
        <v>633</v>
      </c>
      <c r="D116" s="213" t="s">
        <v>412</v>
      </c>
      <c r="E116" s="213" t="s">
        <v>409</v>
      </c>
      <c r="F116" s="340">
        <v>0</v>
      </c>
      <c r="G116" s="340">
        <v>0</v>
      </c>
      <c r="H116" s="437"/>
      <c r="I116" s="435">
        <f t="shared" si="8"/>
        <v>0</v>
      </c>
    </row>
    <row r="117" spans="1:10">
      <c r="A117" s="380" t="s">
        <v>518</v>
      </c>
      <c r="B117" s="381"/>
      <c r="C117" s="381"/>
      <c r="D117" s="381"/>
      <c r="E117" s="381"/>
      <c r="F117" s="382"/>
      <c r="G117" s="382"/>
      <c r="H117" s="439">
        <f>SUM(H2:H116)</f>
        <v>0</v>
      </c>
      <c r="I117" s="439">
        <f>SUM(I2:I116)</f>
        <v>0</v>
      </c>
    </row>
    <row r="118" spans="1:10">
      <c r="A118" s="445"/>
      <c r="B118" s="446"/>
      <c r="C118" s="446"/>
      <c r="D118" s="446"/>
      <c r="E118" s="446"/>
      <c r="F118" s="447"/>
      <c r="G118" s="447"/>
      <c r="H118" s="448"/>
      <c r="I118" s="448"/>
    </row>
    <row r="119" spans="1:10">
      <c r="H119" s="440" t="s">
        <v>899</v>
      </c>
      <c r="I119" s="440" t="s">
        <v>900</v>
      </c>
      <c r="J119" s="378" t="s">
        <v>901</v>
      </c>
    </row>
    <row r="121" spans="1:10" ht="15">
      <c r="A121" s="516" t="s">
        <v>910</v>
      </c>
      <c r="B121" s="516"/>
    </row>
    <row r="122" spans="1:10" ht="15.75">
      <c r="A122" s="515" t="s">
        <v>908</v>
      </c>
      <c r="B122" s="515"/>
    </row>
    <row r="123" spans="1:10" ht="15.75">
      <c r="A123" s="449" t="s">
        <v>838</v>
      </c>
      <c r="B123" s="450" t="s">
        <v>839</v>
      </c>
    </row>
    <row r="124" spans="1:10" ht="15">
      <c r="A124" s="451" t="s">
        <v>840</v>
      </c>
      <c r="B124" s="452"/>
    </row>
    <row r="125" spans="1:10" ht="15">
      <c r="A125" s="451" t="s">
        <v>846</v>
      </c>
      <c r="B125" s="452"/>
    </row>
    <row r="126" spans="1:10" ht="15">
      <c r="A126" s="451" t="s">
        <v>845</v>
      </c>
      <c r="B126" s="452"/>
    </row>
    <row r="127" spans="1:10" ht="15">
      <c r="A127" s="451" t="s">
        <v>844</v>
      </c>
      <c r="B127" s="452"/>
    </row>
    <row r="128" spans="1:10" ht="15">
      <c r="A128" s="451" t="s">
        <v>902</v>
      </c>
      <c r="B128" s="452"/>
    </row>
    <row r="129" spans="1:9" ht="15">
      <c r="A129" s="451" t="s">
        <v>903</v>
      </c>
      <c r="B129" s="452"/>
    </row>
    <row r="130" spans="1:9" ht="15">
      <c r="A130" s="451" t="s">
        <v>904</v>
      </c>
      <c r="B130" s="452"/>
    </row>
    <row r="131" spans="1:9" ht="15">
      <c r="A131" s="451" t="s">
        <v>905</v>
      </c>
      <c r="B131" s="452"/>
    </row>
    <row r="132" spans="1:9" ht="15">
      <c r="A132" s="451" t="s">
        <v>906</v>
      </c>
      <c r="B132" s="452"/>
    </row>
    <row r="133" spans="1:9" ht="15.75" customHeight="1">
      <c r="A133" s="451" t="s">
        <v>907</v>
      </c>
      <c r="B133" s="452"/>
    </row>
    <row r="136" spans="1:9" s="453" customFormat="1" ht="13.5" customHeight="1">
      <c r="F136" s="454"/>
      <c r="G136" s="454"/>
      <c r="H136" s="455"/>
      <c r="I136" s="455"/>
    </row>
  </sheetData>
  <autoFilter ref="A1:H133" xr:uid="{00000000-0009-0000-0000-000009000000}"/>
  <mergeCells count="2">
    <mergeCell ref="A122:B122"/>
    <mergeCell ref="A121:B121"/>
  </mergeCells>
  <pageMargins left="0.51181102362204722" right="0.51181102362204722" top="1.3474015748031496" bottom="0.78740157480314965" header="0.31496062992125984" footer="0.31496062992125984"/>
  <pageSetup paperSize="9" scale="9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46"/>
  <sheetViews>
    <sheetView showGridLines="0" topLeftCell="A106" zoomScaleNormal="100" workbookViewId="0">
      <selection activeCell="B135" sqref="B135:B145"/>
    </sheetView>
  </sheetViews>
  <sheetFormatPr defaultRowHeight="12.75"/>
  <cols>
    <col min="1" max="1" width="19.7109375" customWidth="1"/>
    <col min="2" max="2" width="21" customWidth="1"/>
    <col min="3" max="3" width="26.42578125" customWidth="1"/>
    <col min="4" max="4" width="18.140625" customWidth="1"/>
    <col min="5" max="5" width="65.140625" customWidth="1"/>
    <col min="6" max="6" width="17.85546875" customWidth="1"/>
    <col min="7" max="7" width="14.7109375" customWidth="1"/>
    <col min="8" max="8" width="13.7109375" customWidth="1"/>
  </cols>
  <sheetData>
    <row r="1" spans="1:8" ht="22.5">
      <c r="A1" s="392" t="s">
        <v>93</v>
      </c>
      <c r="B1" s="392" t="s">
        <v>94</v>
      </c>
      <c r="C1" s="392" t="s">
        <v>110</v>
      </c>
      <c r="D1" s="392" t="s">
        <v>642</v>
      </c>
      <c r="E1" s="392" t="s">
        <v>640</v>
      </c>
      <c r="F1" s="242" t="s">
        <v>847</v>
      </c>
      <c r="G1" s="242" t="s">
        <v>898</v>
      </c>
      <c r="H1" s="431" t="s">
        <v>897</v>
      </c>
    </row>
    <row r="2" spans="1:8">
      <c r="A2" s="24" t="s">
        <v>95</v>
      </c>
      <c r="B2" s="24" t="s">
        <v>96</v>
      </c>
      <c r="C2" s="24" t="s">
        <v>402</v>
      </c>
      <c r="D2" s="24" t="s">
        <v>11</v>
      </c>
      <c r="E2" s="24" t="s">
        <v>146</v>
      </c>
      <c r="F2" s="384">
        <v>4625.34</v>
      </c>
      <c r="G2" s="384">
        <f>$B$144</f>
        <v>0</v>
      </c>
      <c r="H2" s="233">
        <f>G2/12</f>
        <v>0</v>
      </c>
    </row>
    <row r="3" spans="1:8">
      <c r="A3" s="24" t="s">
        <v>95</v>
      </c>
      <c r="B3" s="24" t="s">
        <v>96</v>
      </c>
      <c r="C3" s="24" t="s">
        <v>403</v>
      </c>
      <c r="D3" s="24" t="s">
        <v>11</v>
      </c>
      <c r="E3" s="24" t="s">
        <v>366</v>
      </c>
      <c r="F3" s="384">
        <v>1525</v>
      </c>
      <c r="G3" s="384">
        <f>$B$138</f>
        <v>0</v>
      </c>
      <c r="H3" s="233">
        <f t="shared" ref="H3:H62" si="0">G3/12</f>
        <v>0</v>
      </c>
    </row>
    <row r="4" spans="1:8">
      <c r="A4" s="24" t="s">
        <v>95</v>
      </c>
      <c r="B4" s="24" t="s">
        <v>96</v>
      </c>
      <c r="C4" s="24" t="s">
        <v>404</v>
      </c>
      <c r="D4" s="24" t="s">
        <v>11</v>
      </c>
      <c r="E4" s="24" t="s">
        <v>352</v>
      </c>
      <c r="F4" s="384">
        <f>9367.79-(2455+1219)</f>
        <v>5693.7900000000009</v>
      </c>
      <c r="G4" s="384">
        <f>$B$145</f>
        <v>0</v>
      </c>
      <c r="H4" s="233">
        <f t="shared" si="0"/>
        <v>0</v>
      </c>
    </row>
    <row r="5" spans="1:8">
      <c r="A5" s="24" t="s">
        <v>95</v>
      </c>
      <c r="B5" s="24" t="s">
        <v>96</v>
      </c>
      <c r="C5" s="24" t="s">
        <v>17</v>
      </c>
      <c r="D5" s="24" t="s">
        <v>148</v>
      </c>
      <c r="E5" s="24" t="s">
        <v>643</v>
      </c>
      <c r="F5" s="384">
        <v>120</v>
      </c>
      <c r="G5" s="384">
        <f>$B$135</f>
        <v>0</v>
      </c>
      <c r="H5" s="233">
        <f t="shared" si="0"/>
        <v>0</v>
      </c>
    </row>
    <row r="6" spans="1:8">
      <c r="A6" s="24" t="s">
        <v>95</v>
      </c>
      <c r="B6" s="24" t="s">
        <v>96</v>
      </c>
      <c r="C6" s="24" t="s">
        <v>18</v>
      </c>
      <c r="D6" s="24" t="s">
        <v>151</v>
      </c>
      <c r="E6" s="24" t="s">
        <v>644</v>
      </c>
      <c r="F6" s="384">
        <v>60</v>
      </c>
      <c r="G6" s="384">
        <f>$B$135</f>
        <v>0</v>
      </c>
      <c r="H6" s="233">
        <f t="shared" si="0"/>
        <v>0</v>
      </c>
    </row>
    <row r="7" spans="1:8">
      <c r="A7" s="24" t="s">
        <v>95</v>
      </c>
      <c r="B7" s="24" t="s">
        <v>96</v>
      </c>
      <c r="C7" s="24" t="s">
        <v>19</v>
      </c>
      <c r="D7" s="24" t="s">
        <v>150</v>
      </c>
      <c r="E7" s="24" t="s">
        <v>152</v>
      </c>
      <c r="F7" s="384">
        <v>274</v>
      </c>
      <c r="G7" s="384">
        <f>$B$135</f>
        <v>0</v>
      </c>
      <c r="H7" s="233">
        <f t="shared" si="0"/>
        <v>0</v>
      </c>
    </row>
    <row r="8" spans="1:8">
      <c r="A8" s="24" t="s">
        <v>95</v>
      </c>
      <c r="B8" s="24" t="s">
        <v>96</v>
      </c>
      <c r="C8" s="24" t="s">
        <v>350</v>
      </c>
      <c r="D8" s="24" t="s">
        <v>349</v>
      </c>
      <c r="E8" s="24" t="s">
        <v>356</v>
      </c>
      <c r="F8" s="384">
        <f>161.08+34.47</f>
        <v>195.55</v>
      </c>
      <c r="G8" s="384">
        <f>$B$135</f>
        <v>0</v>
      </c>
      <c r="H8" s="233">
        <f t="shared" si="0"/>
        <v>0</v>
      </c>
    </row>
    <row r="9" spans="1:8">
      <c r="A9" s="24" t="s">
        <v>95</v>
      </c>
      <c r="B9" s="24" t="s">
        <v>96</v>
      </c>
      <c r="C9" s="24" t="s">
        <v>20</v>
      </c>
      <c r="D9" s="24" t="s">
        <v>111</v>
      </c>
      <c r="E9" s="24" t="s">
        <v>153</v>
      </c>
      <c r="F9" s="384">
        <v>260</v>
      </c>
      <c r="G9" s="384">
        <f>$B$135</f>
        <v>0</v>
      </c>
      <c r="H9" s="233">
        <f t="shared" si="0"/>
        <v>0</v>
      </c>
    </row>
    <row r="10" spans="1:8">
      <c r="A10" s="24" t="s">
        <v>95</v>
      </c>
      <c r="B10" s="24" t="s">
        <v>96</v>
      </c>
      <c r="C10" s="24" t="s">
        <v>21</v>
      </c>
      <c r="D10" s="24" t="s">
        <v>154</v>
      </c>
      <c r="E10" s="24" t="s">
        <v>645</v>
      </c>
      <c r="F10" s="385">
        <v>951</v>
      </c>
      <c r="G10" s="385">
        <f>$B$136</f>
        <v>0</v>
      </c>
      <c r="H10" s="233">
        <f t="shared" si="0"/>
        <v>0</v>
      </c>
    </row>
    <row r="11" spans="1:8" ht="6.75" customHeight="1">
      <c r="A11" s="247"/>
      <c r="B11" s="247"/>
      <c r="C11" s="247"/>
      <c r="D11" s="247"/>
      <c r="E11" s="247"/>
      <c r="F11" s="247"/>
      <c r="G11" s="247"/>
      <c r="H11" s="247"/>
    </row>
    <row r="12" spans="1:8">
      <c r="A12" s="24" t="s">
        <v>97</v>
      </c>
      <c r="B12" s="24" t="s">
        <v>747</v>
      </c>
      <c r="C12" s="24" t="s">
        <v>22</v>
      </c>
      <c r="D12" s="386" t="s">
        <v>155</v>
      </c>
      <c r="E12" s="386" t="s">
        <v>156</v>
      </c>
      <c r="F12" s="215">
        <v>1050</v>
      </c>
      <c r="G12" s="215">
        <f>$B$137</f>
        <v>0</v>
      </c>
      <c r="H12" s="233">
        <f t="shared" si="0"/>
        <v>0</v>
      </c>
    </row>
    <row r="13" spans="1:8">
      <c r="A13" s="24" t="s">
        <v>97</v>
      </c>
      <c r="B13" s="24" t="s">
        <v>747</v>
      </c>
      <c r="C13" s="24" t="s">
        <v>23</v>
      </c>
      <c r="D13" s="386" t="s">
        <v>157</v>
      </c>
      <c r="E13" s="386" t="s">
        <v>650</v>
      </c>
      <c r="F13" s="215">
        <v>27</v>
      </c>
      <c r="G13" s="384">
        <f>$B$135</f>
        <v>0</v>
      </c>
      <c r="H13" s="233">
        <f t="shared" si="0"/>
        <v>0</v>
      </c>
    </row>
    <row r="14" spans="1:8" ht="10.5" customHeight="1">
      <c r="A14" s="24" t="s">
        <v>97</v>
      </c>
      <c r="B14" s="24" t="s">
        <v>747</v>
      </c>
      <c r="C14" s="24" t="s">
        <v>623</v>
      </c>
      <c r="D14" s="386" t="s">
        <v>158</v>
      </c>
      <c r="E14" s="386" t="s">
        <v>159</v>
      </c>
      <c r="F14" s="215">
        <v>2590</v>
      </c>
      <c r="G14" s="215">
        <f>$B$140</f>
        <v>0</v>
      </c>
      <c r="H14" s="233">
        <f t="shared" si="0"/>
        <v>0</v>
      </c>
    </row>
    <row r="15" spans="1:8">
      <c r="A15" s="24" t="s">
        <v>97</v>
      </c>
      <c r="B15" s="24" t="s">
        <v>747</v>
      </c>
      <c r="C15" s="24" t="s">
        <v>624</v>
      </c>
      <c r="D15" s="386" t="s">
        <v>158</v>
      </c>
      <c r="E15" s="386" t="s">
        <v>353</v>
      </c>
      <c r="F15" s="215">
        <v>962</v>
      </c>
      <c r="G15" s="385">
        <f>$B$136</f>
        <v>0</v>
      </c>
      <c r="H15" s="233">
        <f t="shared" si="0"/>
        <v>0</v>
      </c>
    </row>
    <row r="16" spans="1:8">
      <c r="A16" s="24" t="s">
        <v>97</v>
      </c>
      <c r="B16" s="24" t="s">
        <v>747</v>
      </c>
      <c r="C16" s="24" t="s">
        <v>24</v>
      </c>
      <c r="D16" s="386" t="s">
        <v>160</v>
      </c>
      <c r="E16" s="386" t="s">
        <v>161</v>
      </c>
      <c r="F16" s="215">
        <v>1301.3599999999999</v>
      </c>
      <c r="G16" s="215">
        <f>$B$137</f>
        <v>0</v>
      </c>
      <c r="H16" s="233">
        <f t="shared" si="0"/>
        <v>0</v>
      </c>
    </row>
    <row r="17" spans="1:8" ht="15" customHeight="1">
      <c r="A17" s="363" t="s">
        <v>97</v>
      </c>
      <c r="B17" s="363" t="s">
        <v>747</v>
      </c>
      <c r="C17" s="363" t="s">
        <v>25</v>
      </c>
      <c r="D17" s="386" t="s">
        <v>12</v>
      </c>
      <c r="E17" s="386" t="s">
        <v>808</v>
      </c>
      <c r="F17" s="385">
        <v>1170.2</v>
      </c>
      <c r="G17" s="215">
        <f>$B$137</f>
        <v>0</v>
      </c>
      <c r="H17" s="233">
        <f t="shared" si="0"/>
        <v>0</v>
      </c>
    </row>
    <row r="18" spans="1:8" ht="6.75" customHeight="1">
      <c r="A18" s="247"/>
      <c r="B18" s="247"/>
      <c r="C18" s="247"/>
      <c r="D18" s="247"/>
      <c r="E18" s="247"/>
      <c r="F18" s="247"/>
      <c r="G18" s="247"/>
      <c r="H18" s="247"/>
    </row>
    <row r="19" spans="1:8" ht="13.5" customHeight="1">
      <c r="A19" s="24" t="s">
        <v>98</v>
      </c>
      <c r="B19" s="24" t="s">
        <v>99</v>
      </c>
      <c r="C19" s="24" t="s">
        <v>367</v>
      </c>
      <c r="D19" s="386" t="s">
        <v>164</v>
      </c>
      <c r="E19" s="386" t="s">
        <v>749</v>
      </c>
      <c r="F19" s="215">
        <v>2493.09</v>
      </c>
      <c r="G19" s="215">
        <f>$B$139</f>
        <v>0</v>
      </c>
      <c r="H19" s="233">
        <f t="shared" si="0"/>
        <v>0</v>
      </c>
    </row>
    <row r="20" spans="1:8">
      <c r="A20" s="24" t="s">
        <v>98</v>
      </c>
      <c r="B20" s="24" t="s">
        <v>99</v>
      </c>
      <c r="C20" s="24" t="s">
        <v>30</v>
      </c>
      <c r="D20" s="386" t="s">
        <v>171</v>
      </c>
      <c r="E20" s="386" t="s">
        <v>419</v>
      </c>
      <c r="F20" s="215">
        <v>233</v>
      </c>
      <c r="G20" s="384">
        <f>$B$135</f>
        <v>0</v>
      </c>
      <c r="H20" s="233">
        <f t="shared" si="0"/>
        <v>0</v>
      </c>
    </row>
    <row r="21" spans="1:8">
      <c r="A21" s="24" t="s">
        <v>98</v>
      </c>
      <c r="B21" s="24" t="s">
        <v>99</v>
      </c>
      <c r="C21" s="24" t="s">
        <v>31</v>
      </c>
      <c r="D21" s="386" t="s">
        <v>172</v>
      </c>
      <c r="E21" s="386" t="s">
        <v>651</v>
      </c>
      <c r="F21" s="215">
        <v>380</v>
      </c>
      <c r="G21" s="384">
        <f>$B$135</f>
        <v>0</v>
      </c>
      <c r="H21" s="233">
        <f t="shared" si="0"/>
        <v>0</v>
      </c>
    </row>
    <row r="22" spans="1:8">
      <c r="A22" s="24" t="s">
        <v>98</v>
      </c>
      <c r="B22" s="24" t="s">
        <v>99</v>
      </c>
      <c r="C22" s="24" t="s">
        <v>32</v>
      </c>
      <c r="D22" s="386" t="s">
        <v>173</v>
      </c>
      <c r="E22" s="386" t="s">
        <v>174</v>
      </c>
      <c r="F22" s="215">
        <v>279.11</v>
      </c>
      <c r="G22" s="384">
        <f>$B$135</f>
        <v>0</v>
      </c>
      <c r="H22" s="233">
        <f t="shared" si="0"/>
        <v>0</v>
      </c>
    </row>
    <row r="23" spans="1:8">
      <c r="A23" s="24" t="s">
        <v>98</v>
      </c>
      <c r="B23" s="24" t="s">
        <v>99</v>
      </c>
      <c r="C23" s="24" t="s">
        <v>33</v>
      </c>
      <c r="D23" s="386" t="s">
        <v>175</v>
      </c>
      <c r="E23" s="386" t="s">
        <v>176</v>
      </c>
      <c r="F23" s="215">
        <v>626</v>
      </c>
      <c r="G23" s="385">
        <f>$B$136</f>
        <v>0</v>
      </c>
      <c r="H23" s="233">
        <f t="shared" si="0"/>
        <v>0</v>
      </c>
    </row>
    <row r="24" spans="1:8">
      <c r="A24" s="24" t="s">
        <v>98</v>
      </c>
      <c r="B24" s="24" t="s">
        <v>99</v>
      </c>
      <c r="C24" s="24" t="s">
        <v>34</v>
      </c>
      <c r="D24" s="386" t="s">
        <v>177</v>
      </c>
      <c r="E24" s="386" t="s">
        <v>178</v>
      </c>
      <c r="F24" s="215">
        <v>160</v>
      </c>
      <c r="G24" s="384">
        <f>$B$135</f>
        <v>0</v>
      </c>
      <c r="H24" s="233">
        <f t="shared" si="0"/>
        <v>0</v>
      </c>
    </row>
    <row r="25" spans="1:8">
      <c r="A25" s="24" t="s">
        <v>98</v>
      </c>
      <c r="B25" s="24" t="s">
        <v>99</v>
      </c>
      <c r="C25" s="24" t="s">
        <v>26</v>
      </c>
      <c r="D25" s="386" t="s">
        <v>165</v>
      </c>
      <c r="E25" s="386" t="s">
        <v>652</v>
      </c>
      <c r="F25" s="215">
        <v>353.25</v>
      </c>
      <c r="G25" s="384">
        <f>$B$135</f>
        <v>0</v>
      </c>
      <c r="H25" s="233">
        <f t="shared" si="0"/>
        <v>0</v>
      </c>
    </row>
    <row r="26" spans="1:8">
      <c r="A26" s="24" t="s">
        <v>98</v>
      </c>
      <c r="B26" s="24" t="s">
        <v>99</v>
      </c>
      <c r="C26" s="24" t="s">
        <v>27</v>
      </c>
      <c r="D26" s="386" t="s">
        <v>166</v>
      </c>
      <c r="E26" s="386" t="s">
        <v>167</v>
      </c>
      <c r="F26" s="215">
        <v>156.54</v>
      </c>
      <c r="G26" s="384">
        <f>$B$135</f>
        <v>0</v>
      </c>
      <c r="H26" s="233">
        <f t="shared" si="0"/>
        <v>0</v>
      </c>
    </row>
    <row r="27" spans="1:8">
      <c r="A27" s="24" t="s">
        <v>98</v>
      </c>
      <c r="B27" s="24" t="s">
        <v>99</v>
      </c>
      <c r="C27" s="24" t="s">
        <v>28</v>
      </c>
      <c r="D27" s="386" t="s">
        <v>168</v>
      </c>
      <c r="E27" s="386" t="s">
        <v>169</v>
      </c>
      <c r="F27" s="215">
        <v>407.74</v>
      </c>
      <c r="G27" s="384">
        <f>$B$135</f>
        <v>0</v>
      </c>
      <c r="H27" s="233">
        <f t="shared" si="0"/>
        <v>0</v>
      </c>
    </row>
    <row r="28" spans="1:8">
      <c r="A28" s="24" t="s">
        <v>98</v>
      </c>
      <c r="B28" s="24" t="s">
        <v>99</v>
      </c>
      <c r="C28" s="24" t="s">
        <v>29</v>
      </c>
      <c r="D28" s="386" t="s">
        <v>170</v>
      </c>
      <c r="E28" s="386" t="s">
        <v>365</v>
      </c>
      <c r="F28" s="215">
        <v>166</v>
      </c>
      <c r="G28" s="384">
        <f>$B$135</f>
        <v>0</v>
      </c>
      <c r="H28" s="233">
        <f t="shared" si="0"/>
        <v>0</v>
      </c>
    </row>
    <row r="29" spans="1:8" ht="6.75" customHeight="1">
      <c r="A29" s="247"/>
      <c r="B29" s="247"/>
      <c r="C29" s="247"/>
      <c r="D29" s="247"/>
      <c r="E29" s="247"/>
      <c r="F29" s="247"/>
      <c r="G29" s="247"/>
      <c r="H29" s="247"/>
    </row>
    <row r="30" spans="1:8">
      <c r="A30" s="475" t="s">
        <v>100</v>
      </c>
      <c r="B30" s="475" t="s">
        <v>101</v>
      </c>
      <c r="C30" s="24" t="s">
        <v>36</v>
      </c>
      <c r="D30" s="386" t="s">
        <v>181</v>
      </c>
      <c r="E30" s="386" t="s">
        <v>182</v>
      </c>
      <c r="F30" s="215">
        <v>200</v>
      </c>
      <c r="G30" s="384">
        <f>$B$135</f>
        <v>0</v>
      </c>
      <c r="H30" s="233">
        <f t="shared" si="0"/>
        <v>0</v>
      </c>
    </row>
    <row r="31" spans="1:8">
      <c r="A31" s="475" t="s">
        <v>100</v>
      </c>
      <c r="B31" s="475" t="s">
        <v>101</v>
      </c>
      <c r="C31" s="24" t="s">
        <v>39</v>
      </c>
      <c r="D31" s="386" t="s">
        <v>188</v>
      </c>
      <c r="E31" s="386" t="s">
        <v>415</v>
      </c>
      <c r="F31" s="215">
        <v>454.38</v>
      </c>
      <c r="G31" s="384">
        <f>$B$135</f>
        <v>0</v>
      </c>
      <c r="H31" s="233">
        <f t="shared" si="0"/>
        <v>0</v>
      </c>
    </row>
    <row r="32" spans="1:8">
      <c r="A32" s="475" t="s">
        <v>100</v>
      </c>
      <c r="B32" s="475" t="s">
        <v>101</v>
      </c>
      <c r="C32" s="24" t="s">
        <v>625</v>
      </c>
      <c r="D32" s="386" t="s">
        <v>13</v>
      </c>
      <c r="E32" s="386" t="s">
        <v>183</v>
      </c>
      <c r="F32" s="215">
        <v>1992.32</v>
      </c>
      <c r="G32" s="384">
        <f>$B$138</f>
        <v>0</v>
      </c>
      <c r="H32" s="233">
        <f t="shared" si="0"/>
        <v>0</v>
      </c>
    </row>
    <row r="33" spans="1:8">
      <c r="A33" s="475" t="s">
        <v>100</v>
      </c>
      <c r="B33" s="475" t="s">
        <v>101</v>
      </c>
      <c r="C33" s="24" t="s">
        <v>35</v>
      </c>
      <c r="D33" s="386" t="s">
        <v>179</v>
      </c>
      <c r="E33" s="386" t="s">
        <v>180</v>
      </c>
      <c r="F33" s="215">
        <v>256</v>
      </c>
      <c r="G33" s="384">
        <f>$B$135</f>
        <v>0</v>
      </c>
      <c r="H33" s="233">
        <f t="shared" si="0"/>
        <v>0</v>
      </c>
    </row>
    <row r="34" spans="1:8">
      <c r="A34" s="475" t="s">
        <v>100</v>
      </c>
      <c r="B34" s="475" t="s">
        <v>101</v>
      </c>
      <c r="C34" s="24" t="s">
        <v>37</v>
      </c>
      <c r="D34" s="386" t="s">
        <v>184</v>
      </c>
      <c r="E34" s="386" t="s">
        <v>185</v>
      </c>
      <c r="F34" s="215">
        <v>235</v>
      </c>
      <c r="G34" s="384">
        <f>$B$135</f>
        <v>0</v>
      </c>
      <c r="H34" s="233">
        <f t="shared" si="0"/>
        <v>0</v>
      </c>
    </row>
    <row r="35" spans="1:8">
      <c r="A35" s="475" t="s">
        <v>100</v>
      </c>
      <c r="B35" s="475" t="s">
        <v>101</v>
      </c>
      <c r="C35" s="24" t="s">
        <v>40</v>
      </c>
      <c r="D35" s="386" t="s">
        <v>189</v>
      </c>
      <c r="E35" s="386" t="s">
        <v>190</v>
      </c>
      <c r="F35" s="215">
        <v>840.81</v>
      </c>
      <c r="G35" s="385">
        <f>$B$136</f>
        <v>0</v>
      </c>
      <c r="H35" s="233">
        <f t="shared" si="0"/>
        <v>0</v>
      </c>
    </row>
    <row r="36" spans="1:8">
      <c r="A36" s="475" t="s">
        <v>100</v>
      </c>
      <c r="B36" s="475" t="s">
        <v>101</v>
      </c>
      <c r="C36" s="24" t="s">
        <v>41</v>
      </c>
      <c r="D36" s="386" t="s">
        <v>191</v>
      </c>
      <c r="E36" s="386" t="s">
        <v>192</v>
      </c>
      <c r="F36" s="215">
        <v>102</v>
      </c>
      <c r="G36" s="384">
        <f>$B$135</f>
        <v>0</v>
      </c>
      <c r="H36" s="233">
        <f t="shared" si="0"/>
        <v>0</v>
      </c>
    </row>
    <row r="37" spans="1:8">
      <c r="A37" s="475" t="s">
        <v>100</v>
      </c>
      <c r="B37" s="475" t="s">
        <v>101</v>
      </c>
      <c r="C37" s="24" t="s">
        <v>42</v>
      </c>
      <c r="D37" s="386" t="s">
        <v>193</v>
      </c>
      <c r="E37" s="386" t="s">
        <v>194</v>
      </c>
      <c r="F37" s="215">
        <v>150</v>
      </c>
      <c r="G37" s="384">
        <f>$B$135</f>
        <v>0</v>
      </c>
      <c r="H37" s="233">
        <f t="shared" si="0"/>
        <v>0</v>
      </c>
    </row>
    <row r="38" spans="1:8">
      <c r="A38" s="475" t="s">
        <v>100</v>
      </c>
      <c r="B38" s="475" t="s">
        <v>101</v>
      </c>
      <c r="C38" s="24" t="s">
        <v>43</v>
      </c>
      <c r="D38" s="386" t="s">
        <v>195</v>
      </c>
      <c r="E38" s="386" t="s">
        <v>196</v>
      </c>
      <c r="F38" s="215">
        <v>233</v>
      </c>
      <c r="G38" s="384">
        <f>$B$135</f>
        <v>0</v>
      </c>
      <c r="H38" s="233">
        <f t="shared" si="0"/>
        <v>0</v>
      </c>
    </row>
    <row r="39" spans="1:8">
      <c r="A39" s="475" t="s">
        <v>100</v>
      </c>
      <c r="B39" s="475" t="s">
        <v>101</v>
      </c>
      <c r="C39" s="24" t="s">
        <v>38</v>
      </c>
      <c r="D39" s="386" t="s">
        <v>186</v>
      </c>
      <c r="E39" s="386" t="s">
        <v>187</v>
      </c>
      <c r="F39" s="215">
        <v>369</v>
      </c>
      <c r="G39" s="384">
        <f>$B$135</f>
        <v>0</v>
      </c>
      <c r="H39" s="233">
        <f t="shared" si="0"/>
        <v>0</v>
      </c>
    </row>
    <row r="40" spans="1:8" ht="6.75" customHeight="1">
      <c r="A40" s="247"/>
      <c r="B40" s="247"/>
      <c r="C40" s="247"/>
      <c r="D40" s="247"/>
      <c r="E40" s="247"/>
      <c r="F40" s="247"/>
      <c r="G40" s="247"/>
      <c r="H40" s="247"/>
    </row>
    <row r="41" spans="1:8">
      <c r="A41" s="24" t="s">
        <v>102</v>
      </c>
      <c r="B41" s="24" t="s">
        <v>45</v>
      </c>
      <c r="C41" s="24" t="s">
        <v>45</v>
      </c>
      <c r="D41" s="386" t="s">
        <v>14</v>
      </c>
      <c r="E41" s="386" t="s">
        <v>198</v>
      </c>
      <c r="F41" s="215">
        <v>1314</v>
      </c>
      <c r="G41" s="215">
        <f>$B$137</f>
        <v>0</v>
      </c>
      <c r="H41" s="233">
        <f t="shared" si="0"/>
        <v>0</v>
      </c>
    </row>
    <row r="42" spans="1:8">
      <c r="A42" s="24" t="s">
        <v>102</v>
      </c>
      <c r="B42" s="24" t="s">
        <v>45</v>
      </c>
      <c r="C42" s="24" t="s">
        <v>46</v>
      </c>
      <c r="D42" s="386" t="s">
        <v>199</v>
      </c>
      <c r="E42" s="386" t="s">
        <v>200</v>
      </c>
      <c r="F42" s="215">
        <v>322</v>
      </c>
      <c r="G42" s="384">
        <f>$B$135</f>
        <v>0</v>
      </c>
      <c r="H42" s="233">
        <f t="shared" si="0"/>
        <v>0</v>
      </c>
    </row>
    <row r="43" spans="1:8">
      <c r="A43" s="24" t="s">
        <v>102</v>
      </c>
      <c r="B43" s="24" t="s">
        <v>45</v>
      </c>
      <c r="C43" s="24" t="s">
        <v>47</v>
      </c>
      <c r="D43" s="386" t="s">
        <v>201</v>
      </c>
      <c r="E43" s="386" t="s">
        <v>809</v>
      </c>
      <c r="F43" s="215" t="s">
        <v>653</v>
      </c>
      <c r="G43" s="384">
        <f>$B$135</f>
        <v>0</v>
      </c>
      <c r="H43" s="233">
        <f t="shared" si="0"/>
        <v>0</v>
      </c>
    </row>
    <row r="44" spans="1:8">
      <c r="A44" s="24" t="s">
        <v>102</v>
      </c>
      <c r="B44" s="24" t="s">
        <v>45</v>
      </c>
      <c r="C44" s="24" t="s">
        <v>48</v>
      </c>
      <c r="D44" s="386" t="s">
        <v>15</v>
      </c>
      <c r="E44" s="386" t="s">
        <v>358</v>
      </c>
      <c r="F44" s="215">
        <v>540.64</v>
      </c>
      <c r="G44" s="385">
        <f>$B$136</f>
        <v>0</v>
      </c>
      <c r="H44" s="233">
        <f t="shared" si="0"/>
        <v>0</v>
      </c>
    </row>
    <row r="45" spans="1:8" ht="15" customHeight="1">
      <c r="A45" s="24" t="s">
        <v>102</v>
      </c>
      <c r="B45" s="24" t="s">
        <v>45</v>
      </c>
      <c r="C45" s="24" t="s">
        <v>49</v>
      </c>
      <c r="D45" s="386" t="s">
        <v>202</v>
      </c>
      <c r="E45" s="386" t="s">
        <v>656</v>
      </c>
      <c r="F45" s="215">
        <v>637</v>
      </c>
      <c r="G45" s="385">
        <f>$B$136</f>
        <v>0</v>
      </c>
      <c r="H45" s="233">
        <f t="shared" si="0"/>
        <v>0</v>
      </c>
    </row>
    <row r="46" spans="1:8" ht="12.75" customHeight="1">
      <c r="A46" s="24" t="s">
        <v>102</v>
      </c>
      <c r="B46" s="24" t="s">
        <v>45</v>
      </c>
      <c r="C46" s="24" t="s">
        <v>44</v>
      </c>
      <c r="D46" s="386" t="s">
        <v>197</v>
      </c>
      <c r="E46" s="386" t="s">
        <v>810</v>
      </c>
      <c r="F46" s="215">
        <v>263.55</v>
      </c>
      <c r="G46" s="384">
        <f>$B$135</f>
        <v>0</v>
      </c>
      <c r="H46" s="233">
        <f t="shared" si="0"/>
        <v>0</v>
      </c>
    </row>
    <row r="47" spans="1:8" ht="12.75" customHeight="1">
      <c r="A47" s="24" t="s">
        <v>102</v>
      </c>
      <c r="B47" s="24" t="s">
        <v>45</v>
      </c>
      <c r="C47" s="24" t="s">
        <v>50</v>
      </c>
      <c r="D47" s="386" t="s">
        <v>203</v>
      </c>
      <c r="E47" s="386" t="s">
        <v>204</v>
      </c>
      <c r="F47" s="215">
        <v>260</v>
      </c>
      <c r="G47" s="384">
        <f>$B$135</f>
        <v>0</v>
      </c>
      <c r="H47" s="233">
        <f t="shared" si="0"/>
        <v>0</v>
      </c>
    </row>
    <row r="48" spans="1:8" ht="6" customHeight="1">
      <c r="A48" s="247"/>
      <c r="B48" s="247"/>
      <c r="C48" s="247"/>
      <c r="D48" s="247"/>
      <c r="E48" s="247"/>
      <c r="F48" s="247"/>
      <c r="G48" s="247"/>
      <c r="H48" s="247"/>
    </row>
    <row r="49" spans="1:8">
      <c r="A49" s="475" t="s">
        <v>103</v>
      </c>
      <c r="B49" s="475" t="s">
        <v>55</v>
      </c>
      <c r="C49" s="24" t="s">
        <v>52</v>
      </c>
      <c r="D49" s="386" t="s">
        <v>207</v>
      </c>
      <c r="E49" s="386" t="s">
        <v>657</v>
      </c>
      <c r="F49" s="215">
        <v>205.01</v>
      </c>
      <c r="G49" s="384">
        <f>$B$135</f>
        <v>0</v>
      </c>
      <c r="H49" s="233">
        <f t="shared" si="0"/>
        <v>0</v>
      </c>
    </row>
    <row r="50" spans="1:8">
      <c r="A50" s="475" t="s">
        <v>103</v>
      </c>
      <c r="B50" s="475" t="s">
        <v>55</v>
      </c>
      <c r="C50" s="24" t="s">
        <v>626</v>
      </c>
      <c r="D50" s="386" t="s">
        <v>16</v>
      </c>
      <c r="E50" s="363" t="s">
        <v>861</v>
      </c>
      <c r="F50" s="215">
        <v>1946.45</v>
      </c>
      <c r="G50" s="384">
        <f>$B$138</f>
        <v>0</v>
      </c>
      <c r="H50" s="233">
        <f t="shared" si="0"/>
        <v>0</v>
      </c>
    </row>
    <row r="51" spans="1:8">
      <c r="A51" s="475" t="s">
        <v>103</v>
      </c>
      <c r="B51" s="475" t="s">
        <v>55</v>
      </c>
      <c r="C51" s="24" t="s">
        <v>627</v>
      </c>
      <c r="D51" s="386" t="s">
        <v>16</v>
      </c>
      <c r="E51" s="386" t="s">
        <v>614</v>
      </c>
      <c r="F51" s="215">
        <v>1666.33</v>
      </c>
      <c r="G51" s="384">
        <f>$B$138</f>
        <v>0</v>
      </c>
      <c r="H51" s="233">
        <f t="shared" si="0"/>
        <v>0</v>
      </c>
    </row>
    <row r="52" spans="1:8">
      <c r="A52" s="475" t="s">
        <v>103</v>
      </c>
      <c r="B52" s="475" t="s">
        <v>55</v>
      </c>
      <c r="C52" s="24" t="s">
        <v>51</v>
      </c>
      <c r="D52" s="386" t="s">
        <v>205</v>
      </c>
      <c r="E52" s="386" t="s">
        <v>206</v>
      </c>
      <c r="F52" s="215">
        <v>438</v>
      </c>
      <c r="G52" s="384">
        <f>$B$135</f>
        <v>0</v>
      </c>
      <c r="H52" s="233">
        <f t="shared" si="0"/>
        <v>0</v>
      </c>
    </row>
    <row r="53" spans="1:8">
      <c r="A53" s="475" t="s">
        <v>103</v>
      </c>
      <c r="B53" s="475" t="s">
        <v>55</v>
      </c>
      <c r="C53" s="24" t="s">
        <v>56</v>
      </c>
      <c r="D53" s="386" t="s">
        <v>210</v>
      </c>
      <c r="E53" s="371" t="s">
        <v>811</v>
      </c>
      <c r="F53" s="215">
        <v>558</v>
      </c>
      <c r="G53" s="385">
        <f>$B$136</f>
        <v>0</v>
      </c>
      <c r="H53" s="233">
        <f t="shared" si="0"/>
        <v>0</v>
      </c>
    </row>
    <row r="54" spans="1:8">
      <c r="A54" s="475" t="s">
        <v>103</v>
      </c>
      <c r="B54" s="475" t="s">
        <v>55</v>
      </c>
      <c r="C54" s="24" t="s">
        <v>364</v>
      </c>
      <c r="D54" s="386" t="s">
        <v>211</v>
      </c>
      <c r="E54" s="386" t="s">
        <v>658</v>
      </c>
      <c r="F54" s="215">
        <v>312</v>
      </c>
      <c r="G54" s="384">
        <f>$B$135</f>
        <v>0</v>
      </c>
      <c r="H54" s="233">
        <f t="shared" si="0"/>
        <v>0</v>
      </c>
    </row>
    <row r="55" spans="1:8">
      <c r="A55" s="475" t="s">
        <v>103</v>
      </c>
      <c r="B55" s="475" t="s">
        <v>55</v>
      </c>
      <c r="C55" s="24" t="s">
        <v>628</v>
      </c>
      <c r="D55" s="386" t="s">
        <v>211</v>
      </c>
      <c r="E55" s="386" t="s">
        <v>421</v>
      </c>
      <c r="F55" s="215">
        <v>312</v>
      </c>
      <c r="G55" s="384">
        <f>$B$135</f>
        <v>0</v>
      </c>
      <c r="H55" s="233">
        <f t="shared" si="0"/>
        <v>0</v>
      </c>
    </row>
    <row r="56" spans="1:8">
      <c r="A56" s="475" t="s">
        <v>103</v>
      </c>
      <c r="B56" s="475" t="s">
        <v>55</v>
      </c>
      <c r="C56" s="24" t="s">
        <v>57</v>
      </c>
      <c r="D56" s="386" t="s">
        <v>212</v>
      </c>
      <c r="E56" s="386" t="s">
        <v>213</v>
      </c>
      <c r="F56" s="215">
        <v>596</v>
      </c>
      <c r="G56" s="385">
        <f>$B$136</f>
        <v>0</v>
      </c>
      <c r="H56" s="233">
        <f t="shared" si="0"/>
        <v>0</v>
      </c>
    </row>
    <row r="57" spans="1:8">
      <c r="A57" s="475" t="s">
        <v>103</v>
      </c>
      <c r="B57" s="475" t="s">
        <v>55</v>
      </c>
      <c r="C57" s="24" t="s">
        <v>629</v>
      </c>
      <c r="D57" s="386" t="s">
        <v>214</v>
      </c>
      <c r="E57" s="386" t="s">
        <v>215</v>
      </c>
      <c r="F57" s="215">
        <v>450.39</v>
      </c>
      <c r="G57" s="384">
        <f>$B$135</f>
        <v>0</v>
      </c>
      <c r="H57" s="233">
        <f t="shared" si="0"/>
        <v>0</v>
      </c>
    </row>
    <row r="58" spans="1:8" ht="14.25" customHeight="1">
      <c r="A58" s="475" t="s">
        <v>103</v>
      </c>
      <c r="B58" s="475" t="s">
        <v>55</v>
      </c>
      <c r="C58" s="24" t="s">
        <v>53</v>
      </c>
      <c r="D58" s="386" t="s">
        <v>208</v>
      </c>
      <c r="E58" s="371" t="s">
        <v>812</v>
      </c>
      <c r="F58" s="215">
        <v>489</v>
      </c>
      <c r="G58" s="384">
        <f>$B$135</f>
        <v>0</v>
      </c>
      <c r="H58" s="233">
        <f t="shared" si="0"/>
        <v>0</v>
      </c>
    </row>
    <row r="59" spans="1:8">
      <c r="A59" s="475" t="s">
        <v>103</v>
      </c>
      <c r="B59" s="475" t="s">
        <v>55</v>
      </c>
      <c r="C59" s="24" t="s">
        <v>54</v>
      </c>
      <c r="D59" s="386" t="s">
        <v>209</v>
      </c>
      <c r="E59" s="386" t="s">
        <v>659</v>
      </c>
      <c r="F59" s="215">
        <v>257.8</v>
      </c>
      <c r="G59" s="384">
        <f>$B$135</f>
        <v>0</v>
      </c>
      <c r="H59" s="233">
        <f t="shared" si="0"/>
        <v>0</v>
      </c>
    </row>
    <row r="60" spans="1:8">
      <c r="A60" s="475" t="s">
        <v>103</v>
      </c>
      <c r="B60" s="475" t="s">
        <v>55</v>
      </c>
      <c r="C60" s="24" t="s">
        <v>58</v>
      </c>
      <c r="D60" s="386" t="s">
        <v>216</v>
      </c>
      <c r="E60" s="386" t="s">
        <v>660</v>
      </c>
      <c r="F60" s="215">
        <v>60</v>
      </c>
      <c r="G60" s="215">
        <f>$B$135</f>
        <v>0</v>
      </c>
      <c r="H60" s="233">
        <f t="shared" si="0"/>
        <v>0</v>
      </c>
    </row>
    <row r="61" spans="1:8" ht="5.25" customHeight="1">
      <c r="A61" s="247"/>
      <c r="B61" s="247"/>
      <c r="C61" s="247"/>
      <c r="D61" s="247"/>
      <c r="E61" s="247"/>
      <c r="F61" s="247"/>
      <c r="G61" s="247"/>
      <c r="H61" s="247"/>
    </row>
    <row r="62" spans="1:8">
      <c r="A62" s="24" t="s">
        <v>748</v>
      </c>
      <c r="B62" s="24" t="s">
        <v>104</v>
      </c>
      <c r="C62" s="24" t="s">
        <v>417</v>
      </c>
      <c r="D62" s="386" t="s">
        <v>0</v>
      </c>
      <c r="E62" s="386" t="s">
        <v>605</v>
      </c>
      <c r="F62" s="215">
        <v>3269.56</v>
      </c>
      <c r="G62" s="215">
        <f>$B$141</f>
        <v>0</v>
      </c>
      <c r="H62" s="233">
        <f t="shared" si="0"/>
        <v>0</v>
      </c>
    </row>
    <row r="63" spans="1:8">
      <c r="A63" s="24" t="s">
        <v>748</v>
      </c>
      <c r="B63" s="24" t="s">
        <v>104</v>
      </c>
      <c r="C63" s="24" t="s">
        <v>61</v>
      </c>
      <c r="D63" s="386" t="s">
        <v>219</v>
      </c>
      <c r="E63" s="386" t="s">
        <v>220</v>
      </c>
      <c r="F63" s="215">
        <v>120</v>
      </c>
      <c r="G63" s="384">
        <f t="shared" ref="G63:G74" si="1">$B$135</f>
        <v>0</v>
      </c>
      <c r="H63" s="233">
        <f t="shared" ref="H63:H122" si="2">G63/12</f>
        <v>0</v>
      </c>
    </row>
    <row r="64" spans="1:8">
      <c r="A64" s="24" t="s">
        <v>748</v>
      </c>
      <c r="B64" s="24" t="s">
        <v>104</v>
      </c>
      <c r="C64" s="24" t="s">
        <v>62</v>
      </c>
      <c r="D64" s="386" t="s">
        <v>221</v>
      </c>
      <c r="E64" s="216" t="s">
        <v>661</v>
      </c>
      <c r="F64" s="215">
        <v>74.89</v>
      </c>
      <c r="G64" s="384">
        <f t="shared" si="1"/>
        <v>0</v>
      </c>
      <c r="H64" s="233">
        <f t="shared" si="2"/>
        <v>0</v>
      </c>
    </row>
    <row r="65" spans="1:8">
      <c r="A65" s="24" t="s">
        <v>748</v>
      </c>
      <c r="B65" s="24" t="s">
        <v>104</v>
      </c>
      <c r="C65" s="24" t="s">
        <v>63</v>
      </c>
      <c r="D65" s="386" t="s">
        <v>222</v>
      </c>
      <c r="E65" s="386" t="s">
        <v>223</v>
      </c>
      <c r="F65" s="215">
        <v>227</v>
      </c>
      <c r="G65" s="384">
        <f t="shared" si="1"/>
        <v>0</v>
      </c>
      <c r="H65" s="233">
        <f t="shared" si="2"/>
        <v>0</v>
      </c>
    </row>
    <row r="66" spans="1:8">
      <c r="A66" s="24" t="s">
        <v>748</v>
      </c>
      <c r="B66" s="24" t="s">
        <v>104</v>
      </c>
      <c r="C66" s="24" t="s">
        <v>64</v>
      </c>
      <c r="D66" s="386" t="s">
        <v>224</v>
      </c>
      <c r="E66" s="386" t="s">
        <v>225</v>
      </c>
      <c r="F66" s="215">
        <v>233</v>
      </c>
      <c r="G66" s="384">
        <f t="shared" si="1"/>
        <v>0</v>
      </c>
      <c r="H66" s="233">
        <f t="shared" si="2"/>
        <v>0</v>
      </c>
    </row>
    <row r="67" spans="1:8">
      <c r="A67" s="24" t="s">
        <v>748</v>
      </c>
      <c r="B67" s="24" t="s">
        <v>104</v>
      </c>
      <c r="C67" s="24" t="s">
        <v>65</v>
      </c>
      <c r="D67" s="386" t="s">
        <v>226</v>
      </c>
      <c r="E67" s="386" t="s">
        <v>750</v>
      </c>
      <c r="F67" s="215">
        <v>252</v>
      </c>
      <c r="G67" s="384">
        <f t="shared" si="1"/>
        <v>0</v>
      </c>
      <c r="H67" s="233">
        <f t="shared" si="2"/>
        <v>0</v>
      </c>
    </row>
    <row r="68" spans="1:8">
      <c r="A68" s="24" t="s">
        <v>748</v>
      </c>
      <c r="B68" s="24" t="s">
        <v>104</v>
      </c>
      <c r="C68" s="24" t="s">
        <v>66</v>
      </c>
      <c r="D68" s="386" t="s">
        <v>227</v>
      </c>
      <c r="E68" s="386" t="s">
        <v>228</v>
      </c>
      <c r="F68" s="215">
        <v>228.4</v>
      </c>
      <c r="G68" s="384">
        <f t="shared" si="1"/>
        <v>0</v>
      </c>
      <c r="H68" s="233">
        <f t="shared" si="2"/>
        <v>0</v>
      </c>
    </row>
    <row r="69" spans="1:8">
      <c r="A69" s="24" t="s">
        <v>748</v>
      </c>
      <c r="B69" s="24" t="s">
        <v>104</v>
      </c>
      <c r="C69" s="24" t="s">
        <v>67</v>
      </c>
      <c r="D69" s="386" t="s">
        <v>229</v>
      </c>
      <c r="E69" s="386" t="s">
        <v>230</v>
      </c>
      <c r="F69" s="215">
        <v>206.11</v>
      </c>
      <c r="G69" s="384">
        <f t="shared" si="1"/>
        <v>0</v>
      </c>
      <c r="H69" s="233">
        <f t="shared" si="2"/>
        <v>0</v>
      </c>
    </row>
    <row r="70" spans="1:8">
      <c r="A70" s="24" t="s">
        <v>748</v>
      </c>
      <c r="B70" s="24" t="s">
        <v>104</v>
      </c>
      <c r="C70" s="24" t="s">
        <v>68</v>
      </c>
      <c r="D70" s="386" t="s">
        <v>231</v>
      </c>
      <c r="E70" s="386" t="s">
        <v>232</v>
      </c>
      <c r="F70" s="215">
        <v>296.24</v>
      </c>
      <c r="G70" s="384">
        <f t="shared" si="1"/>
        <v>0</v>
      </c>
      <c r="H70" s="233">
        <f t="shared" si="2"/>
        <v>0</v>
      </c>
    </row>
    <row r="71" spans="1:8">
      <c r="A71" s="24" t="s">
        <v>748</v>
      </c>
      <c r="B71" s="24" t="s">
        <v>104</v>
      </c>
      <c r="C71" s="24" t="s">
        <v>59</v>
      </c>
      <c r="D71" s="386" t="s">
        <v>217</v>
      </c>
      <c r="E71" s="386" t="s">
        <v>301</v>
      </c>
      <c r="F71" s="215">
        <v>377.43</v>
      </c>
      <c r="G71" s="384">
        <f t="shared" si="1"/>
        <v>0</v>
      </c>
      <c r="H71" s="233">
        <f t="shared" si="2"/>
        <v>0</v>
      </c>
    </row>
    <row r="72" spans="1:8">
      <c r="A72" s="24" t="s">
        <v>748</v>
      </c>
      <c r="B72" s="24" t="s">
        <v>104</v>
      </c>
      <c r="C72" s="24" t="s">
        <v>60</v>
      </c>
      <c r="D72" s="386" t="s">
        <v>218</v>
      </c>
      <c r="E72" s="386" t="s">
        <v>606</v>
      </c>
      <c r="F72" s="215">
        <v>80</v>
      </c>
      <c r="G72" s="384">
        <f t="shared" si="1"/>
        <v>0</v>
      </c>
      <c r="H72" s="233">
        <f t="shared" si="2"/>
        <v>0</v>
      </c>
    </row>
    <row r="73" spans="1:8">
      <c r="A73" s="24" t="s">
        <v>748</v>
      </c>
      <c r="B73" s="24" t="s">
        <v>104</v>
      </c>
      <c r="C73" s="24" t="s">
        <v>69</v>
      </c>
      <c r="D73" s="386" t="s">
        <v>233</v>
      </c>
      <c r="E73" s="27" t="s">
        <v>662</v>
      </c>
      <c r="F73" s="215">
        <v>89.56</v>
      </c>
      <c r="G73" s="384">
        <f t="shared" si="1"/>
        <v>0</v>
      </c>
      <c r="H73" s="233">
        <f t="shared" si="2"/>
        <v>0</v>
      </c>
    </row>
    <row r="74" spans="1:8">
      <c r="A74" s="24" t="s">
        <v>748</v>
      </c>
      <c r="B74" s="24" t="s">
        <v>104</v>
      </c>
      <c r="C74" s="24" t="s">
        <v>70</v>
      </c>
      <c r="D74" s="386" t="s">
        <v>234</v>
      </c>
      <c r="E74" s="386" t="s">
        <v>235</v>
      </c>
      <c r="F74" s="215">
        <v>307</v>
      </c>
      <c r="G74" s="384">
        <f t="shared" si="1"/>
        <v>0</v>
      </c>
      <c r="H74" s="233">
        <f t="shared" si="2"/>
        <v>0</v>
      </c>
    </row>
    <row r="75" spans="1:8" ht="6.75" customHeight="1">
      <c r="A75" s="247"/>
      <c r="B75" s="247"/>
      <c r="C75" s="247"/>
      <c r="D75" s="247"/>
      <c r="E75" s="247"/>
      <c r="F75" s="247"/>
      <c r="G75" s="247"/>
      <c r="H75" s="247"/>
    </row>
    <row r="76" spans="1:8">
      <c r="A76" s="24" t="s">
        <v>105</v>
      </c>
      <c r="B76" s="24" t="s">
        <v>106</v>
      </c>
      <c r="C76" s="24" t="s">
        <v>73</v>
      </c>
      <c r="D76" s="386" t="s">
        <v>239</v>
      </c>
      <c r="E76" s="386" t="s">
        <v>240</v>
      </c>
      <c r="F76" s="215">
        <v>380</v>
      </c>
      <c r="G76" s="384">
        <f>$B$135</f>
        <v>0</v>
      </c>
      <c r="H76" s="233">
        <f t="shared" si="2"/>
        <v>0</v>
      </c>
    </row>
    <row r="77" spans="1:8" ht="14.25" customHeight="1">
      <c r="A77" s="24" t="s">
        <v>105</v>
      </c>
      <c r="B77" s="24" t="s">
        <v>106</v>
      </c>
      <c r="C77" s="24" t="s">
        <v>112</v>
      </c>
      <c r="D77" s="386" t="s">
        <v>241</v>
      </c>
      <c r="E77" s="386" t="s">
        <v>663</v>
      </c>
      <c r="F77" s="215">
        <v>70</v>
      </c>
      <c r="G77" s="384">
        <f>$B$135</f>
        <v>0</v>
      </c>
      <c r="H77" s="233">
        <f t="shared" si="2"/>
        <v>0</v>
      </c>
    </row>
    <row r="78" spans="1:8">
      <c r="A78" s="24" t="s">
        <v>105</v>
      </c>
      <c r="B78" s="24" t="s">
        <v>106</v>
      </c>
      <c r="C78" s="24" t="s">
        <v>113</v>
      </c>
      <c r="D78" s="386" t="s">
        <v>2</v>
      </c>
      <c r="E78" s="386" t="s">
        <v>242</v>
      </c>
      <c r="F78" s="215">
        <v>2817</v>
      </c>
      <c r="G78" s="215">
        <f>$B$140</f>
        <v>0</v>
      </c>
      <c r="H78" s="233">
        <f t="shared" si="2"/>
        <v>0</v>
      </c>
    </row>
    <row r="79" spans="1:8">
      <c r="A79" s="24" t="s">
        <v>105</v>
      </c>
      <c r="B79" s="24" t="s">
        <v>106</v>
      </c>
      <c r="C79" s="24" t="s">
        <v>71</v>
      </c>
      <c r="D79" s="386" t="s">
        <v>1</v>
      </c>
      <c r="E79" s="386" t="s">
        <v>236</v>
      </c>
      <c r="F79" s="215">
        <v>423</v>
      </c>
      <c r="G79" s="384">
        <f>$B$135</f>
        <v>0</v>
      </c>
      <c r="H79" s="233">
        <f t="shared" si="2"/>
        <v>0</v>
      </c>
    </row>
    <row r="80" spans="1:8">
      <c r="A80" s="24" t="s">
        <v>105</v>
      </c>
      <c r="B80" s="24" t="s">
        <v>106</v>
      </c>
      <c r="C80" s="24" t="s">
        <v>72</v>
      </c>
      <c r="D80" s="386" t="s">
        <v>237</v>
      </c>
      <c r="E80" s="386" t="s">
        <v>238</v>
      </c>
      <c r="F80" s="215">
        <v>167</v>
      </c>
      <c r="G80" s="384">
        <f>$B$135</f>
        <v>0</v>
      </c>
      <c r="H80" s="233">
        <f t="shared" si="2"/>
        <v>0</v>
      </c>
    </row>
    <row r="81" spans="1:8" ht="12" customHeight="1">
      <c r="A81" s="24" t="s">
        <v>105</v>
      </c>
      <c r="B81" s="24" t="s">
        <v>106</v>
      </c>
      <c r="C81" s="24" t="s">
        <v>114</v>
      </c>
      <c r="D81" s="386" t="s">
        <v>243</v>
      </c>
      <c r="E81" s="386" t="s">
        <v>420</v>
      </c>
      <c r="F81" s="215">
        <v>316.26</v>
      </c>
      <c r="G81" s="384">
        <f>$B$135</f>
        <v>0</v>
      </c>
      <c r="H81" s="233">
        <f t="shared" si="2"/>
        <v>0</v>
      </c>
    </row>
    <row r="82" spans="1:8">
      <c r="A82" s="24" t="s">
        <v>105</v>
      </c>
      <c r="B82" s="24" t="s">
        <v>106</v>
      </c>
      <c r="C82" s="24" t="s">
        <v>115</v>
      </c>
      <c r="D82" s="386" t="s">
        <v>244</v>
      </c>
      <c r="E82" s="386" t="s">
        <v>362</v>
      </c>
      <c r="F82" s="215">
        <v>250</v>
      </c>
      <c r="G82" s="384">
        <f>$B$135</f>
        <v>0</v>
      </c>
      <c r="H82" s="233">
        <f t="shared" si="2"/>
        <v>0</v>
      </c>
    </row>
    <row r="83" spans="1:8" ht="6" customHeight="1">
      <c r="A83" s="247"/>
      <c r="B83" s="247"/>
      <c r="C83" s="247"/>
      <c r="D83" s="247"/>
      <c r="E83" s="247"/>
      <c r="F83" s="247"/>
      <c r="G83" s="247"/>
      <c r="H83" s="247"/>
    </row>
    <row r="84" spans="1:8">
      <c r="A84" s="475" t="s">
        <v>107</v>
      </c>
      <c r="B84" s="475" t="s">
        <v>128</v>
      </c>
      <c r="C84" s="24" t="s">
        <v>348</v>
      </c>
      <c r="D84" s="386" t="s">
        <v>256</v>
      </c>
      <c r="E84" s="386" t="s">
        <v>257</v>
      </c>
      <c r="F84" s="215">
        <v>430</v>
      </c>
      <c r="G84" s="384">
        <f>$B$135</f>
        <v>0</v>
      </c>
      <c r="H84" s="233">
        <f t="shared" si="2"/>
        <v>0</v>
      </c>
    </row>
    <row r="85" spans="1:8">
      <c r="A85" s="475" t="s">
        <v>107</v>
      </c>
      <c r="B85" s="475" t="s">
        <v>128</v>
      </c>
      <c r="C85" s="24" t="s">
        <v>123</v>
      </c>
      <c r="D85" s="386" t="s">
        <v>258</v>
      </c>
      <c r="E85" s="386" t="s">
        <v>259</v>
      </c>
      <c r="F85" s="215">
        <v>363.39</v>
      </c>
      <c r="G85" s="384">
        <f>$B$135</f>
        <v>0</v>
      </c>
      <c r="H85" s="233">
        <f t="shared" si="2"/>
        <v>0</v>
      </c>
    </row>
    <row r="86" spans="1:8">
      <c r="A86" s="475" t="s">
        <v>107</v>
      </c>
      <c r="B86" s="475" t="s">
        <v>128</v>
      </c>
      <c r="C86" s="24" t="s">
        <v>74</v>
      </c>
      <c r="D86" s="386" t="s">
        <v>270</v>
      </c>
      <c r="E86" s="386" t="s">
        <v>359</v>
      </c>
      <c r="F86" s="215">
        <v>308.33</v>
      </c>
      <c r="G86" s="384">
        <f>$B$135</f>
        <v>0</v>
      </c>
      <c r="H86" s="233">
        <f t="shared" si="2"/>
        <v>0</v>
      </c>
    </row>
    <row r="87" spans="1:8">
      <c r="A87" s="475" t="s">
        <v>107</v>
      </c>
      <c r="B87" s="475" t="s">
        <v>128</v>
      </c>
      <c r="C87" s="24" t="s">
        <v>124</v>
      </c>
      <c r="D87" s="386" t="s">
        <v>260</v>
      </c>
      <c r="E87" s="386" t="s">
        <v>664</v>
      </c>
      <c r="F87" s="215">
        <v>929.38</v>
      </c>
      <c r="G87" s="385">
        <f>$B$136</f>
        <v>0</v>
      </c>
      <c r="H87" s="233">
        <f t="shared" si="2"/>
        <v>0</v>
      </c>
    </row>
    <row r="88" spans="1:8">
      <c r="A88" s="475" t="s">
        <v>107</v>
      </c>
      <c r="B88" s="475" t="s">
        <v>128</v>
      </c>
      <c r="C88" s="24" t="s">
        <v>125</v>
      </c>
      <c r="D88" s="386" t="s">
        <v>261</v>
      </c>
      <c r="E88" s="386" t="s">
        <v>262</v>
      </c>
      <c r="F88" s="215">
        <v>299</v>
      </c>
      <c r="G88" s="384">
        <f>$B$135</f>
        <v>0</v>
      </c>
      <c r="H88" s="233">
        <f t="shared" si="2"/>
        <v>0</v>
      </c>
    </row>
    <row r="89" spans="1:8">
      <c r="A89" s="475" t="s">
        <v>107</v>
      </c>
      <c r="B89" s="475" t="s">
        <v>128</v>
      </c>
      <c r="C89" s="24" t="s">
        <v>126</v>
      </c>
      <c r="D89" s="386" t="s">
        <v>263</v>
      </c>
      <c r="E89" s="386" t="s">
        <v>264</v>
      </c>
      <c r="F89" s="215">
        <v>620</v>
      </c>
      <c r="G89" s="385">
        <f>$B$136</f>
        <v>0</v>
      </c>
      <c r="H89" s="233">
        <f t="shared" si="2"/>
        <v>0</v>
      </c>
    </row>
    <row r="90" spans="1:8">
      <c r="A90" s="475" t="s">
        <v>107</v>
      </c>
      <c r="B90" s="475" t="s">
        <v>128</v>
      </c>
      <c r="C90" s="24" t="s">
        <v>127</v>
      </c>
      <c r="D90" s="386" t="s">
        <v>265</v>
      </c>
      <c r="E90" s="386" t="s">
        <v>357</v>
      </c>
      <c r="F90" s="215">
        <v>595</v>
      </c>
      <c r="G90" s="385">
        <f>$B$136</f>
        <v>0</v>
      </c>
      <c r="H90" s="233">
        <f t="shared" si="2"/>
        <v>0</v>
      </c>
    </row>
    <row r="91" spans="1:8">
      <c r="A91" s="475" t="s">
        <v>107</v>
      </c>
      <c r="B91" s="475" t="s">
        <v>128</v>
      </c>
      <c r="C91" s="24" t="s">
        <v>416</v>
      </c>
      <c r="D91" s="386" t="s">
        <v>3</v>
      </c>
      <c r="E91" s="386" t="s">
        <v>266</v>
      </c>
      <c r="F91" s="215">
        <v>2172</v>
      </c>
      <c r="G91" s="215">
        <f>$B$139</f>
        <v>0</v>
      </c>
      <c r="H91" s="233">
        <f t="shared" si="2"/>
        <v>0</v>
      </c>
    </row>
    <row r="92" spans="1:8">
      <c r="A92" s="475" t="s">
        <v>107</v>
      </c>
      <c r="B92" s="475" t="s">
        <v>128</v>
      </c>
      <c r="C92" s="24" t="s">
        <v>129</v>
      </c>
      <c r="D92" s="386" t="s">
        <v>267</v>
      </c>
      <c r="E92" s="386" t="s">
        <v>268</v>
      </c>
      <c r="F92" s="215">
        <v>98</v>
      </c>
      <c r="G92" s="384">
        <f>$B$135</f>
        <v>0</v>
      </c>
      <c r="H92" s="233">
        <f t="shared" si="2"/>
        <v>0</v>
      </c>
    </row>
    <row r="93" spans="1:8">
      <c r="A93" s="475" t="s">
        <v>107</v>
      </c>
      <c r="B93" s="475" t="s">
        <v>128</v>
      </c>
      <c r="C93" s="24" t="s">
        <v>130</v>
      </c>
      <c r="D93" s="386" t="s">
        <v>269</v>
      </c>
      <c r="E93" s="386" t="s">
        <v>363</v>
      </c>
      <c r="F93" s="215">
        <v>304</v>
      </c>
      <c r="G93" s="384">
        <f>$B$135</f>
        <v>0</v>
      </c>
      <c r="H93" s="233">
        <f t="shared" si="2"/>
        <v>0</v>
      </c>
    </row>
    <row r="94" spans="1:8">
      <c r="A94" s="475" t="s">
        <v>107</v>
      </c>
      <c r="B94" s="475" t="s">
        <v>128</v>
      </c>
      <c r="C94" s="24" t="s">
        <v>116</v>
      </c>
      <c r="D94" s="386" t="s">
        <v>245</v>
      </c>
      <c r="E94" s="386" t="s">
        <v>246</v>
      </c>
      <c r="F94" s="215">
        <v>960.05</v>
      </c>
      <c r="G94" s="385">
        <f>$B$136</f>
        <v>0</v>
      </c>
      <c r="H94" s="233">
        <f t="shared" si="2"/>
        <v>0</v>
      </c>
    </row>
    <row r="95" spans="1:8">
      <c r="A95" s="475" t="s">
        <v>107</v>
      </c>
      <c r="B95" s="475" t="s">
        <v>128</v>
      </c>
      <c r="C95" s="24" t="s">
        <v>117</v>
      </c>
      <c r="D95" s="386" t="s">
        <v>247</v>
      </c>
      <c r="E95" s="386" t="s">
        <v>813</v>
      </c>
      <c r="F95" s="215">
        <v>500</v>
      </c>
      <c r="G95" s="384">
        <f>$B$135</f>
        <v>0</v>
      </c>
      <c r="H95" s="233">
        <f t="shared" si="2"/>
        <v>0</v>
      </c>
    </row>
    <row r="96" spans="1:8">
      <c r="A96" s="475" t="s">
        <v>107</v>
      </c>
      <c r="B96" s="475" t="s">
        <v>128</v>
      </c>
      <c r="C96" s="24" t="s">
        <v>118</v>
      </c>
      <c r="D96" s="386" t="s">
        <v>248</v>
      </c>
      <c r="E96" s="386" t="s">
        <v>249</v>
      </c>
      <c r="F96" s="215">
        <v>136</v>
      </c>
      <c r="G96" s="384">
        <f>$B$135</f>
        <v>0</v>
      </c>
      <c r="H96" s="233">
        <f t="shared" si="2"/>
        <v>0</v>
      </c>
    </row>
    <row r="97" spans="1:8">
      <c r="A97" s="475" t="s">
        <v>107</v>
      </c>
      <c r="B97" s="475" t="s">
        <v>128</v>
      </c>
      <c r="C97" s="24" t="s">
        <v>119</v>
      </c>
      <c r="D97" s="386" t="s">
        <v>250</v>
      </c>
      <c r="E97" s="386" t="s">
        <v>251</v>
      </c>
      <c r="F97" s="215">
        <v>158</v>
      </c>
      <c r="G97" s="384">
        <f>$B$135</f>
        <v>0</v>
      </c>
      <c r="H97" s="233">
        <f t="shared" si="2"/>
        <v>0</v>
      </c>
    </row>
    <row r="98" spans="1:8">
      <c r="A98" s="475" t="s">
        <v>107</v>
      </c>
      <c r="B98" s="475" t="s">
        <v>128</v>
      </c>
      <c r="C98" s="24" t="s">
        <v>120</v>
      </c>
      <c r="D98" s="386" t="s">
        <v>252</v>
      </c>
      <c r="E98" s="386" t="s">
        <v>253</v>
      </c>
      <c r="F98" s="215">
        <v>810</v>
      </c>
      <c r="G98" s="385">
        <f>$B$136</f>
        <v>0</v>
      </c>
      <c r="H98" s="233">
        <f t="shared" si="2"/>
        <v>0</v>
      </c>
    </row>
    <row r="99" spans="1:8">
      <c r="A99" s="475" t="s">
        <v>107</v>
      </c>
      <c r="B99" s="475" t="s">
        <v>128</v>
      </c>
      <c r="C99" s="24" t="s">
        <v>121</v>
      </c>
      <c r="D99" s="386" t="s">
        <v>254</v>
      </c>
      <c r="E99" s="386" t="s">
        <v>255</v>
      </c>
      <c r="F99" s="215">
        <v>289</v>
      </c>
      <c r="G99" s="384">
        <f>$B$135</f>
        <v>0</v>
      </c>
      <c r="H99" s="233">
        <f t="shared" si="2"/>
        <v>0</v>
      </c>
    </row>
    <row r="100" spans="1:8" ht="5.25" customHeight="1">
      <c r="A100" s="247"/>
      <c r="B100" s="247"/>
      <c r="C100" s="247"/>
      <c r="D100" s="247"/>
      <c r="E100" s="247"/>
      <c r="F100" s="247"/>
      <c r="G100" s="247"/>
      <c r="H100" s="247"/>
    </row>
    <row r="101" spans="1:8">
      <c r="A101" s="475" t="s">
        <v>108</v>
      </c>
      <c r="B101" s="475" t="s">
        <v>109</v>
      </c>
      <c r="C101" s="24" t="s">
        <v>83</v>
      </c>
      <c r="D101" s="386" t="s">
        <v>285</v>
      </c>
      <c r="E101" s="386" t="s">
        <v>351</v>
      </c>
      <c r="F101" s="215">
        <v>109</v>
      </c>
      <c r="G101" s="384">
        <f>$B$135</f>
        <v>0</v>
      </c>
      <c r="H101" s="233">
        <f t="shared" si="2"/>
        <v>0</v>
      </c>
    </row>
    <row r="102" spans="1:8" ht="13.5" customHeight="1">
      <c r="A102" s="475" t="s">
        <v>108</v>
      </c>
      <c r="B102" s="475" t="s">
        <v>109</v>
      </c>
      <c r="C102" s="24" t="s">
        <v>89</v>
      </c>
      <c r="D102" s="363" t="s">
        <v>296</v>
      </c>
      <c r="E102" s="386" t="s">
        <v>806</v>
      </c>
      <c r="F102" s="215">
        <v>202.64</v>
      </c>
      <c r="G102" s="384">
        <f>$B$135</f>
        <v>0</v>
      </c>
      <c r="H102" s="233">
        <f t="shared" si="2"/>
        <v>0</v>
      </c>
    </row>
    <row r="103" spans="1:8">
      <c r="A103" s="475" t="s">
        <v>108</v>
      </c>
      <c r="B103" s="475" t="s">
        <v>109</v>
      </c>
      <c r="C103" s="24" t="s">
        <v>360</v>
      </c>
      <c r="D103" s="386" t="s">
        <v>286</v>
      </c>
      <c r="E103" s="386" t="s">
        <v>361</v>
      </c>
      <c r="F103" s="215">
        <v>2466.63</v>
      </c>
      <c r="G103" s="215">
        <f>$B$139</f>
        <v>0</v>
      </c>
      <c r="H103" s="233">
        <f t="shared" si="2"/>
        <v>0</v>
      </c>
    </row>
    <row r="104" spans="1:8" ht="12.75" customHeight="1">
      <c r="A104" s="475" t="s">
        <v>108</v>
      </c>
      <c r="B104" s="475" t="s">
        <v>109</v>
      </c>
      <c r="C104" s="24" t="s">
        <v>75</v>
      </c>
      <c r="D104" s="386" t="s">
        <v>271</v>
      </c>
      <c r="E104" s="386" t="s">
        <v>666</v>
      </c>
      <c r="F104" s="215">
        <v>210</v>
      </c>
      <c r="G104" s="384">
        <f>$B$135</f>
        <v>0</v>
      </c>
      <c r="H104" s="233">
        <f t="shared" si="2"/>
        <v>0</v>
      </c>
    </row>
    <row r="105" spans="1:8">
      <c r="A105" s="475" t="s">
        <v>108</v>
      </c>
      <c r="B105" s="475" t="s">
        <v>109</v>
      </c>
      <c r="C105" s="24" t="s">
        <v>76</v>
      </c>
      <c r="D105" s="386" t="s">
        <v>272</v>
      </c>
      <c r="E105" s="386" t="s">
        <v>273</v>
      </c>
      <c r="F105" s="215">
        <v>522.13</v>
      </c>
      <c r="G105" s="385">
        <f>$B$136</f>
        <v>0</v>
      </c>
      <c r="H105" s="233">
        <f t="shared" si="2"/>
        <v>0</v>
      </c>
    </row>
    <row r="106" spans="1:8">
      <c r="A106" s="475" t="s">
        <v>108</v>
      </c>
      <c r="B106" s="475" t="s">
        <v>109</v>
      </c>
      <c r="C106" s="24" t="s">
        <v>91</v>
      </c>
      <c r="D106" s="386" t="s">
        <v>298</v>
      </c>
      <c r="E106" s="386" t="s">
        <v>405</v>
      </c>
      <c r="F106" s="215">
        <v>3551</v>
      </c>
      <c r="G106" s="215">
        <f>$B$142</f>
        <v>0</v>
      </c>
      <c r="H106" s="233">
        <f t="shared" si="2"/>
        <v>0</v>
      </c>
    </row>
    <row r="107" spans="1:8">
      <c r="A107" s="475" t="s">
        <v>108</v>
      </c>
      <c r="B107" s="475" t="s">
        <v>109</v>
      </c>
      <c r="C107" s="24" t="s">
        <v>92</v>
      </c>
      <c r="D107" s="386" t="s">
        <v>299</v>
      </c>
      <c r="E107" s="386" t="s">
        <v>300</v>
      </c>
      <c r="F107" s="215">
        <v>440</v>
      </c>
      <c r="G107" s="384">
        <f>$B$135</f>
        <v>0</v>
      </c>
      <c r="H107" s="233">
        <f t="shared" si="2"/>
        <v>0</v>
      </c>
    </row>
    <row r="108" spans="1:8">
      <c r="A108" s="475" t="s">
        <v>108</v>
      </c>
      <c r="B108" s="475" t="s">
        <v>109</v>
      </c>
      <c r="C108" s="24" t="s">
        <v>86</v>
      </c>
      <c r="D108" s="386" t="s">
        <v>292</v>
      </c>
      <c r="E108" s="386" t="s">
        <v>355</v>
      </c>
      <c r="F108" s="215">
        <v>346.04</v>
      </c>
      <c r="G108" s="384">
        <f>$B$135</f>
        <v>0</v>
      </c>
      <c r="H108" s="233">
        <f t="shared" si="2"/>
        <v>0</v>
      </c>
    </row>
    <row r="109" spans="1:8">
      <c r="A109" s="475" t="s">
        <v>108</v>
      </c>
      <c r="B109" s="475" t="s">
        <v>109</v>
      </c>
      <c r="C109" s="24" t="s">
        <v>87</v>
      </c>
      <c r="D109" s="386" t="s">
        <v>293</v>
      </c>
      <c r="E109" s="386" t="s">
        <v>669</v>
      </c>
      <c r="F109" s="215">
        <v>120.76</v>
      </c>
      <c r="G109" s="384">
        <f>$B$135</f>
        <v>0</v>
      </c>
      <c r="H109" s="233">
        <f t="shared" si="2"/>
        <v>0</v>
      </c>
    </row>
    <row r="110" spans="1:8">
      <c r="A110" s="475" t="s">
        <v>108</v>
      </c>
      <c r="B110" s="475" t="s">
        <v>109</v>
      </c>
      <c r="C110" s="24" t="s">
        <v>88</v>
      </c>
      <c r="D110" s="386" t="s">
        <v>294</v>
      </c>
      <c r="E110" s="386" t="s">
        <v>295</v>
      </c>
      <c r="F110" s="215">
        <v>227</v>
      </c>
      <c r="G110" s="384">
        <f>$B$135</f>
        <v>0</v>
      </c>
      <c r="H110" s="233">
        <f t="shared" si="2"/>
        <v>0</v>
      </c>
    </row>
    <row r="111" spans="1:8">
      <c r="A111" s="475" t="s">
        <v>108</v>
      </c>
      <c r="B111" s="475" t="s">
        <v>109</v>
      </c>
      <c r="C111" s="24" t="s">
        <v>90</v>
      </c>
      <c r="D111" s="386" t="s">
        <v>297</v>
      </c>
      <c r="E111" s="386" t="s">
        <v>670</v>
      </c>
      <c r="F111" s="215">
        <v>579</v>
      </c>
      <c r="G111" s="385">
        <f>$B$136</f>
        <v>0</v>
      </c>
      <c r="H111" s="233">
        <f t="shared" si="2"/>
        <v>0</v>
      </c>
    </row>
    <row r="112" spans="1:8">
      <c r="A112" s="475" t="s">
        <v>108</v>
      </c>
      <c r="B112" s="475" t="s">
        <v>109</v>
      </c>
      <c r="C112" s="24" t="s">
        <v>78</v>
      </c>
      <c r="D112" s="386" t="s">
        <v>275</v>
      </c>
      <c r="E112" s="386" t="s">
        <v>276</v>
      </c>
      <c r="F112" s="215">
        <v>310</v>
      </c>
      <c r="G112" s="384">
        <f>$B$135</f>
        <v>0</v>
      </c>
      <c r="H112" s="233">
        <f t="shared" si="2"/>
        <v>0</v>
      </c>
    </row>
    <row r="113" spans="1:8">
      <c r="A113" s="475" t="s">
        <v>108</v>
      </c>
      <c r="B113" s="475" t="s">
        <v>109</v>
      </c>
      <c r="C113" s="24" t="s">
        <v>79</v>
      </c>
      <c r="D113" s="386" t="s">
        <v>277</v>
      </c>
      <c r="E113" s="386" t="s">
        <v>278</v>
      </c>
      <c r="F113" s="215">
        <v>240</v>
      </c>
      <c r="G113" s="384">
        <f>$B$135</f>
        <v>0</v>
      </c>
      <c r="H113" s="233">
        <f t="shared" si="2"/>
        <v>0</v>
      </c>
    </row>
    <row r="114" spans="1:8">
      <c r="A114" s="475" t="s">
        <v>108</v>
      </c>
      <c r="B114" s="475" t="s">
        <v>109</v>
      </c>
      <c r="C114" s="24" t="s">
        <v>354</v>
      </c>
      <c r="D114" s="386" t="s">
        <v>287</v>
      </c>
      <c r="E114" s="386" t="s">
        <v>288</v>
      </c>
      <c r="F114" s="215">
        <v>2061.92</v>
      </c>
      <c r="G114" s="215">
        <f>$B$139</f>
        <v>0</v>
      </c>
      <c r="H114" s="233">
        <f t="shared" si="2"/>
        <v>0</v>
      </c>
    </row>
    <row r="115" spans="1:8">
      <c r="A115" s="475" t="s">
        <v>108</v>
      </c>
      <c r="B115" s="475" t="s">
        <v>109</v>
      </c>
      <c r="C115" s="24" t="s">
        <v>85</v>
      </c>
      <c r="D115" s="386" t="s">
        <v>291</v>
      </c>
      <c r="E115" s="386" t="s">
        <v>667</v>
      </c>
      <c r="F115" s="215">
        <v>281.17</v>
      </c>
      <c r="G115" s="384">
        <f t="shared" ref="G115:G120" si="3">$B$135</f>
        <v>0</v>
      </c>
      <c r="H115" s="233">
        <f t="shared" si="2"/>
        <v>0</v>
      </c>
    </row>
    <row r="116" spans="1:8">
      <c r="A116" s="475" t="s">
        <v>108</v>
      </c>
      <c r="B116" s="475" t="s">
        <v>109</v>
      </c>
      <c r="C116" s="24" t="s">
        <v>84</v>
      </c>
      <c r="D116" s="386" t="s">
        <v>289</v>
      </c>
      <c r="E116" s="386" t="s">
        <v>290</v>
      </c>
      <c r="F116" s="215">
        <v>245</v>
      </c>
      <c r="G116" s="384">
        <f t="shared" si="3"/>
        <v>0</v>
      </c>
      <c r="H116" s="233">
        <f t="shared" si="2"/>
        <v>0</v>
      </c>
    </row>
    <row r="117" spans="1:8" ht="12" customHeight="1">
      <c r="A117" s="475" t="s">
        <v>108</v>
      </c>
      <c r="B117" s="475" t="s">
        <v>109</v>
      </c>
      <c r="C117" s="24" t="s">
        <v>77</v>
      </c>
      <c r="D117" s="386" t="s">
        <v>274</v>
      </c>
      <c r="E117" s="386" t="s">
        <v>807</v>
      </c>
      <c r="F117" s="215">
        <v>361.99</v>
      </c>
      <c r="G117" s="384">
        <f t="shared" si="3"/>
        <v>0</v>
      </c>
      <c r="H117" s="233">
        <f t="shared" si="2"/>
        <v>0</v>
      </c>
    </row>
    <row r="118" spans="1:8">
      <c r="A118" s="475" t="s">
        <v>108</v>
      </c>
      <c r="B118" s="475" t="s">
        <v>109</v>
      </c>
      <c r="C118" s="24" t="s">
        <v>80</v>
      </c>
      <c r="D118" s="386" t="s">
        <v>279</v>
      </c>
      <c r="E118" s="386" t="s">
        <v>280</v>
      </c>
      <c r="F118" s="215">
        <v>330</v>
      </c>
      <c r="G118" s="384">
        <f t="shared" si="3"/>
        <v>0</v>
      </c>
      <c r="H118" s="233">
        <f t="shared" si="2"/>
        <v>0</v>
      </c>
    </row>
    <row r="119" spans="1:8">
      <c r="A119" s="475" t="s">
        <v>108</v>
      </c>
      <c r="B119" s="475" t="s">
        <v>109</v>
      </c>
      <c r="C119" s="24" t="s">
        <v>81</v>
      </c>
      <c r="D119" s="386" t="s">
        <v>281</v>
      </c>
      <c r="E119" s="386" t="s">
        <v>282</v>
      </c>
      <c r="F119" s="215">
        <v>186</v>
      </c>
      <c r="G119" s="384">
        <f t="shared" si="3"/>
        <v>0</v>
      </c>
      <c r="H119" s="233">
        <f t="shared" si="2"/>
        <v>0</v>
      </c>
    </row>
    <row r="120" spans="1:8">
      <c r="A120" s="475" t="s">
        <v>108</v>
      </c>
      <c r="B120" s="475" t="s">
        <v>109</v>
      </c>
      <c r="C120" s="24" t="s">
        <v>82</v>
      </c>
      <c r="D120" s="386" t="s">
        <v>283</v>
      </c>
      <c r="E120" s="386" t="s">
        <v>284</v>
      </c>
      <c r="F120" s="215">
        <v>270</v>
      </c>
      <c r="G120" s="384">
        <f t="shared" si="3"/>
        <v>0</v>
      </c>
      <c r="H120" s="233">
        <f t="shared" si="2"/>
        <v>0</v>
      </c>
    </row>
    <row r="121" spans="1:8" ht="7.5" customHeight="1">
      <c r="A121" s="247"/>
      <c r="B121" s="247"/>
      <c r="C121" s="247"/>
      <c r="D121" s="247"/>
      <c r="E121" s="247"/>
      <c r="F121" s="247"/>
      <c r="G121" s="247"/>
      <c r="H121" s="247"/>
    </row>
    <row r="122" spans="1:8">
      <c r="A122" s="24" t="s">
        <v>620</v>
      </c>
      <c r="B122" s="24" t="s">
        <v>620</v>
      </c>
      <c r="C122" s="24" t="s">
        <v>406</v>
      </c>
      <c r="D122" s="386" t="s">
        <v>11</v>
      </c>
      <c r="E122" s="386" t="s">
        <v>407</v>
      </c>
      <c r="F122" s="215">
        <v>820</v>
      </c>
      <c r="G122" s="385">
        <f>$B$136</f>
        <v>0</v>
      </c>
      <c r="H122" s="233">
        <f t="shared" si="2"/>
        <v>0</v>
      </c>
    </row>
    <row r="123" spans="1:8" ht="6.75" customHeight="1">
      <c r="A123" s="247"/>
      <c r="B123" s="247"/>
      <c r="C123" s="247"/>
      <c r="D123" s="247"/>
      <c r="E123" s="247"/>
      <c r="F123" s="247"/>
      <c r="G123" s="247"/>
      <c r="H123" s="247"/>
    </row>
    <row r="124" spans="1:8">
      <c r="A124" s="24" t="s">
        <v>616</v>
      </c>
      <c r="B124" s="24" t="s">
        <v>616</v>
      </c>
      <c r="C124" s="24" t="s">
        <v>630</v>
      </c>
      <c r="D124" s="386" t="s">
        <v>11</v>
      </c>
      <c r="E124" s="386" t="s">
        <v>671</v>
      </c>
      <c r="F124" s="215">
        <v>2400</v>
      </c>
      <c r="G124" s="215">
        <f>$B$139</f>
        <v>0</v>
      </c>
      <c r="H124" s="233">
        <f t="shared" ref="H124:H128" si="4">G124/12</f>
        <v>0</v>
      </c>
    </row>
    <row r="125" spans="1:8" ht="6.75" customHeight="1">
      <c r="A125" s="247"/>
      <c r="B125" s="247"/>
      <c r="C125" s="247"/>
      <c r="D125" s="247"/>
      <c r="E125" s="247"/>
      <c r="F125" s="247"/>
      <c r="G125" s="247"/>
      <c r="H125" s="247"/>
    </row>
    <row r="126" spans="1:8">
      <c r="A126" s="24" t="s">
        <v>617</v>
      </c>
      <c r="B126" s="24" t="s">
        <v>617</v>
      </c>
      <c r="C126" s="24" t="s">
        <v>631</v>
      </c>
      <c r="D126" s="386" t="s">
        <v>410</v>
      </c>
      <c r="E126" s="386" t="s">
        <v>408</v>
      </c>
      <c r="F126" s="390">
        <v>596</v>
      </c>
      <c r="G126" s="385">
        <f>$B$136</f>
        <v>0</v>
      </c>
      <c r="H126" s="233">
        <f t="shared" si="4"/>
        <v>0</v>
      </c>
    </row>
    <row r="127" spans="1:8">
      <c r="A127" s="24" t="s">
        <v>617</v>
      </c>
      <c r="B127" s="24" t="s">
        <v>617</v>
      </c>
      <c r="C127" s="24" t="s">
        <v>632</v>
      </c>
      <c r="D127" s="386" t="s">
        <v>411</v>
      </c>
      <c r="E127" s="386" t="s">
        <v>672</v>
      </c>
      <c r="F127" s="390">
        <v>510</v>
      </c>
      <c r="G127" s="385">
        <f>$B$136</f>
        <v>0</v>
      </c>
      <c r="H127" s="233">
        <f t="shared" si="4"/>
        <v>0</v>
      </c>
    </row>
    <row r="128" spans="1:8">
      <c r="A128" s="24" t="s">
        <v>617</v>
      </c>
      <c r="B128" s="24" t="s">
        <v>617</v>
      </c>
      <c r="C128" s="24" t="s">
        <v>633</v>
      </c>
      <c r="D128" s="386" t="s">
        <v>412</v>
      </c>
      <c r="E128" s="386" t="s">
        <v>409</v>
      </c>
      <c r="F128" s="390">
        <v>55</v>
      </c>
      <c r="G128" s="384">
        <f>$B$135</f>
        <v>0</v>
      </c>
      <c r="H128" s="233">
        <f t="shared" si="4"/>
        <v>0</v>
      </c>
    </row>
    <row r="129" spans="1:9" ht="11.25" customHeight="1">
      <c r="A129" s="441"/>
      <c r="B129" s="441"/>
      <c r="C129" s="441"/>
      <c r="D129" s="441"/>
      <c r="E129" s="441"/>
      <c r="F129" s="441"/>
      <c r="G129" s="376">
        <f>SUM(G2:G128)</f>
        <v>0</v>
      </c>
      <c r="H129" s="376">
        <f>SUM(H2:H128)</f>
        <v>0</v>
      </c>
    </row>
    <row r="130" spans="1:9">
      <c r="G130" s="440" t="s">
        <v>899</v>
      </c>
      <c r="H130" s="440" t="s">
        <v>900</v>
      </c>
      <c r="I130" s="378" t="s">
        <v>901</v>
      </c>
    </row>
    <row r="131" spans="1:9">
      <c r="G131" s="440"/>
      <c r="H131" s="440"/>
      <c r="I131" s="378"/>
    </row>
    <row r="132" spans="1:9" ht="28.5" customHeight="1">
      <c r="A132" s="517" t="s">
        <v>909</v>
      </c>
      <c r="B132" s="517"/>
      <c r="G132" s="440"/>
      <c r="H132" s="440"/>
      <c r="I132" s="378"/>
    </row>
    <row r="133" spans="1:9" ht="15.75">
      <c r="A133" s="515" t="s">
        <v>848</v>
      </c>
      <c r="B133" s="515"/>
    </row>
    <row r="134" spans="1:9" ht="15.75">
      <c r="A134" s="449" t="s">
        <v>849</v>
      </c>
      <c r="B134" s="450" t="s">
        <v>839</v>
      </c>
    </row>
    <row r="135" spans="1:9" ht="15">
      <c r="A135" s="451" t="s">
        <v>850</v>
      </c>
      <c r="B135" s="452"/>
    </row>
    <row r="136" spans="1:9" ht="15">
      <c r="A136" s="451" t="s">
        <v>851</v>
      </c>
      <c r="B136" s="452"/>
    </row>
    <row r="137" spans="1:9" ht="15">
      <c r="A137" s="451" t="s">
        <v>859</v>
      </c>
      <c r="B137" s="452"/>
    </row>
    <row r="138" spans="1:9" ht="15">
      <c r="A138" s="451" t="s">
        <v>858</v>
      </c>
      <c r="B138" s="452"/>
    </row>
    <row r="139" spans="1:9" ht="15">
      <c r="A139" s="451" t="s">
        <v>857</v>
      </c>
      <c r="B139" s="452"/>
    </row>
    <row r="140" spans="1:9" ht="15">
      <c r="A140" s="451" t="s">
        <v>852</v>
      </c>
      <c r="B140" s="452"/>
    </row>
    <row r="141" spans="1:9" ht="15">
      <c r="A141" s="451" t="s">
        <v>853</v>
      </c>
      <c r="B141" s="452"/>
    </row>
    <row r="142" spans="1:9" ht="15">
      <c r="A142" s="451" t="s">
        <v>860</v>
      </c>
      <c r="B142" s="452"/>
    </row>
    <row r="143" spans="1:9" ht="15">
      <c r="A143" s="451" t="s">
        <v>854</v>
      </c>
      <c r="B143" s="452"/>
    </row>
    <row r="144" spans="1:9" ht="15">
      <c r="A144" s="451" t="s">
        <v>855</v>
      </c>
      <c r="B144" s="452"/>
    </row>
    <row r="145" spans="1:2" ht="15">
      <c r="A145" s="451" t="s">
        <v>856</v>
      </c>
      <c r="B145" s="452"/>
    </row>
    <row r="146" spans="1:2">
      <c r="A146" s="31"/>
      <c r="B146" s="31"/>
    </row>
  </sheetData>
  <autoFilter ref="F1:F128" xr:uid="{00000000-0009-0000-0000-00000A000000}"/>
  <mergeCells count="2">
    <mergeCell ref="A132:B132"/>
    <mergeCell ref="A133:B13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21"/>
  <sheetViews>
    <sheetView showGridLines="0" topLeftCell="F1" workbookViewId="0">
      <selection activeCell="H3" sqref="H3"/>
    </sheetView>
  </sheetViews>
  <sheetFormatPr defaultRowHeight="12.75"/>
  <cols>
    <col min="1" max="1" width="16.85546875" customWidth="1"/>
    <col min="4" max="4" width="24" customWidth="1"/>
    <col min="5" max="6" width="44.28515625" customWidth="1"/>
    <col min="7" max="9" width="19.42578125" customWidth="1"/>
    <col min="10" max="10" width="21.5703125" customWidth="1"/>
  </cols>
  <sheetData>
    <row r="1" spans="1:10" ht="33.75">
      <c r="A1" s="242" t="s">
        <v>93</v>
      </c>
      <c r="B1" s="242" t="s">
        <v>94</v>
      </c>
      <c r="C1" s="242" t="s">
        <v>110</v>
      </c>
      <c r="D1" s="246" t="s">
        <v>144</v>
      </c>
      <c r="E1" s="246" t="s">
        <v>705</v>
      </c>
      <c r="F1" s="242" t="s">
        <v>915</v>
      </c>
      <c r="G1" s="242" t="s">
        <v>928</v>
      </c>
      <c r="H1" s="242" t="s">
        <v>930</v>
      </c>
      <c r="I1" s="242" t="s">
        <v>932</v>
      </c>
      <c r="J1" s="242" t="s">
        <v>931</v>
      </c>
    </row>
    <row r="2" spans="1:10" ht="18" customHeight="1">
      <c r="A2" s="24" t="s">
        <v>616</v>
      </c>
      <c r="B2" s="24" t="s">
        <v>616</v>
      </c>
      <c r="C2" s="24" t="s">
        <v>630</v>
      </c>
      <c r="D2" s="460" t="s">
        <v>11</v>
      </c>
      <c r="E2" s="459" t="s">
        <v>11</v>
      </c>
      <c r="F2" s="24" t="s">
        <v>916</v>
      </c>
      <c r="G2" s="24">
        <v>70</v>
      </c>
      <c r="H2" s="461">
        <v>0</v>
      </c>
      <c r="I2" s="462">
        <f>G2*H2</f>
        <v>0</v>
      </c>
      <c r="J2" s="462">
        <f>I2/12</f>
        <v>0</v>
      </c>
    </row>
    <row r="4" spans="1:10">
      <c r="A4" s="31" t="s">
        <v>929</v>
      </c>
    </row>
    <row r="6" spans="1:10">
      <c r="A6" s="34" t="s">
        <v>917</v>
      </c>
    </row>
    <row r="7" spans="1:10">
      <c r="A7" t="s">
        <v>918</v>
      </c>
    </row>
    <row r="8" spans="1:10">
      <c r="A8" s="31" t="s">
        <v>924</v>
      </c>
    </row>
    <row r="9" spans="1:10">
      <c r="A9" s="31" t="s">
        <v>919</v>
      </c>
    </row>
    <row r="10" spans="1:10">
      <c r="A10" s="31" t="s">
        <v>920</v>
      </c>
    </row>
    <row r="12" spans="1:10">
      <c r="A12" s="34" t="s">
        <v>921</v>
      </c>
    </row>
    <row r="13" spans="1:10">
      <c r="A13" s="31" t="s">
        <v>933</v>
      </c>
    </row>
    <row r="15" spans="1:10">
      <c r="A15" s="34" t="s">
        <v>926</v>
      </c>
    </row>
    <row r="16" spans="1:10">
      <c r="A16" s="31" t="s">
        <v>927</v>
      </c>
    </row>
    <row r="18" spans="1:1">
      <c r="A18" s="31" t="s">
        <v>923</v>
      </c>
    </row>
    <row r="19" spans="1:1">
      <c r="A19" s="31" t="s">
        <v>922</v>
      </c>
    </row>
    <row r="20" spans="1:1">
      <c r="A20" s="31" t="s">
        <v>925</v>
      </c>
    </row>
    <row r="21" spans="1:1">
      <c r="A21" s="31" t="s">
        <v>934</v>
      </c>
    </row>
  </sheetData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9"/>
  <sheetViews>
    <sheetView showGridLines="0" zoomScaleNormal="100" workbookViewId="0">
      <selection activeCell="F23" sqref="F23"/>
    </sheetView>
  </sheetViews>
  <sheetFormatPr defaultColWidth="9.140625" defaultRowHeight="12.75"/>
  <cols>
    <col min="1" max="1" width="30.140625" bestFit="1" customWidth="1"/>
    <col min="2" max="2" width="11.7109375" bestFit="1" customWidth="1"/>
  </cols>
  <sheetData>
    <row r="1" spans="1:5">
      <c r="A1" s="3"/>
      <c r="B1" s="3"/>
      <c r="C1" s="3"/>
    </row>
    <row r="2" spans="1:5">
      <c r="A2" s="53" t="s">
        <v>500</v>
      </c>
      <c r="B2" s="287">
        <v>0</v>
      </c>
      <c r="C2" s="3" t="s">
        <v>740</v>
      </c>
    </row>
    <row r="3" spans="1:5">
      <c r="A3" s="53" t="s">
        <v>501</v>
      </c>
      <c r="B3" s="287">
        <v>0</v>
      </c>
      <c r="C3" s="3" t="s">
        <v>740</v>
      </c>
    </row>
    <row r="4" spans="1:5">
      <c r="B4" s="260">
        <f>SUM(B2:B3)</f>
        <v>0</v>
      </c>
      <c r="C4" s="3" t="s">
        <v>739</v>
      </c>
    </row>
    <row r="5" spans="1:5">
      <c r="C5" s="456" t="s">
        <v>935</v>
      </c>
      <c r="D5" s="457"/>
      <c r="E5" s="457"/>
    </row>
    <row r="9" spans="1:5">
      <c r="B9" s="57"/>
    </row>
  </sheetData>
  <pageMargins left="0.51181102362204722" right="0.51181102362204722" top="0.78740157480314965" bottom="0.78740157480314965" header="0.31496062992125984" footer="0.31496062992125984"/>
  <pageSetup paperSize="9" scale="75" firstPageNumber="23" orientation="portrait" useFirstPageNumber="1" r:id="rId1"/>
  <headerFooter alignWithMargins="0">
    <oddHeader>&amp;C&amp;"Arial,Negrito"Montante D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S133"/>
  <sheetViews>
    <sheetView showGridLines="0" zoomScaleNormal="100" workbookViewId="0">
      <pane xSplit="5" ySplit="1" topLeftCell="CY88" activePane="bottomRight" state="frozen"/>
      <selection pane="topRight" activeCell="E1" sqref="E1"/>
      <selection pane="bottomLeft" activeCell="A2" sqref="A2"/>
      <selection pane="bottomRight" activeCell="DA84" sqref="DA84:DA99"/>
    </sheetView>
  </sheetViews>
  <sheetFormatPr defaultColWidth="8.85546875" defaultRowHeight="11.25"/>
  <cols>
    <col min="1" max="1" width="21.5703125" style="3" bestFit="1" customWidth="1"/>
    <col min="2" max="2" width="20.140625" style="3" bestFit="1" customWidth="1"/>
    <col min="3" max="3" width="37" style="3" hidden="1" customWidth="1"/>
    <col min="4" max="4" width="27.28515625" style="3" hidden="1" customWidth="1"/>
    <col min="5" max="5" width="26.85546875" style="3" hidden="1" customWidth="1"/>
    <col min="6" max="8" width="16.28515625" style="3" customWidth="1"/>
    <col min="9" max="9" width="19.140625" style="3" customWidth="1"/>
    <col min="10" max="12" width="18.7109375" style="3" customWidth="1"/>
    <col min="13" max="15" width="18.28515625" style="3" customWidth="1"/>
    <col min="16" max="16" width="19.42578125" style="3" customWidth="1"/>
    <col min="17" max="17" width="32.42578125" style="3" customWidth="1"/>
    <col min="18" max="20" width="14.42578125" style="3" customWidth="1"/>
    <col min="21" max="22" width="23.28515625" style="3" customWidth="1"/>
    <col min="23" max="24" width="25.7109375" style="3" customWidth="1"/>
    <col min="25" max="25" width="18.28515625" style="3" customWidth="1"/>
    <col min="26" max="26" width="9.42578125" style="3" customWidth="1"/>
    <col min="27" max="27" width="16.28515625" style="3" customWidth="1"/>
    <col min="28" max="29" width="10.28515625" style="3" customWidth="1"/>
    <col min="30" max="30" width="11" style="3" customWidth="1"/>
    <col min="31" max="31" width="12.5703125" style="3" customWidth="1"/>
    <col min="32" max="33" width="16.28515625" style="3" customWidth="1"/>
    <col min="34" max="36" width="12.140625" style="3" customWidth="1"/>
    <col min="37" max="37" width="11.140625" style="3" customWidth="1"/>
    <col min="38" max="38" width="25" style="3" customWidth="1"/>
    <col min="39" max="41" width="8.85546875" style="3" customWidth="1"/>
    <col min="42" max="43" width="15.85546875" style="3" customWidth="1"/>
    <col min="44" max="45" width="18.28515625" style="3" customWidth="1"/>
    <col min="46" max="46" width="12.140625" style="3" customWidth="1"/>
    <col min="47" max="49" width="10.28515625" style="3" customWidth="1"/>
    <col min="50" max="50" width="10.85546875" style="3" customWidth="1"/>
    <col min="51" max="51" width="10.42578125" style="3" customWidth="1"/>
    <col min="52" max="53" width="12.5703125" style="3" customWidth="1"/>
    <col min="54" max="56" width="12.140625" style="3" customWidth="1"/>
    <col min="57" max="57" width="11.140625" style="3" customWidth="1"/>
    <col min="58" max="58" width="14.42578125" style="3" customWidth="1"/>
    <col min="59" max="61" width="8.42578125" style="3" customWidth="1"/>
    <col min="62" max="64" width="11" style="3" customWidth="1"/>
    <col min="65" max="65" width="16.5703125" style="3" customWidth="1"/>
    <col min="66" max="66" width="12.140625" style="3" customWidth="1"/>
    <col min="67" max="67" width="8.7109375" style="3" customWidth="1"/>
    <col min="68" max="68" width="7.85546875" style="3" bestFit="1" customWidth="1"/>
    <col min="69" max="69" width="5.7109375" style="3" customWidth="1"/>
    <col min="70" max="70" width="8.7109375" style="3" customWidth="1"/>
    <col min="71" max="71" width="11" style="3" bestFit="1" customWidth="1"/>
    <col min="72" max="72" width="12" style="3" customWidth="1"/>
    <col min="73" max="73" width="7.85546875" style="3" customWidth="1"/>
    <col min="74" max="74" width="9.7109375" style="3" customWidth="1"/>
    <col min="75" max="75" width="7" style="3" customWidth="1"/>
    <col min="76" max="78" width="7.85546875" style="3" customWidth="1"/>
    <col min="79" max="79" width="18.42578125" style="3" customWidth="1"/>
    <col min="80" max="80" width="7" style="3" customWidth="1"/>
    <col min="81" max="81" width="11.7109375" style="3" customWidth="1"/>
    <col min="82" max="82" width="7" style="3" customWidth="1"/>
    <col min="83" max="84" width="7.85546875" style="3" customWidth="1"/>
    <col min="85" max="85" width="9.5703125" style="3" customWidth="1"/>
    <col min="86" max="86" width="9.28515625" style="3" customWidth="1"/>
    <col min="87" max="87" width="8.42578125" style="3" customWidth="1"/>
    <col min="88" max="88" width="7.85546875" style="3" customWidth="1"/>
    <col min="89" max="89" width="15" style="3" customWidth="1"/>
    <col min="90" max="91" width="20.140625" style="3" customWidth="1"/>
    <col min="92" max="92" width="15.28515625" style="3" customWidth="1"/>
    <col min="93" max="93" width="9.28515625" style="3" customWidth="1"/>
    <col min="94" max="94" width="8.85546875" style="3" customWidth="1"/>
    <col min="95" max="95" width="14.7109375" style="20" customWidth="1"/>
    <col min="96" max="96" width="16.140625" style="20" customWidth="1"/>
    <col min="97" max="97" width="11" style="20" customWidth="1"/>
    <col min="98" max="98" width="7" style="3" customWidth="1"/>
    <col min="99" max="99" width="15.85546875" style="3" customWidth="1"/>
    <col min="100" max="100" width="11.5703125" style="3" customWidth="1"/>
    <col min="101" max="101" width="14" style="3" bestFit="1" customWidth="1"/>
    <col min="102" max="102" width="16.85546875" style="3" customWidth="1"/>
    <col min="103" max="106" width="13.140625" style="3" customWidth="1"/>
    <col min="107" max="107" width="8.7109375" style="3" customWidth="1"/>
    <col min="108" max="108" width="11.7109375" style="3" customWidth="1"/>
    <col min="109" max="109" width="14.140625" style="3" bestFit="1" customWidth="1"/>
    <col min="110" max="110" width="12.5703125" style="3" bestFit="1" customWidth="1"/>
    <col min="111" max="111" width="7" style="3" bestFit="1" customWidth="1"/>
    <col min="112" max="113" width="18.28515625" style="3" bestFit="1" customWidth="1"/>
    <col min="114" max="114" width="4.85546875" style="16" bestFit="1" customWidth="1"/>
    <col min="115" max="116" width="7.85546875" style="3" bestFit="1" customWidth="1"/>
    <col min="117" max="117" width="5.5703125" style="3" bestFit="1" customWidth="1"/>
    <col min="118" max="119" width="7.85546875" style="3" bestFit="1" customWidth="1"/>
    <col min="120" max="120" width="9.140625" style="3" bestFit="1" customWidth="1"/>
    <col min="121" max="121" width="8.7109375" style="3" bestFit="1" customWidth="1"/>
    <col min="122" max="123" width="11.85546875" style="3" bestFit="1" customWidth="1"/>
    <col min="124" max="16384" width="8.85546875" style="3"/>
  </cols>
  <sheetData>
    <row r="1" spans="1:123" s="245" customFormat="1" ht="35.450000000000003" customHeight="1">
      <c r="A1" s="242" t="s">
        <v>93</v>
      </c>
      <c r="B1" s="242" t="s">
        <v>94</v>
      </c>
      <c r="C1" s="242" t="s">
        <v>110</v>
      </c>
      <c r="D1" s="246" t="s">
        <v>144</v>
      </c>
      <c r="E1" s="246" t="s">
        <v>705</v>
      </c>
      <c r="F1" s="251" t="s">
        <v>4</v>
      </c>
      <c r="G1" s="252" t="s">
        <v>5</v>
      </c>
      <c r="H1" s="252" t="s">
        <v>6</v>
      </c>
      <c r="I1" s="252" t="s">
        <v>375</v>
      </c>
      <c r="J1" s="251" t="s">
        <v>373</v>
      </c>
      <c r="K1" s="251" t="s">
        <v>374</v>
      </c>
      <c r="L1" s="251" t="s">
        <v>372</v>
      </c>
      <c r="M1" s="252" t="s">
        <v>369</v>
      </c>
      <c r="N1" s="252" t="s">
        <v>370</v>
      </c>
      <c r="O1" s="252" t="s">
        <v>371</v>
      </c>
      <c r="P1" s="252" t="s">
        <v>610</v>
      </c>
      <c r="Q1" s="252" t="s">
        <v>384</v>
      </c>
      <c r="R1" s="253" t="s">
        <v>7</v>
      </c>
      <c r="S1" s="253" t="s">
        <v>8</v>
      </c>
      <c r="T1" s="253" t="s">
        <v>9</v>
      </c>
      <c r="U1" s="253" t="s">
        <v>418</v>
      </c>
      <c r="V1" s="253" t="s">
        <v>382</v>
      </c>
      <c r="W1" s="252" t="s">
        <v>422</v>
      </c>
      <c r="X1" s="252" t="s">
        <v>413</v>
      </c>
      <c r="Y1" s="253" t="s">
        <v>383</v>
      </c>
      <c r="Z1" s="254" t="s">
        <v>10</v>
      </c>
      <c r="AA1" s="255" t="s">
        <v>688</v>
      </c>
      <c r="AB1" s="235" t="s">
        <v>689</v>
      </c>
      <c r="AC1" s="235" t="s">
        <v>690</v>
      </c>
      <c r="AD1" s="235" t="s">
        <v>691</v>
      </c>
      <c r="AE1" s="255" t="s">
        <v>692</v>
      </c>
      <c r="AF1" s="255" t="s">
        <v>703</v>
      </c>
      <c r="AG1" s="255" t="s">
        <v>704</v>
      </c>
      <c r="AH1" s="235" t="s">
        <v>685</v>
      </c>
      <c r="AI1" s="235" t="s">
        <v>686</v>
      </c>
      <c r="AJ1" s="235" t="s">
        <v>687</v>
      </c>
      <c r="AK1" s="235" t="s">
        <v>693</v>
      </c>
      <c r="AL1" s="235" t="s">
        <v>694</v>
      </c>
      <c r="AM1" s="254" t="s">
        <v>695</v>
      </c>
      <c r="AN1" s="254" t="s">
        <v>696</v>
      </c>
      <c r="AO1" s="254" t="s">
        <v>697</v>
      </c>
      <c r="AP1" s="254" t="s">
        <v>698</v>
      </c>
      <c r="AQ1" s="254" t="s">
        <v>699</v>
      </c>
      <c r="AR1" s="235" t="s">
        <v>700</v>
      </c>
      <c r="AS1" s="235" t="s">
        <v>701</v>
      </c>
      <c r="AT1" s="254" t="s">
        <v>702</v>
      </c>
      <c r="AU1" s="255" t="s">
        <v>706</v>
      </c>
      <c r="AV1" s="235" t="s">
        <v>707</v>
      </c>
      <c r="AW1" s="235" t="s">
        <v>708</v>
      </c>
      <c r="AX1" s="235" t="s">
        <v>709</v>
      </c>
      <c r="AY1" s="255" t="s">
        <v>710</v>
      </c>
      <c r="AZ1" s="255" t="s">
        <v>711</v>
      </c>
      <c r="BA1" s="255" t="s">
        <v>712</v>
      </c>
      <c r="BB1" s="235" t="s">
        <v>713</v>
      </c>
      <c r="BC1" s="235" t="s">
        <v>714</v>
      </c>
      <c r="BD1" s="235" t="s">
        <v>715</v>
      </c>
      <c r="BE1" s="235" t="s">
        <v>716</v>
      </c>
      <c r="BF1" s="235" t="s">
        <v>717</v>
      </c>
      <c r="BG1" s="254" t="s">
        <v>718</v>
      </c>
      <c r="BH1" s="254" t="s">
        <v>719</v>
      </c>
      <c r="BI1" s="254" t="s">
        <v>720</v>
      </c>
      <c r="BJ1" s="254" t="s">
        <v>721</v>
      </c>
      <c r="BK1" s="254" t="s">
        <v>722</v>
      </c>
      <c r="BL1" s="235" t="s">
        <v>723</v>
      </c>
      <c r="BM1" s="235" t="s">
        <v>724</v>
      </c>
      <c r="BN1" s="254" t="s">
        <v>725</v>
      </c>
      <c r="BO1" s="254" t="s">
        <v>726</v>
      </c>
      <c r="BP1" s="254" t="str">
        <f>'Anexo VI-PlanilhaCustos Global '!B133</f>
        <v>INSS</v>
      </c>
      <c r="BQ1" s="254" t="str">
        <f>'Anexo VI-PlanilhaCustos Global '!B134</f>
        <v>INCRA</v>
      </c>
      <c r="BR1" s="254" t="str">
        <f>'Anexo VI-PlanilhaCustos Global '!B135</f>
        <v>SESI/SESC</v>
      </c>
      <c r="BS1" s="254" t="str">
        <f>'Anexo VI-PlanilhaCustos Global '!B136</f>
        <v>SENAI/SENAC</v>
      </c>
      <c r="BT1" s="254" t="str">
        <f>'Anexo VI-PlanilhaCustos Global '!B137</f>
        <v>RISCOS AMBIENTAIS DO TRABALHO</v>
      </c>
      <c r="BU1" s="254" t="str">
        <f>'Anexo VI-PlanilhaCustos Global '!B138</f>
        <v>FGTS</v>
      </c>
      <c r="BV1" s="254" t="str">
        <f>'Anexo VI-PlanilhaCustos Global '!B139</f>
        <v>SALÁRIO EDUCAÇÃO</v>
      </c>
      <c r="BW1" s="254" t="str">
        <f>'Anexo VI-PlanilhaCustos Global '!B140</f>
        <v>SEBRAE</v>
      </c>
      <c r="BX1" s="254" t="str">
        <f>'Anexo VI-PlanilhaCustos Global '!B141</f>
        <v>SUB TOTAL 1</v>
      </c>
      <c r="BY1" s="254" t="str">
        <f>'Anexo VI-PlanilhaCustos Global '!B143</f>
        <v>Férias + 1/3</v>
      </c>
      <c r="BZ1" s="254" t="str">
        <f>'Anexo VI-PlanilhaCustos Global '!B144</f>
        <v>13º Salário</v>
      </c>
      <c r="CA1" s="408" t="str">
        <f>'Anexo VI-PlanilhaCustos Global '!B145</f>
        <v>Aviso Prévio Trabalhado (somente no 1º ano do contrato)</v>
      </c>
      <c r="CB1" s="254" t="str">
        <f>'Anexo VI-PlanilhaCustos Global '!B146</f>
        <v>Auxílio Doença</v>
      </c>
      <c r="CC1" s="254" t="str">
        <f>'Anexo VI-PlanilhaCustos Global '!B147</f>
        <v>Licença Maternidade / Paternidade</v>
      </c>
      <c r="CD1" s="254" t="str">
        <f>'Anexo VI-PlanilhaCustos Global '!B148</f>
        <v>Faltas Legais</v>
      </c>
      <c r="CE1" s="254" t="str">
        <f>'Anexo VI-PlanilhaCustos Global '!B149</f>
        <v>Acidente de Trabalho</v>
      </c>
      <c r="CF1" s="254" t="str">
        <f>'Anexo VI-PlanilhaCustos Global '!B150</f>
        <v>SUB TOTAL 2</v>
      </c>
      <c r="CG1" s="254" t="str">
        <f>'Anexo VI-PlanilhaCustos Global '!B152</f>
        <v>Aviso Prévio Indenizado</v>
      </c>
      <c r="CH1" s="254" t="str">
        <f>'Anexo VI-PlanilhaCustos Global '!B153</f>
        <v>Rescisão sem Justa Causa</v>
      </c>
      <c r="CI1" s="254" t="str">
        <f>'Anexo VI-PlanilhaCustos Global '!B154</f>
        <v>Indenização Adicional</v>
      </c>
      <c r="CJ1" s="254" t="str">
        <f>'Anexo VI-PlanilhaCustos Global '!B155</f>
        <v>SUB TOTAL 3</v>
      </c>
      <c r="CK1" s="254" t="str">
        <f>'Anexo VI-PlanilhaCustos Global '!B157</f>
        <v>Incidência dos Encargos de "B.1" sobre "B.2"</v>
      </c>
      <c r="CL1" s="254" t="str">
        <f>'Anexo VI-PlanilhaCustos Global '!B159</f>
        <v>Incidência do FGTS (Item 6) exclusivamente sobre o</v>
      </c>
      <c r="CM1" s="254" t="str">
        <f>'Anexo VI-PlanilhaCustos Global '!B161</f>
        <v>Incidência do FGTS (Item 6) exclusivamente sobre o</v>
      </c>
      <c r="CN1" s="254" t="str">
        <f>'Anexo VI-PlanilhaCustos Global '!A164</f>
        <v>Total do Montante "B"</v>
      </c>
      <c r="CO1" s="254" t="str">
        <f>'Anexo VI-PlanilhaCustos Global '!B168</f>
        <v>Uniformes</v>
      </c>
      <c r="CP1" s="254" t="str">
        <f>'Anexo VI-PlanilhaCustos Global '!B169</f>
        <v>Seguro de Vida em Grupo</v>
      </c>
      <c r="CQ1" s="256" t="str">
        <f>'Anexo VI-PlanilhaCustos Global '!B170</f>
        <v>PAF / Assistência Médica / Odontológica</v>
      </c>
      <c r="CR1" s="256" t="str">
        <f>'Anexo VI-PlanilhaCustos Global '!B171</f>
        <v>PQM / Treinamento / Capacitação / Reciclagem</v>
      </c>
      <c r="CS1" s="256" t="str">
        <f>'Anexo VI-PlanilhaCustos Global '!B172</f>
        <v>Contribuição Assistencial Patronal</v>
      </c>
      <c r="CT1" s="254" t="str">
        <f>'Anexo VI-PlanilhaCustos Global '!B173</f>
        <v>EPI</v>
      </c>
      <c r="CU1" s="223" t="str">
        <f>'Anexo VI-PlanilhaCustos Global '!B174</f>
        <v>Cesta Alimentação</v>
      </c>
      <c r="CV1" s="254" t="str">
        <f>'Anexo VI-PlanilhaCustos Global '!B175</f>
        <v>Ticket Alimentação / Refeição</v>
      </c>
      <c r="CW1" s="254" t="str">
        <f>'Anexo VI-PlanilhaCustos Global '!B176</f>
        <v>Vale Transporte (valor estimado)</v>
      </c>
      <c r="CX1" s="408" t="str">
        <f>'Anexo VI-PlanilhaCustos Global '!B178</f>
        <v>Material de limpeza, de higiene e utensílios</v>
      </c>
      <c r="CY1" s="408" t="str">
        <f>'Anexo VI-PlanilhaCustos Global '!B179</f>
        <v>Manutenção e depreciação de equipamentos</v>
      </c>
      <c r="CZ1" s="408" t="s">
        <v>865</v>
      </c>
      <c r="DA1" s="408" t="s">
        <v>866</v>
      </c>
      <c r="DB1" s="408" t="s">
        <v>912</v>
      </c>
      <c r="DC1" s="254" t="str">
        <f>'Anexo VI-PlanilhaCustos Global '!A183</f>
        <v>Total do Montante "C"</v>
      </c>
      <c r="DD1" s="259" t="s">
        <v>762</v>
      </c>
      <c r="DE1" s="258" t="s">
        <v>763</v>
      </c>
      <c r="DF1" s="409" t="str">
        <f>'Anexo VI-PlanilhaCustos Global '!A186</f>
        <v>Despesas Administrativo / Operacionais</v>
      </c>
      <c r="DG1" s="410" t="str">
        <f>'Anexo VI-PlanilhaCustos Global '!A187</f>
        <v>Lucro</v>
      </c>
      <c r="DH1" s="410" t="str">
        <f>'Anexo VI-PlanilhaCustos Global '!A188</f>
        <v>Total do Montante "D"</v>
      </c>
      <c r="DI1" s="259" t="str">
        <f>'Anexo VI-PlanilhaCustos Global '!A191</f>
        <v xml:space="preserve">SubTotal 1 (soma dos Montantes “A”, “B”,  “C” e "D") </v>
      </c>
      <c r="DJ1" s="259" t="s">
        <v>514</v>
      </c>
      <c r="DK1" s="259" t="s">
        <v>515</v>
      </c>
      <c r="DL1" s="259" t="s">
        <v>516</v>
      </c>
      <c r="DM1" s="259" t="s">
        <v>741</v>
      </c>
      <c r="DN1" s="259" t="s">
        <v>517</v>
      </c>
      <c r="DO1" s="259" t="s">
        <v>518</v>
      </c>
      <c r="DP1" s="259" t="s">
        <v>519</v>
      </c>
      <c r="DQ1" s="259" t="s">
        <v>520</v>
      </c>
      <c r="DR1" s="259" t="s">
        <v>521</v>
      </c>
      <c r="DS1" s="259" t="s">
        <v>521</v>
      </c>
    </row>
    <row r="2" spans="1:123">
      <c r="A2" s="24" t="s">
        <v>95</v>
      </c>
      <c r="B2" s="24" t="s">
        <v>96</v>
      </c>
      <c r="C2" s="24" t="s">
        <v>402</v>
      </c>
      <c r="D2" s="24" t="s">
        <v>11</v>
      </c>
      <c r="E2" s="24" t="str">
        <f>CCT!D2</f>
        <v>Belo Horizonte</v>
      </c>
      <c r="F2" s="22"/>
      <c r="G2" s="22"/>
      <c r="H2" s="22">
        <v>5</v>
      </c>
      <c r="I2" s="22"/>
      <c r="J2" s="22"/>
      <c r="K2" s="22"/>
      <c r="L2" s="22">
        <v>1</v>
      </c>
      <c r="M2" s="22"/>
      <c r="N2" s="22"/>
      <c r="O2" s="22"/>
      <c r="P2" s="22"/>
      <c r="Q2" s="22">
        <v>1</v>
      </c>
      <c r="R2" s="22"/>
      <c r="S2" s="22"/>
      <c r="T2" s="22">
        <v>1</v>
      </c>
      <c r="U2" s="22"/>
      <c r="V2" s="22"/>
      <c r="W2" s="22"/>
      <c r="X2" s="22">
        <v>1</v>
      </c>
      <c r="Y2" s="22">
        <v>1</v>
      </c>
      <c r="Z2" s="22">
        <f>SUM(F2:Y2)</f>
        <v>10</v>
      </c>
      <c r="AA2" s="22"/>
      <c r="AB2" s="22"/>
      <c r="AC2" s="237">
        <f>CCT_Salários!F19</f>
        <v>1440.4</v>
      </c>
      <c r="AD2" s="22"/>
      <c r="AE2" s="22"/>
      <c r="AF2" s="22"/>
      <c r="AG2" s="237">
        <f>CCT_Salários!L19</f>
        <v>1462.01</v>
      </c>
      <c r="AH2" s="22"/>
      <c r="AI2" s="22"/>
      <c r="AJ2" s="22"/>
      <c r="AK2" s="22"/>
      <c r="AL2" s="237">
        <f>CCT_Salários!R19</f>
        <v>2237.41</v>
      </c>
      <c r="AM2" s="22"/>
      <c r="AN2" s="22"/>
      <c r="AO2" s="237">
        <f>CCT_Salários!Q19</f>
        <v>1440.4</v>
      </c>
      <c r="AP2" s="22"/>
      <c r="AQ2" s="22"/>
      <c r="AR2" s="22"/>
      <c r="AS2" s="237">
        <f>CCT_Salários!V19</f>
        <v>1648.35</v>
      </c>
      <c r="AT2" s="237">
        <f>CCT_Salários!W19</f>
        <v>2151.5300000000002</v>
      </c>
      <c r="AU2" s="233">
        <f>F2*AA2</f>
        <v>0</v>
      </c>
      <c r="AV2" s="233">
        <f t="shared" ref="AV2:AV59" si="0">G2*AB2</f>
        <v>0</v>
      </c>
      <c r="AW2" s="233">
        <f t="shared" ref="AW2:AW59" si="1">H2*AC2</f>
        <v>7202</v>
      </c>
      <c r="AX2" s="233">
        <f t="shared" ref="AX2:AX59" si="2">I2*AD2</f>
        <v>0</v>
      </c>
      <c r="AY2" s="233">
        <f t="shared" ref="AY2:AY59" si="3">J2*AE2</f>
        <v>0</v>
      </c>
      <c r="AZ2" s="233">
        <f t="shared" ref="AZ2:AZ59" si="4">K2*AF2</f>
        <v>0</v>
      </c>
      <c r="BA2" s="233">
        <f t="shared" ref="BA2:BA59" si="5">L2*AG2</f>
        <v>1462.01</v>
      </c>
      <c r="BB2" s="233">
        <f t="shared" ref="BB2:BB59" si="6">M2*AH2</f>
        <v>0</v>
      </c>
      <c r="BC2" s="233">
        <f t="shared" ref="BC2:BC59" si="7">N2*AI2</f>
        <v>0</v>
      </c>
      <c r="BD2" s="233">
        <f t="shared" ref="BD2:BD59" si="8">O2*AJ2</f>
        <v>0</v>
      </c>
      <c r="BE2" s="233">
        <f t="shared" ref="BE2:BE59" si="9">P2*AK2</f>
        <v>0</v>
      </c>
      <c r="BF2" s="233">
        <f t="shared" ref="BF2:BF59" si="10">Q2*AL2</f>
        <v>2237.41</v>
      </c>
      <c r="BG2" s="233">
        <f t="shared" ref="BG2:BG59" si="11">R2*AM2</f>
        <v>0</v>
      </c>
      <c r="BH2" s="233">
        <f t="shared" ref="BH2:BH59" si="12">S2*AN2</f>
        <v>0</v>
      </c>
      <c r="BI2" s="233">
        <f t="shared" ref="BI2:BI59" si="13">T2*AO2</f>
        <v>1440.4</v>
      </c>
      <c r="BJ2" s="233">
        <f t="shared" ref="BJ2:BJ59" si="14">U2*AP2</f>
        <v>0</v>
      </c>
      <c r="BK2" s="233">
        <f t="shared" ref="BK2:BK59" si="15">V2*AQ2</f>
        <v>0</v>
      </c>
      <c r="BL2" s="233">
        <f t="shared" ref="BL2:BL59" si="16">W2*AR2</f>
        <v>0</v>
      </c>
      <c r="BM2" s="233">
        <f t="shared" ref="BM2:BM59" si="17">X2*AS2</f>
        <v>1648.35</v>
      </c>
      <c r="BN2" s="233">
        <f t="shared" ref="BN2:BN59" si="18">Y2*AT2</f>
        <v>2151.5300000000002</v>
      </c>
      <c r="BO2" s="233">
        <f>SUM(AU2:BN2)</f>
        <v>16141.7</v>
      </c>
      <c r="BP2" s="233">
        <f>BO2*'Anexo VI-PlanilhaCustos Global '!$F$133</f>
        <v>3228.34</v>
      </c>
      <c r="BQ2" s="233">
        <f>BO2*'Anexo VI-PlanilhaCustos Global '!$F$134</f>
        <v>32.2834</v>
      </c>
      <c r="BR2" s="233">
        <f>BO2*'Anexo VI-PlanilhaCustos Global '!$F$135</f>
        <v>242.12549999999999</v>
      </c>
      <c r="BS2" s="233">
        <f>BO2*'Anexo VI-PlanilhaCustos Global '!$F$136</f>
        <v>161.417</v>
      </c>
      <c r="BT2" s="233">
        <f>BO2*'Anexo VI-PlanilhaCustos Global '!$F$137</f>
        <v>484.25099999999998</v>
      </c>
      <c r="BU2" s="233">
        <f>BO2*'Anexo VI-PlanilhaCustos Global '!$F$138</f>
        <v>1291.336</v>
      </c>
      <c r="BV2" s="233">
        <f>BO2*'Anexo VI-PlanilhaCustos Global '!$F$139</f>
        <v>403.54250000000002</v>
      </c>
      <c r="BW2" s="233">
        <f>BO2*'Anexo VI-PlanilhaCustos Global '!$F$140</f>
        <v>96.850200000000001</v>
      </c>
      <c r="BX2" s="233">
        <f>SUM(BP2:BW2)</f>
        <v>5940.1456000000007</v>
      </c>
      <c r="BY2" s="233">
        <f>BO2*'Anexo VI-PlanilhaCustos Global '!$F$143</f>
        <v>1793.3428700000002</v>
      </c>
      <c r="BZ2" s="233">
        <f>BO2*'Anexo VI-PlanilhaCustos Global '!$F$144</f>
        <v>1344.6036100000001</v>
      </c>
      <c r="CA2" s="233">
        <f>BO2*'Anexo VI-PlanilhaCustos Global '!$F$145</f>
        <v>313.14898000000005</v>
      </c>
      <c r="CB2" s="233">
        <f>BO2*'Anexo VI-PlanilhaCustos Global '!$F$146</f>
        <v>267.95222000000001</v>
      </c>
      <c r="CC2" s="233">
        <f>BO2*'Anexo VI-PlanilhaCustos Global '!$F$147</f>
        <v>3.2283400000000002</v>
      </c>
      <c r="CD2" s="233">
        <f>BO2*'Anexo VI-PlanilhaCustos Global '!$F$148</f>
        <v>117.83441000000001</v>
      </c>
      <c r="CE2" s="233">
        <f>BO2*'Anexo VI-PlanilhaCustos Global '!$F$149</f>
        <v>43.582590000000003</v>
      </c>
      <c r="CF2" s="233">
        <f>SUM(BY2:CE2)</f>
        <v>3883.6930200000006</v>
      </c>
      <c r="CG2" s="233">
        <f>BO2*'Anexo VI-PlanilhaCustos Global '!$F$152</f>
        <v>67.795140000000004</v>
      </c>
      <c r="CH2" s="233">
        <f>BO2*'Anexo VI-PlanilhaCustos Global '!$F$153</f>
        <v>702.16395</v>
      </c>
      <c r="CI2" s="233">
        <f>BO2*'Anexo VI-PlanilhaCustos Global '!$F$154</f>
        <v>64.566800000000001</v>
      </c>
      <c r="CJ2" s="233">
        <f>SUM(CG2:CI2)</f>
        <v>834.52589000000012</v>
      </c>
      <c r="CK2" s="233">
        <f>BO2*'Anexo VI-PlanilhaCustos Global '!$F$157</f>
        <v>1429.1990313600006</v>
      </c>
      <c r="CL2" s="233">
        <f>BO2*'Anexo VI-PlanilhaCustos Global '!$F$160</f>
        <v>5.4236111999999999</v>
      </c>
      <c r="CM2" s="233">
        <f>BO2*'Anexo VI-PlanilhaCustos Global '!$F$163</f>
        <v>4.3582590000000003</v>
      </c>
      <c r="CN2" s="233">
        <f>BX2+CF2+CJ2+CK2+CL2+CM2</f>
        <v>12097.345411560003</v>
      </c>
      <c r="CO2" s="233">
        <f>Z2*CCT_Insumos!$B$37</f>
        <v>0</v>
      </c>
      <c r="CP2" s="233">
        <f>Z2*CCT_Insumos!$B$38</f>
        <v>0</v>
      </c>
      <c r="CQ2" s="233">
        <f>Z2*CCT_Insumos!E19</f>
        <v>807.2</v>
      </c>
      <c r="CR2" s="250"/>
      <c r="CS2" s="233">
        <f>Z2*CCT_Insumos!G19</f>
        <v>10.941666666666666</v>
      </c>
      <c r="CT2" s="233">
        <f>Z2*CCT_Insumos!$B$39</f>
        <v>0</v>
      </c>
      <c r="CU2" s="250"/>
      <c r="CV2" s="21">
        <f>(H2+I2+L2+O2+P2+Q2+T2+V2+X2+Y2)*CCT_Insumos!I19</f>
        <v>209.12</v>
      </c>
      <c r="CW2" s="21">
        <f>7.65*4*23*Z2</f>
        <v>7038.0000000000009</v>
      </c>
      <c r="CX2" s="233">
        <f>'Anexo III  Relação de Materiais'!DT84</f>
        <v>0</v>
      </c>
      <c r="CY2" s="231">
        <f>'Anexo IV - Equipamentos '!W2</f>
        <v>0</v>
      </c>
      <c r="CZ2" s="231">
        <f>'Caixa d''água '!H2/12</f>
        <v>0</v>
      </c>
      <c r="DA2" s="231">
        <f>'Dedetização '!G2/12</f>
        <v>0</v>
      </c>
      <c r="DB2" s="231"/>
      <c r="DC2" s="233">
        <f t="shared" ref="DC2:DC10" si="19">SUM(CO2:DB2)</f>
        <v>8065.2616666666672</v>
      </c>
      <c r="DD2" s="233">
        <v>301.48252808655997</v>
      </c>
      <c r="DE2" s="233">
        <v>263.35519999999997</v>
      </c>
      <c r="DF2" s="21">
        <f>BO2*'Montante D'!$B$2</f>
        <v>0</v>
      </c>
      <c r="DG2" s="21">
        <f>BO2*'Montante D'!$B$3</f>
        <v>0</v>
      </c>
      <c r="DH2" s="233">
        <f>DF2+DG2</f>
        <v>0</v>
      </c>
      <c r="DI2" s="233">
        <f>BO2+CN2+DC2+DH2</f>
        <v>36304.307078226673</v>
      </c>
      <c r="DJ2" s="237">
        <f>100/(100%-(7.6%+1.65%+DM2))-1*100</f>
        <v>16.618075801749285</v>
      </c>
      <c r="DK2" s="233">
        <f>7.6%*DP2</f>
        <v>3217.6412104317519</v>
      </c>
      <c r="DL2" s="233">
        <f>1.65%*DP2</f>
        <v>698.56684173847248</v>
      </c>
      <c r="DM2" s="289">
        <v>0.05</v>
      </c>
      <c r="DN2" s="233">
        <f>DM2*DP2</f>
        <v>2116.8692173893105</v>
      </c>
      <c r="DO2" s="233">
        <f>DK2+DL2+DN2</f>
        <v>6033.0772695595351</v>
      </c>
      <c r="DP2" s="233">
        <f>(100+DJ2)%*DI2</f>
        <v>42337.38434778621</v>
      </c>
      <c r="DQ2" s="233">
        <f>DP2</f>
        <v>42337.38434778621</v>
      </c>
      <c r="DR2" s="233">
        <f>DP2*12</f>
        <v>508048.61217343452</v>
      </c>
      <c r="DS2" s="233">
        <f>DQ2*12</f>
        <v>508048.61217343452</v>
      </c>
    </row>
    <row r="3" spans="1:123">
      <c r="A3" s="24" t="s">
        <v>95</v>
      </c>
      <c r="B3" s="24" t="s">
        <v>96</v>
      </c>
      <c r="C3" s="24" t="s">
        <v>403</v>
      </c>
      <c r="D3" s="24" t="s">
        <v>11</v>
      </c>
      <c r="E3" s="24" t="str">
        <f>CCT!D3</f>
        <v>Belo Horizonte</v>
      </c>
      <c r="F3" s="22"/>
      <c r="G3" s="22"/>
      <c r="H3" s="22"/>
      <c r="I3" s="22"/>
      <c r="J3" s="22"/>
      <c r="K3" s="22"/>
      <c r="L3" s="22">
        <v>1</v>
      </c>
      <c r="M3" s="22"/>
      <c r="N3" s="22"/>
      <c r="O3" s="22"/>
      <c r="P3" s="22"/>
      <c r="Q3" s="22">
        <v>1</v>
      </c>
      <c r="R3" s="22"/>
      <c r="S3" s="22"/>
      <c r="T3" s="22"/>
      <c r="U3" s="22"/>
      <c r="V3" s="22"/>
      <c r="W3" s="22"/>
      <c r="X3" s="22"/>
      <c r="Y3" s="22"/>
      <c r="Z3" s="22">
        <f t="shared" ref="Z3:Z62" si="20">SUM(F3:Y3)</f>
        <v>2</v>
      </c>
      <c r="AA3" s="22"/>
      <c r="AB3" s="22"/>
      <c r="AC3" s="22"/>
      <c r="AD3" s="22"/>
      <c r="AE3" s="22"/>
      <c r="AF3" s="22"/>
      <c r="AG3" s="237">
        <f>CCT_Salários!L19</f>
        <v>1462.01</v>
      </c>
      <c r="AH3" s="22"/>
      <c r="AI3" s="22"/>
      <c r="AJ3" s="22"/>
      <c r="AK3" s="22"/>
      <c r="AL3" s="237">
        <f>CCT_Salários!R19</f>
        <v>2237.41</v>
      </c>
      <c r="AM3" s="22"/>
      <c r="AN3" s="22"/>
      <c r="AO3" s="22"/>
      <c r="AP3" s="22"/>
      <c r="AQ3" s="22"/>
      <c r="AR3" s="22"/>
      <c r="AS3" s="22"/>
      <c r="AT3" s="22"/>
      <c r="AU3" s="233">
        <f t="shared" ref="AU3:AU60" si="21">F3*AA3</f>
        <v>0</v>
      </c>
      <c r="AV3" s="233">
        <f t="shared" si="0"/>
        <v>0</v>
      </c>
      <c r="AW3" s="233">
        <f t="shared" si="1"/>
        <v>0</v>
      </c>
      <c r="AX3" s="233">
        <f t="shared" si="2"/>
        <v>0</v>
      </c>
      <c r="AY3" s="233">
        <f t="shared" si="3"/>
        <v>0</v>
      </c>
      <c r="AZ3" s="233">
        <f t="shared" si="4"/>
        <v>0</v>
      </c>
      <c r="BA3" s="233">
        <f t="shared" si="5"/>
        <v>1462.01</v>
      </c>
      <c r="BB3" s="233">
        <f t="shared" si="6"/>
        <v>0</v>
      </c>
      <c r="BC3" s="233">
        <f t="shared" si="7"/>
        <v>0</v>
      </c>
      <c r="BD3" s="233">
        <f t="shared" si="8"/>
        <v>0</v>
      </c>
      <c r="BE3" s="233">
        <f t="shared" si="9"/>
        <v>0</v>
      </c>
      <c r="BF3" s="233">
        <f t="shared" si="10"/>
        <v>2237.41</v>
      </c>
      <c r="BG3" s="233">
        <f t="shared" si="11"/>
        <v>0</v>
      </c>
      <c r="BH3" s="233">
        <f t="shared" si="12"/>
        <v>0</v>
      </c>
      <c r="BI3" s="233">
        <f t="shared" si="13"/>
        <v>0</v>
      </c>
      <c r="BJ3" s="233">
        <f t="shared" si="14"/>
        <v>0</v>
      </c>
      <c r="BK3" s="233">
        <f t="shared" si="15"/>
        <v>0</v>
      </c>
      <c r="BL3" s="233">
        <f t="shared" si="16"/>
        <v>0</v>
      </c>
      <c r="BM3" s="233">
        <f t="shared" si="17"/>
        <v>0</v>
      </c>
      <c r="BN3" s="233">
        <f t="shared" si="18"/>
        <v>0</v>
      </c>
      <c r="BO3" s="233">
        <f t="shared" ref="BO3:BO60" si="22">SUM(AU3:BN3)</f>
        <v>3699.42</v>
      </c>
      <c r="BP3" s="233">
        <f>BO3*'Anexo VI-PlanilhaCustos Global '!$F$133</f>
        <v>739.88400000000001</v>
      </c>
      <c r="BQ3" s="233">
        <f>BO3*'Anexo VI-PlanilhaCustos Global '!$F$134</f>
        <v>7.3988399999999999</v>
      </c>
      <c r="BR3" s="233">
        <f>BO3*'Anexo VI-PlanilhaCustos Global '!$F$135</f>
        <v>55.491300000000003</v>
      </c>
      <c r="BS3" s="233">
        <f>BO3*'Anexo VI-PlanilhaCustos Global '!$F$136</f>
        <v>36.994199999999999</v>
      </c>
      <c r="BT3" s="233">
        <f>BO3*'Anexo VI-PlanilhaCustos Global '!$F$137</f>
        <v>110.98260000000001</v>
      </c>
      <c r="BU3" s="233">
        <f>BO3*'Anexo VI-PlanilhaCustos Global '!$F$138</f>
        <v>295.95359999999999</v>
      </c>
      <c r="BV3" s="233">
        <f>BO3*'Anexo VI-PlanilhaCustos Global '!$F$139</f>
        <v>92.485500000000002</v>
      </c>
      <c r="BW3" s="233">
        <f>BO3*'Anexo VI-PlanilhaCustos Global '!$F$140</f>
        <v>22.19652</v>
      </c>
      <c r="BX3" s="233">
        <f t="shared" ref="BX3:BX10" si="23">SUM(BP3:BW3)</f>
        <v>1361.3865599999999</v>
      </c>
      <c r="BY3" s="233">
        <f>BO3*'Anexo VI-PlanilhaCustos Global '!$F$143</f>
        <v>411.005562</v>
      </c>
      <c r="BZ3" s="233">
        <f>BO3*'Anexo VI-PlanilhaCustos Global '!$F$144</f>
        <v>308.16168599999997</v>
      </c>
      <c r="CA3" s="233">
        <f>BO3*'Anexo VI-PlanilhaCustos Global '!$F$145</f>
        <v>71.768748000000002</v>
      </c>
      <c r="CB3" s="233">
        <f>BO3*'Anexo VI-PlanilhaCustos Global '!$F$146</f>
        <v>61.410372000000002</v>
      </c>
      <c r="CC3" s="233">
        <f>BO3*'Anexo VI-PlanilhaCustos Global '!$F$147</f>
        <v>0.7398840000000001</v>
      </c>
      <c r="CD3" s="233">
        <f>BO3*'Anexo VI-PlanilhaCustos Global '!$F$148</f>
        <v>27.005766000000001</v>
      </c>
      <c r="CE3" s="233">
        <f>BO3*'Anexo VI-PlanilhaCustos Global '!$F$149</f>
        <v>9.9884340000000016</v>
      </c>
      <c r="CF3" s="233">
        <f t="shared" ref="CF3:CF10" si="24">SUM(BY3:CE3)</f>
        <v>890.08045199999992</v>
      </c>
      <c r="CG3" s="233">
        <f>BO3*'Anexo VI-PlanilhaCustos Global '!$F$152</f>
        <v>15.537564</v>
      </c>
      <c r="CH3" s="233">
        <f>BO3*'Anexo VI-PlanilhaCustos Global '!$F$153</f>
        <v>160.92477</v>
      </c>
      <c r="CI3" s="233">
        <f>BO3*'Anexo VI-PlanilhaCustos Global '!$F$154</f>
        <v>14.79768</v>
      </c>
      <c r="CJ3" s="233">
        <f t="shared" ref="CJ3:CJ10" si="25">SUM(CG3:CI3)</f>
        <v>191.26001400000001</v>
      </c>
      <c r="CK3" s="233">
        <f>BO3*'Anexo VI-PlanilhaCustos Global '!$F$157</f>
        <v>327.54960633600012</v>
      </c>
      <c r="CL3" s="233">
        <f>BO3*'Anexo VI-PlanilhaCustos Global '!$F$160</f>
        <v>1.2430051199999999</v>
      </c>
      <c r="CM3" s="233">
        <f>BO3*'Anexo VI-PlanilhaCustos Global '!$F$163</f>
        <v>0.99884340000000005</v>
      </c>
      <c r="CN3" s="233">
        <f t="shared" ref="CN3:CN60" si="26">BX3+CF3+CJ3+CK3+CL3+CM3</f>
        <v>2772.5184808560002</v>
      </c>
      <c r="CO3" s="233">
        <f>Z3*CCT_Insumos!$B$37</f>
        <v>0</v>
      </c>
      <c r="CP3" s="233">
        <f>Z3*CCT_Insumos!$B$38</f>
        <v>0</v>
      </c>
      <c r="CQ3" s="233">
        <f>Z3*CCT_Insumos!E19</f>
        <v>161.44</v>
      </c>
      <c r="CR3" s="250"/>
      <c r="CS3" s="233">
        <f>Z3*CCT_Insumos!G19</f>
        <v>2.1883333333333335</v>
      </c>
      <c r="CT3" s="233">
        <f>Z3*CCT_Insumos!$B$39</f>
        <v>0</v>
      </c>
      <c r="CU3" s="250"/>
      <c r="CV3" s="21">
        <f>(H3+I3+L3+O3+P3+Q3+T3+V3+X3+Y3)*CCT_Insumos!I19</f>
        <v>41.823999999999998</v>
      </c>
      <c r="CW3" s="21">
        <f>7.65*4*23*Z3</f>
        <v>1407.6000000000001</v>
      </c>
      <c r="CX3" s="233">
        <f>'Anexo III  Relação de Materiais'!DU84</f>
        <v>0</v>
      </c>
      <c r="CY3" s="231">
        <f>'Anexo IV - Equipamentos '!W3</f>
        <v>0</v>
      </c>
      <c r="CZ3" s="231">
        <f>'Caixa d''água '!H3/12</f>
        <v>0</v>
      </c>
      <c r="DA3" s="231">
        <f>'Dedetização '!G3/12</f>
        <v>0</v>
      </c>
      <c r="DB3" s="231"/>
      <c r="DC3" s="233">
        <f t="shared" si="19"/>
        <v>1613.0523333333335</v>
      </c>
      <c r="DD3" s="233">
        <v>69.123135299419985</v>
      </c>
      <c r="DE3" s="233">
        <v>60.381399999999992</v>
      </c>
      <c r="DF3" s="21">
        <f>BO3*'Montante D'!$B$2</f>
        <v>0</v>
      </c>
      <c r="DG3" s="21">
        <f>BO3*'Montante D'!$B$3</f>
        <v>0</v>
      </c>
      <c r="DH3" s="233">
        <f t="shared" ref="DH3:DH60" si="27">DF3+DG3</f>
        <v>0</v>
      </c>
      <c r="DI3" s="233">
        <f t="shared" ref="DI3:DI62" si="28">BO3+CN3+DC3+DH3</f>
        <v>8084.9908141893338</v>
      </c>
      <c r="DJ3" s="237">
        <f t="shared" ref="DJ3:DJ60" si="29">100/(100%-(7.6%+1.65%+DM3))-1*100</f>
        <v>16.618075801749285</v>
      </c>
      <c r="DK3" s="233">
        <f t="shared" ref="DK3:DK60" si="30">7.6%*DP3</f>
        <v>716.57061443543944</v>
      </c>
      <c r="DL3" s="233">
        <f t="shared" ref="DL3:DL60" si="31">1.65%*DP3</f>
        <v>155.57125181822042</v>
      </c>
      <c r="DM3" s="289">
        <v>0.05</v>
      </c>
      <c r="DN3" s="233">
        <f t="shared" ref="DN3:DN60" si="32">DM3*DP3</f>
        <v>471.42803581278918</v>
      </c>
      <c r="DO3" s="233">
        <f t="shared" ref="DO3:DO60" si="33">DK3+DL3+DN3</f>
        <v>1343.569902066449</v>
      </c>
      <c r="DP3" s="233">
        <f t="shared" ref="DP3:DP60" si="34">(100+DJ3)%*DI3</f>
        <v>9428.5607162557826</v>
      </c>
      <c r="DQ3" s="233">
        <f t="shared" ref="DQ3:DQ60" si="35">DP3</f>
        <v>9428.5607162557826</v>
      </c>
      <c r="DR3" s="233">
        <f t="shared" ref="DR3:DR60" si="36">DP3*12</f>
        <v>113142.72859506939</v>
      </c>
      <c r="DS3" s="233">
        <f t="shared" ref="DS3:DS60" si="37">DQ3*12</f>
        <v>113142.72859506939</v>
      </c>
    </row>
    <row r="4" spans="1:123">
      <c r="A4" s="24" t="s">
        <v>95</v>
      </c>
      <c r="B4" s="24" t="s">
        <v>96</v>
      </c>
      <c r="C4" s="24" t="s">
        <v>404</v>
      </c>
      <c r="D4" s="24" t="s">
        <v>11</v>
      </c>
      <c r="E4" s="24" t="str">
        <f>CCT!D4</f>
        <v>Belo Horizonte</v>
      </c>
      <c r="F4" s="22"/>
      <c r="G4" s="22"/>
      <c r="H4" s="22">
        <v>12</v>
      </c>
      <c r="I4" s="22"/>
      <c r="J4" s="22"/>
      <c r="K4" s="22"/>
      <c r="L4" s="22"/>
      <c r="M4" s="22"/>
      <c r="N4" s="22"/>
      <c r="O4" s="22"/>
      <c r="P4" s="22"/>
      <c r="Q4" s="22">
        <v>1</v>
      </c>
      <c r="R4" s="22"/>
      <c r="S4" s="22"/>
      <c r="T4" s="22">
        <v>3</v>
      </c>
      <c r="U4" s="22"/>
      <c r="V4" s="22"/>
      <c r="W4" s="22"/>
      <c r="X4" s="22">
        <v>1</v>
      </c>
      <c r="Y4" s="22">
        <v>1</v>
      </c>
      <c r="Z4" s="22">
        <f t="shared" si="20"/>
        <v>18</v>
      </c>
      <c r="AA4" s="22"/>
      <c r="AB4" s="22"/>
      <c r="AC4" s="237">
        <f>CCT_Salários!F19</f>
        <v>1440.4</v>
      </c>
      <c r="AD4" s="22"/>
      <c r="AE4" s="22"/>
      <c r="AF4" s="22"/>
      <c r="AG4" s="22"/>
      <c r="AH4" s="22"/>
      <c r="AI4" s="22"/>
      <c r="AJ4" s="22"/>
      <c r="AK4" s="22"/>
      <c r="AL4" s="237">
        <f>CCT_Salários!R19</f>
        <v>2237.41</v>
      </c>
      <c r="AM4" s="22"/>
      <c r="AN4" s="22"/>
      <c r="AO4" s="237">
        <f>CCT_Salários!Q19</f>
        <v>1440.4</v>
      </c>
      <c r="AP4" s="22"/>
      <c r="AQ4" s="22"/>
      <c r="AR4" s="22"/>
      <c r="AS4" s="237">
        <f>CCT_Salários!V19</f>
        <v>1648.35</v>
      </c>
      <c r="AT4" s="237">
        <f>CCT_Salários!W19</f>
        <v>2151.5300000000002</v>
      </c>
      <c r="AU4" s="233">
        <f t="shared" si="21"/>
        <v>0</v>
      </c>
      <c r="AV4" s="233">
        <f t="shared" si="0"/>
        <v>0</v>
      </c>
      <c r="AW4" s="233">
        <f t="shared" si="1"/>
        <v>17284.800000000003</v>
      </c>
      <c r="AX4" s="233">
        <f t="shared" si="2"/>
        <v>0</v>
      </c>
      <c r="AY4" s="233">
        <f t="shared" si="3"/>
        <v>0</v>
      </c>
      <c r="AZ4" s="233">
        <f t="shared" si="4"/>
        <v>0</v>
      </c>
      <c r="BA4" s="233">
        <f t="shared" si="5"/>
        <v>0</v>
      </c>
      <c r="BB4" s="233">
        <f t="shared" si="6"/>
        <v>0</v>
      </c>
      <c r="BC4" s="233">
        <f t="shared" si="7"/>
        <v>0</v>
      </c>
      <c r="BD4" s="233">
        <f t="shared" si="8"/>
        <v>0</v>
      </c>
      <c r="BE4" s="233">
        <f t="shared" si="9"/>
        <v>0</v>
      </c>
      <c r="BF4" s="233">
        <f t="shared" si="10"/>
        <v>2237.41</v>
      </c>
      <c r="BG4" s="233">
        <f t="shared" si="11"/>
        <v>0</v>
      </c>
      <c r="BH4" s="233">
        <f t="shared" si="12"/>
        <v>0</v>
      </c>
      <c r="BI4" s="233">
        <f t="shared" si="13"/>
        <v>4321.2000000000007</v>
      </c>
      <c r="BJ4" s="233">
        <f t="shared" si="14"/>
        <v>0</v>
      </c>
      <c r="BK4" s="233">
        <f t="shared" si="15"/>
        <v>0</v>
      </c>
      <c r="BL4" s="233">
        <f t="shared" si="16"/>
        <v>0</v>
      </c>
      <c r="BM4" s="233">
        <f t="shared" si="17"/>
        <v>1648.35</v>
      </c>
      <c r="BN4" s="233">
        <f t="shared" si="18"/>
        <v>2151.5300000000002</v>
      </c>
      <c r="BO4" s="233">
        <f t="shared" si="22"/>
        <v>27643.29</v>
      </c>
      <c r="BP4" s="233">
        <f>BO4*'Anexo VI-PlanilhaCustos Global '!$F$133</f>
        <v>5528.6580000000004</v>
      </c>
      <c r="BQ4" s="233">
        <f>BO4*'Anexo VI-PlanilhaCustos Global '!$F$134</f>
        <v>55.286580000000001</v>
      </c>
      <c r="BR4" s="233">
        <f>BO4*'Anexo VI-PlanilhaCustos Global '!$F$135</f>
        <v>414.64934999999997</v>
      </c>
      <c r="BS4" s="233">
        <f>BO4*'Anexo VI-PlanilhaCustos Global '!$F$136</f>
        <v>276.43290000000002</v>
      </c>
      <c r="BT4" s="233">
        <f>BO4*'Anexo VI-PlanilhaCustos Global '!$F$137</f>
        <v>829.29869999999994</v>
      </c>
      <c r="BU4" s="233">
        <f>BO4*'Anexo VI-PlanilhaCustos Global '!$F$138</f>
        <v>2211.4632000000001</v>
      </c>
      <c r="BV4" s="233">
        <f>BO4*'Anexo VI-PlanilhaCustos Global '!$F$139</f>
        <v>691.08225000000004</v>
      </c>
      <c r="BW4" s="233">
        <f>BO4*'Anexo VI-PlanilhaCustos Global '!$F$140</f>
        <v>165.85974000000002</v>
      </c>
      <c r="BX4" s="233">
        <f t="shared" si="23"/>
        <v>10172.73072</v>
      </c>
      <c r="BY4" s="233">
        <f>BO4*'Anexo VI-PlanilhaCustos Global '!$F$143</f>
        <v>3071.169519</v>
      </c>
      <c r="BZ4" s="233">
        <f>BO4*'Anexo VI-PlanilhaCustos Global '!$F$144</f>
        <v>2302.6860569999999</v>
      </c>
      <c r="CA4" s="233">
        <f>BO4*'Anexo VI-PlanilhaCustos Global '!$F$145</f>
        <v>536.27982600000007</v>
      </c>
      <c r="CB4" s="233">
        <f>BO4*'Anexo VI-PlanilhaCustos Global '!$F$146</f>
        <v>458.87861400000003</v>
      </c>
      <c r="CC4" s="233">
        <f>BO4*'Anexo VI-PlanilhaCustos Global '!$F$147</f>
        <v>5.5286580000000001</v>
      </c>
      <c r="CD4" s="233">
        <f>BO4*'Anexo VI-PlanilhaCustos Global '!$F$148</f>
        <v>201.79601700000001</v>
      </c>
      <c r="CE4" s="233">
        <f>BO4*'Anexo VI-PlanilhaCustos Global '!$F$149</f>
        <v>74.636883000000012</v>
      </c>
      <c r="CF4" s="233">
        <f t="shared" si="24"/>
        <v>6650.9755740000001</v>
      </c>
      <c r="CG4" s="233">
        <f>BO4*'Anexo VI-PlanilhaCustos Global '!$F$152</f>
        <v>116.10181799999999</v>
      </c>
      <c r="CH4" s="233">
        <f>BO4*'Anexo VI-PlanilhaCustos Global '!$F$153</f>
        <v>1202.483115</v>
      </c>
      <c r="CI4" s="233">
        <f>BO4*'Anexo VI-PlanilhaCustos Global '!$F$154</f>
        <v>110.57316</v>
      </c>
      <c r="CJ4" s="233">
        <f t="shared" si="25"/>
        <v>1429.158093</v>
      </c>
      <c r="CK4" s="233">
        <f>BO4*'Anexo VI-PlanilhaCustos Global '!$F$157</f>
        <v>2447.559011232001</v>
      </c>
      <c r="CL4" s="233">
        <f>BO4*'Anexo VI-PlanilhaCustos Global '!$F$160</f>
        <v>9.2881454399999992</v>
      </c>
      <c r="CM4" s="233">
        <f>BO4*'Anexo VI-PlanilhaCustos Global '!$F$163</f>
        <v>7.4636883000000003</v>
      </c>
      <c r="CN4" s="233">
        <f t="shared" si="26"/>
        <v>20717.175231972004</v>
      </c>
      <c r="CO4" s="233">
        <f>Z4*CCT_Insumos!$B$37</f>
        <v>0</v>
      </c>
      <c r="CP4" s="233">
        <f>Z4*CCT_Insumos!$B$38</f>
        <v>0</v>
      </c>
      <c r="CQ4" s="233">
        <f>Z4*CCT_Insumos!E19</f>
        <v>1452.96</v>
      </c>
      <c r="CR4" s="250"/>
      <c r="CS4" s="233">
        <f>Z4*CCT_Insumos!G19</f>
        <v>19.695</v>
      </c>
      <c r="CT4" s="233">
        <f>Z4*CCT_Insumos!$B$39</f>
        <v>0</v>
      </c>
      <c r="CU4" s="250"/>
      <c r="CV4" s="21">
        <f>(H4+I4+L4+O4+P4+Q4+T4+V4+X4+Y4)*CCT_Insumos!I19</f>
        <v>376.416</v>
      </c>
      <c r="CW4" s="21">
        <f>7.65*4*23*Z4</f>
        <v>12668.400000000001</v>
      </c>
      <c r="CX4" s="233">
        <f>'Anexo III  Relação de Materiais'!DV84</f>
        <v>0</v>
      </c>
      <c r="CY4" s="231">
        <f>'Anexo IV - Equipamentos '!W4</f>
        <v>0</v>
      </c>
      <c r="CZ4" s="231">
        <f>'Caixa d''água '!H4/12</f>
        <v>0</v>
      </c>
      <c r="DA4" s="231">
        <f>'Dedetização '!G4/12</f>
        <v>0</v>
      </c>
      <c r="DB4" s="231"/>
      <c r="DC4" s="233">
        <f t="shared" si="19"/>
        <v>14517.471000000001</v>
      </c>
      <c r="DD4" s="233">
        <v>516.23825317548005</v>
      </c>
      <c r="DE4" s="233">
        <v>450.95160000000004</v>
      </c>
      <c r="DF4" s="21">
        <f>BO4*'Montante D'!$B$2</f>
        <v>0</v>
      </c>
      <c r="DG4" s="21">
        <f>BO4*'Montante D'!$B$3</f>
        <v>0</v>
      </c>
      <c r="DH4" s="233">
        <f t="shared" si="27"/>
        <v>0</v>
      </c>
      <c r="DI4" s="233">
        <f t="shared" si="28"/>
        <v>62877.936231972009</v>
      </c>
      <c r="DJ4" s="237">
        <f t="shared" si="29"/>
        <v>16.618075801749285</v>
      </c>
      <c r="DK4" s="233">
        <f t="shared" si="30"/>
        <v>5572.8549896558279</v>
      </c>
      <c r="DL4" s="233">
        <f t="shared" si="31"/>
        <v>1209.8961490700153</v>
      </c>
      <c r="DM4" s="289">
        <v>0.05</v>
      </c>
      <c r="DN4" s="233">
        <f t="shared" si="32"/>
        <v>3666.3519668788344</v>
      </c>
      <c r="DO4" s="233">
        <f t="shared" si="33"/>
        <v>10449.103105604678</v>
      </c>
      <c r="DP4" s="233">
        <f t="shared" si="34"/>
        <v>73327.039337576687</v>
      </c>
      <c r="DQ4" s="233">
        <f t="shared" si="35"/>
        <v>73327.039337576687</v>
      </c>
      <c r="DR4" s="233">
        <f t="shared" si="36"/>
        <v>879924.47205092025</v>
      </c>
      <c r="DS4" s="233">
        <f t="shared" si="37"/>
        <v>879924.47205092025</v>
      </c>
    </row>
    <row r="5" spans="1:123">
      <c r="A5" s="24" t="s">
        <v>95</v>
      </c>
      <c r="B5" s="24" t="s">
        <v>96</v>
      </c>
      <c r="C5" s="24" t="s">
        <v>17</v>
      </c>
      <c r="D5" s="24" t="s">
        <v>148</v>
      </c>
      <c r="E5" s="24" t="str">
        <f>CCT!D5</f>
        <v>Região Metropolitana 01</v>
      </c>
      <c r="F5" s="22"/>
      <c r="G5" s="22"/>
      <c r="H5" s="22"/>
      <c r="I5" s="22"/>
      <c r="J5" s="22">
        <v>1</v>
      </c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>
        <f t="shared" si="20"/>
        <v>1</v>
      </c>
      <c r="AA5" s="22"/>
      <c r="AB5" s="22"/>
      <c r="AC5" s="22"/>
      <c r="AD5" s="22"/>
      <c r="AE5" s="239">
        <f>CCT_Salários!J20</f>
        <v>797.46</v>
      </c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33">
        <f t="shared" si="21"/>
        <v>0</v>
      </c>
      <c r="AV5" s="233">
        <f t="shared" si="0"/>
        <v>0</v>
      </c>
      <c r="AW5" s="233">
        <f t="shared" si="1"/>
        <v>0</v>
      </c>
      <c r="AX5" s="233">
        <f t="shared" si="2"/>
        <v>0</v>
      </c>
      <c r="AY5" s="233">
        <f t="shared" si="3"/>
        <v>797.46</v>
      </c>
      <c r="AZ5" s="233">
        <f t="shared" si="4"/>
        <v>0</v>
      </c>
      <c r="BA5" s="233">
        <f t="shared" si="5"/>
        <v>0</v>
      </c>
      <c r="BB5" s="233">
        <f t="shared" si="6"/>
        <v>0</v>
      </c>
      <c r="BC5" s="233">
        <f t="shared" si="7"/>
        <v>0</v>
      </c>
      <c r="BD5" s="233">
        <f t="shared" si="8"/>
        <v>0</v>
      </c>
      <c r="BE5" s="233">
        <f t="shared" si="9"/>
        <v>0</v>
      </c>
      <c r="BF5" s="233">
        <f t="shared" si="10"/>
        <v>0</v>
      </c>
      <c r="BG5" s="233">
        <f t="shared" si="11"/>
        <v>0</v>
      </c>
      <c r="BH5" s="233">
        <f t="shared" si="12"/>
        <v>0</v>
      </c>
      <c r="BI5" s="233">
        <f t="shared" si="13"/>
        <v>0</v>
      </c>
      <c r="BJ5" s="233">
        <f t="shared" si="14"/>
        <v>0</v>
      </c>
      <c r="BK5" s="233">
        <f t="shared" si="15"/>
        <v>0</v>
      </c>
      <c r="BL5" s="233">
        <f t="shared" si="16"/>
        <v>0</v>
      </c>
      <c r="BM5" s="233">
        <f t="shared" si="17"/>
        <v>0</v>
      </c>
      <c r="BN5" s="233">
        <f t="shared" si="18"/>
        <v>0</v>
      </c>
      <c r="BO5" s="233">
        <f t="shared" si="22"/>
        <v>797.46</v>
      </c>
      <c r="BP5" s="233">
        <f>BO5*'Anexo VI-PlanilhaCustos Global '!$F$133</f>
        <v>159.49200000000002</v>
      </c>
      <c r="BQ5" s="233">
        <f>BO5*'Anexo VI-PlanilhaCustos Global '!$F$134</f>
        <v>1.5949200000000001</v>
      </c>
      <c r="BR5" s="233">
        <f>BO5*'Anexo VI-PlanilhaCustos Global '!$F$135</f>
        <v>11.9619</v>
      </c>
      <c r="BS5" s="233">
        <f>BO5*'Anexo VI-PlanilhaCustos Global '!$F$136</f>
        <v>7.9746000000000006</v>
      </c>
      <c r="BT5" s="233">
        <f>BO5*'Anexo VI-PlanilhaCustos Global '!$F$137</f>
        <v>23.9238</v>
      </c>
      <c r="BU5" s="233">
        <f>BO5*'Anexo VI-PlanilhaCustos Global '!$F$138</f>
        <v>63.796800000000005</v>
      </c>
      <c r="BV5" s="233">
        <f>BO5*'Anexo VI-PlanilhaCustos Global '!$F$139</f>
        <v>19.936500000000002</v>
      </c>
      <c r="BW5" s="233">
        <f>BO5*'Anexo VI-PlanilhaCustos Global '!$F$140</f>
        <v>4.7847600000000003</v>
      </c>
      <c r="BX5" s="233">
        <f t="shared" si="23"/>
        <v>293.46528000000006</v>
      </c>
      <c r="BY5" s="233">
        <f>BO5*'Anexo VI-PlanilhaCustos Global '!$F$143</f>
        <v>88.597806000000006</v>
      </c>
      <c r="BZ5" s="233">
        <f>BO5*'Anexo VI-PlanilhaCustos Global '!$F$144</f>
        <v>66.428418000000008</v>
      </c>
      <c r="CA5" s="233">
        <f>BO5*'Anexo VI-PlanilhaCustos Global '!$F$145</f>
        <v>15.470724000000001</v>
      </c>
      <c r="CB5" s="233">
        <f>BO5*'Anexo VI-PlanilhaCustos Global '!$F$146</f>
        <v>13.237836000000001</v>
      </c>
      <c r="CC5" s="233">
        <f>BO5*'Anexo VI-PlanilhaCustos Global '!$F$147</f>
        <v>0.15949200000000002</v>
      </c>
      <c r="CD5" s="233">
        <f>BO5*'Anexo VI-PlanilhaCustos Global '!$F$148</f>
        <v>5.8214580000000007</v>
      </c>
      <c r="CE5" s="233">
        <f>BO5*'Anexo VI-PlanilhaCustos Global '!$F$149</f>
        <v>2.1531420000000003</v>
      </c>
      <c r="CF5" s="233">
        <f t="shared" si="24"/>
        <v>191.868876</v>
      </c>
      <c r="CG5" s="233">
        <f>BO5*'Anexo VI-PlanilhaCustos Global '!$F$152</f>
        <v>3.349332</v>
      </c>
      <c r="CH5" s="233">
        <f>BO5*'Anexo VI-PlanilhaCustos Global '!$F$153</f>
        <v>34.689509999999999</v>
      </c>
      <c r="CI5" s="233">
        <f>BO5*'Anexo VI-PlanilhaCustos Global '!$F$154</f>
        <v>3.1898400000000002</v>
      </c>
      <c r="CJ5" s="233">
        <f t="shared" si="25"/>
        <v>41.228681999999992</v>
      </c>
      <c r="CK5" s="233">
        <f>BO5*'Anexo VI-PlanilhaCustos Global '!$F$157</f>
        <v>70.607746368000022</v>
      </c>
      <c r="CL5" s="233">
        <f>BO5*'Anexo VI-PlanilhaCustos Global '!$F$160</f>
        <v>0.26794656</v>
      </c>
      <c r="CM5" s="233">
        <f>BO5*'Anexo VI-PlanilhaCustos Global '!$F$163</f>
        <v>0.21531420000000001</v>
      </c>
      <c r="CN5" s="233">
        <f t="shared" si="26"/>
        <v>597.65384512800006</v>
      </c>
      <c r="CO5" s="233">
        <f>Z5*CCT_Insumos!$B$37</f>
        <v>0</v>
      </c>
      <c r="CP5" s="233">
        <f>Z5*CCT_Insumos!$B$38</f>
        <v>0</v>
      </c>
      <c r="CQ5" s="233">
        <f>Z5*CCT_Insumos!E20</f>
        <v>65.03</v>
      </c>
      <c r="CR5" s="250"/>
      <c r="CS5" s="233">
        <f>Z5*CCT_Insumos!G20</f>
        <v>1.0941666666666667</v>
      </c>
      <c r="CT5" s="233">
        <f>Z5*CCT_Insumos!$B$39</f>
        <v>0</v>
      </c>
      <c r="CU5" s="250"/>
      <c r="CV5" s="21">
        <f>(H5+I5+L5+O5+P5+Q5+T5+V5+X5+Y5)*CCT_Insumos!I20</f>
        <v>0</v>
      </c>
      <c r="CW5" s="233">
        <f t="shared" ref="CW5:CW9" si="38">4.5*4*23*Z5</f>
        <v>414</v>
      </c>
      <c r="CX5" s="233">
        <f>'Anexo III  Relação de Materiais'!DW84</f>
        <v>0</v>
      </c>
      <c r="CY5" s="231">
        <f>'Anexo IV - Equipamentos '!W5</f>
        <v>0</v>
      </c>
      <c r="CZ5" s="231">
        <f>'Caixa d''água '!H5/12</f>
        <v>0</v>
      </c>
      <c r="DA5" s="231">
        <f>'Dedetização '!G5/12</f>
        <v>0</v>
      </c>
      <c r="DB5" s="231"/>
      <c r="DC5" s="233">
        <f t="shared" si="19"/>
        <v>480.12416666666667</v>
      </c>
      <c r="DD5" s="233">
        <v>14.8923818777</v>
      </c>
      <c r="DE5" s="233">
        <v>13.009</v>
      </c>
      <c r="DF5" s="21">
        <f>BO5*'Montante D'!$B$2</f>
        <v>0</v>
      </c>
      <c r="DG5" s="21">
        <f>BO5*'Montante D'!$B$3</f>
        <v>0</v>
      </c>
      <c r="DH5" s="233">
        <f t="shared" si="27"/>
        <v>0</v>
      </c>
      <c r="DI5" s="233">
        <f t="shared" si="28"/>
        <v>1875.2380117946668</v>
      </c>
      <c r="DJ5" s="237">
        <f t="shared" si="29"/>
        <v>13.960113960113972</v>
      </c>
      <c r="DK5" s="233">
        <f t="shared" si="30"/>
        <v>162.41377652010789</v>
      </c>
      <c r="DL5" s="233">
        <f t="shared" si="31"/>
        <v>35.260885691865532</v>
      </c>
      <c r="DM5" s="289">
        <v>0.03</v>
      </c>
      <c r="DN5" s="233">
        <f t="shared" si="32"/>
        <v>64.110701257937322</v>
      </c>
      <c r="DO5" s="233">
        <f t="shared" si="33"/>
        <v>261.78536346991075</v>
      </c>
      <c r="DP5" s="233">
        <f t="shared" si="34"/>
        <v>2137.0233752645777</v>
      </c>
      <c r="DQ5" s="233">
        <f t="shared" si="35"/>
        <v>2137.0233752645777</v>
      </c>
      <c r="DR5" s="233">
        <f t="shared" si="36"/>
        <v>25644.28050317493</v>
      </c>
      <c r="DS5" s="233">
        <f t="shared" si="37"/>
        <v>25644.28050317493</v>
      </c>
    </row>
    <row r="6" spans="1:123">
      <c r="A6" s="24" t="s">
        <v>95</v>
      </c>
      <c r="B6" s="24" t="s">
        <v>96</v>
      </c>
      <c r="C6" s="24" t="s">
        <v>18</v>
      </c>
      <c r="D6" s="24" t="s">
        <v>151</v>
      </c>
      <c r="E6" s="24" t="str">
        <f>CCT!D6</f>
        <v>Ouro Preto e Região</v>
      </c>
      <c r="F6" s="22"/>
      <c r="G6" s="22"/>
      <c r="H6" s="22"/>
      <c r="I6" s="22"/>
      <c r="J6" s="22">
        <v>1</v>
      </c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>
        <f t="shared" si="20"/>
        <v>1</v>
      </c>
      <c r="AA6" s="22"/>
      <c r="AB6" s="22"/>
      <c r="AC6" s="22"/>
      <c r="AD6" s="22"/>
      <c r="AE6" s="237">
        <f>CCT_Salários!J4</f>
        <v>771.91</v>
      </c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33">
        <f t="shared" si="21"/>
        <v>0</v>
      </c>
      <c r="AV6" s="233">
        <f t="shared" si="0"/>
        <v>0</v>
      </c>
      <c r="AW6" s="233">
        <f t="shared" si="1"/>
        <v>0</v>
      </c>
      <c r="AX6" s="233">
        <f t="shared" si="2"/>
        <v>0</v>
      </c>
      <c r="AY6" s="233">
        <f t="shared" si="3"/>
        <v>771.91</v>
      </c>
      <c r="AZ6" s="233">
        <f t="shared" si="4"/>
        <v>0</v>
      </c>
      <c r="BA6" s="233">
        <f t="shared" si="5"/>
        <v>0</v>
      </c>
      <c r="BB6" s="233">
        <f t="shared" si="6"/>
        <v>0</v>
      </c>
      <c r="BC6" s="233">
        <f t="shared" si="7"/>
        <v>0</v>
      </c>
      <c r="BD6" s="233">
        <f t="shared" si="8"/>
        <v>0</v>
      </c>
      <c r="BE6" s="233">
        <f t="shared" si="9"/>
        <v>0</v>
      </c>
      <c r="BF6" s="233">
        <f t="shared" si="10"/>
        <v>0</v>
      </c>
      <c r="BG6" s="233">
        <f t="shared" si="11"/>
        <v>0</v>
      </c>
      <c r="BH6" s="233">
        <f t="shared" si="12"/>
        <v>0</v>
      </c>
      <c r="BI6" s="233">
        <f t="shared" si="13"/>
        <v>0</v>
      </c>
      <c r="BJ6" s="233">
        <f t="shared" si="14"/>
        <v>0</v>
      </c>
      <c r="BK6" s="233">
        <f t="shared" si="15"/>
        <v>0</v>
      </c>
      <c r="BL6" s="233">
        <f t="shared" si="16"/>
        <v>0</v>
      </c>
      <c r="BM6" s="233">
        <f t="shared" si="17"/>
        <v>0</v>
      </c>
      <c r="BN6" s="233">
        <f t="shared" si="18"/>
        <v>0</v>
      </c>
      <c r="BO6" s="233">
        <f t="shared" si="22"/>
        <v>771.91</v>
      </c>
      <c r="BP6" s="233">
        <f>BO6*'Anexo VI-PlanilhaCustos Global '!$F$133</f>
        <v>154.38200000000001</v>
      </c>
      <c r="BQ6" s="233">
        <f>BO6*'Anexo VI-PlanilhaCustos Global '!$F$134</f>
        <v>1.54382</v>
      </c>
      <c r="BR6" s="233">
        <f>BO6*'Anexo VI-PlanilhaCustos Global '!$F$135</f>
        <v>11.57865</v>
      </c>
      <c r="BS6" s="233">
        <f>BO6*'Anexo VI-PlanilhaCustos Global '!$F$136</f>
        <v>7.7191000000000001</v>
      </c>
      <c r="BT6" s="233">
        <f>BO6*'Anexo VI-PlanilhaCustos Global '!$F$137</f>
        <v>23.157299999999999</v>
      </c>
      <c r="BU6" s="233">
        <f>BO6*'Anexo VI-PlanilhaCustos Global '!$F$138</f>
        <v>61.752800000000001</v>
      </c>
      <c r="BV6" s="233">
        <f>BO6*'Anexo VI-PlanilhaCustos Global '!$F$139</f>
        <v>19.297750000000001</v>
      </c>
      <c r="BW6" s="233">
        <f>BO6*'Anexo VI-PlanilhaCustos Global '!$F$140</f>
        <v>4.6314599999999997</v>
      </c>
      <c r="BX6" s="233">
        <f t="shared" si="23"/>
        <v>284.06288000000001</v>
      </c>
      <c r="BY6" s="233">
        <f>BO6*'Anexo VI-PlanilhaCustos Global '!$F$143</f>
        <v>85.759201000000004</v>
      </c>
      <c r="BZ6" s="233">
        <f>BO6*'Anexo VI-PlanilhaCustos Global '!$F$144</f>
        <v>64.300102999999993</v>
      </c>
      <c r="CA6" s="233">
        <f>BO6*'Anexo VI-PlanilhaCustos Global '!$F$145</f>
        <v>14.975054</v>
      </c>
      <c r="CB6" s="233">
        <f>BO6*'Anexo VI-PlanilhaCustos Global '!$F$146</f>
        <v>12.813706</v>
      </c>
      <c r="CC6" s="233">
        <f>BO6*'Anexo VI-PlanilhaCustos Global '!$F$147</f>
        <v>0.15438199999999999</v>
      </c>
      <c r="CD6" s="233">
        <f>BO6*'Anexo VI-PlanilhaCustos Global '!$F$148</f>
        <v>5.6349429999999998</v>
      </c>
      <c r="CE6" s="233">
        <f>BO6*'Anexo VI-PlanilhaCustos Global '!$F$149</f>
        <v>2.0841569999999998</v>
      </c>
      <c r="CF6" s="233">
        <f t="shared" si="24"/>
        <v>185.72154599999999</v>
      </c>
      <c r="CG6" s="233">
        <f>BO6*'Anexo VI-PlanilhaCustos Global '!$F$152</f>
        <v>3.2420219999999995</v>
      </c>
      <c r="CH6" s="233">
        <f>BO6*'Anexo VI-PlanilhaCustos Global '!$F$153</f>
        <v>33.578084999999994</v>
      </c>
      <c r="CI6" s="233">
        <f>BO6*'Anexo VI-PlanilhaCustos Global '!$F$154</f>
        <v>3.0876399999999999</v>
      </c>
      <c r="CJ6" s="233">
        <f t="shared" si="25"/>
        <v>39.907746999999993</v>
      </c>
      <c r="CK6" s="233">
        <f>BO6*'Anexo VI-PlanilhaCustos Global '!$F$157</f>
        <v>68.345528928000022</v>
      </c>
      <c r="CL6" s="233">
        <f>BO6*'Anexo VI-PlanilhaCustos Global '!$F$160</f>
        <v>0.25936176</v>
      </c>
      <c r="CM6" s="233">
        <f>BO6*'Anexo VI-PlanilhaCustos Global '!$F$163</f>
        <v>0.20841569999999998</v>
      </c>
      <c r="CN6" s="233">
        <f t="shared" si="26"/>
        <v>578.50547938800003</v>
      </c>
      <c r="CO6" s="233">
        <f>Z6*CCT_Insumos!$B$37</f>
        <v>0</v>
      </c>
      <c r="CP6" s="233">
        <f>Z6*CCT_Insumos!$B$38</f>
        <v>0</v>
      </c>
      <c r="CQ6" s="250"/>
      <c r="CR6" s="250"/>
      <c r="CS6" s="233">
        <f>Z6*CCT_Insumos!G4</f>
        <v>1.0941666666666667</v>
      </c>
      <c r="CT6" s="233">
        <f>Z6*CCT_Insumos!$B$39</f>
        <v>0</v>
      </c>
      <c r="CU6" s="250"/>
      <c r="CV6" s="21">
        <f>(H6+I6+L6+O6+P6+Q6+T6+V6+X6+Y6)*CCT_Insumos!I4</f>
        <v>0</v>
      </c>
      <c r="CW6" s="233">
        <f t="shared" si="38"/>
        <v>414</v>
      </c>
      <c r="CX6" s="233">
        <f>'Anexo III  Relação de Materiais'!DX84</f>
        <v>0</v>
      </c>
      <c r="CY6" s="231">
        <f>'Anexo IV - Equipamentos '!W6</f>
        <v>0</v>
      </c>
      <c r="CZ6" s="231">
        <f>'Caixa d''água '!H6/12</f>
        <v>0</v>
      </c>
      <c r="DA6" s="231">
        <f>'Dedetização '!G6/12</f>
        <v>0</v>
      </c>
      <c r="DB6" s="231"/>
      <c r="DC6" s="233">
        <f t="shared" si="19"/>
        <v>415.09416666666669</v>
      </c>
      <c r="DD6" s="233">
        <v>14.415697442779999</v>
      </c>
      <c r="DE6" s="233">
        <v>12.592600000000001</v>
      </c>
      <c r="DF6" s="21">
        <f>BO6*'Montante D'!$B$2</f>
        <v>0</v>
      </c>
      <c r="DG6" s="21">
        <f>BO6*'Montante D'!$B$3</f>
        <v>0</v>
      </c>
      <c r="DH6" s="233">
        <f t="shared" si="27"/>
        <v>0</v>
      </c>
      <c r="DI6" s="233">
        <f t="shared" si="28"/>
        <v>1765.5096460546667</v>
      </c>
      <c r="DJ6" s="237">
        <f t="shared" si="29"/>
        <v>13.960113960113972</v>
      </c>
      <c r="DK6" s="233">
        <f t="shared" si="30"/>
        <v>152.91023715117342</v>
      </c>
      <c r="DL6" s="233">
        <f t="shared" si="31"/>
        <v>33.197617276241601</v>
      </c>
      <c r="DM6" s="289">
        <v>0.03</v>
      </c>
      <c r="DN6" s="233">
        <f t="shared" si="32"/>
        <v>60.359304138621084</v>
      </c>
      <c r="DO6" s="233">
        <f t="shared" si="33"/>
        <v>246.46715856603612</v>
      </c>
      <c r="DP6" s="233">
        <f t="shared" si="34"/>
        <v>2011.976804620703</v>
      </c>
      <c r="DQ6" s="233">
        <f t="shared" si="35"/>
        <v>2011.976804620703</v>
      </c>
      <c r="DR6" s="233">
        <f t="shared" si="36"/>
        <v>24143.721655448437</v>
      </c>
      <c r="DS6" s="233">
        <f t="shared" si="37"/>
        <v>24143.721655448437</v>
      </c>
    </row>
    <row r="7" spans="1:123">
      <c r="A7" s="24" t="s">
        <v>95</v>
      </c>
      <c r="B7" s="24" t="s">
        <v>96</v>
      </c>
      <c r="C7" s="24" t="s">
        <v>19</v>
      </c>
      <c r="D7" s="24" t="s">
        <v>150</v>
      </c>
      <c r="E7" s="24" t="str">
        <f>CCT!D7</f>
        <v>Ouro Preto e Região</v>
      </c>
      <c r="F7" s="22"/>
      <c r="G7" s="22"/>
      <c r="H7" s="22"/>
      <c r="I7" s="22"/>
      <c r="J7" s="22">
        <v>1</v>
      </c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>
        <f t="shared" si="20"/>
        <v>1</v>
      </c>
      <c r="AA7" s="22"/>
      <c r="AB7" s="22"/>
      <c r="AC7" s="22"/>
      <c r="AD7" s="22"/>
      <c r="AE7" s="237">
        <f>CCT_Salários!J4</f>
        <v>771.91</v>
      </c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33">
        <f t="shared" si="21"/>
        <v>0</v>
      </c>
      <c r="AV7" s="233">
        <f t="shared" si="0"/>
        <v>0</v>
      </c>
      <c r="AW7" s="233">
        <f t="shared" si="1"/>
        <v>0</v>
      </c>
      <c r="AX7" s="233">
        <f t="shared" si="2"/>
        <v>0</v>
      </c>
      <c r="AY7" s="233">
        <f t="shared" si="3"/>
        <v>771.91</v>
      </c>
      <c r="AZ7" s="233">
        <f t="shared" si="4"/>
        <v>0</v>
      </c>
      <c r="BA7" s="233">
        <f t="shared" si="5"/>
        <v>0</v>
      </c>
      <c r="BB7" s="233">
        <f t="shared" si="6"/>
        <v>0</v>
      </c>
      <c r="BC7" s="233">
        <f t="shared" si="7"/>
        <v>0</v>
      </c>
      <c r="BD7" s="233">
        <f t="shared" si="8"/>
        <v>0</v>
      </c>
      <c r="BE7" s="233">
        <f t="shared" si="9"/>
        <v>0</v>
      </c>
      <c r="BF7" s="233">
        <f t="shared" si="10"/>
        <v>0</v>
      </c>
      <c r="BG7" s="233">
        <f t="shared" si="11"/>
        <v>0</v>
      </c>
      <c r="BH7" s="233">
        <f t="shared" si="12"/>
        <v>0</v>
      </c>
      <c r="BI7" s="233">
        <f t="shared" si="13"/>
        <v>0</v>
      </c>
      <c r="BJ7" s="233">
        <f t="shared" si="14"/>
        <v>0</v>
      </c>
      <c r="BK7" s="233">
        <f t="shared" si="15"/>
        <v>0</v>
      </c>
      <c r="BL7" s="233">
        <f t="shared" si="16"/>
        <v>0</v>
      </c>
      <c r="BM7" s="233">
        <f t="shared" si="17"/>
        <v>0</v>
      </c>
      <c r="BN7" s="233">
        <f t="shared" si="18"/>
        <v>0</v>
      </c>
      <c r="BO7" s="233">
        <f t="shared" si="22"/>
        <v>771.91</v>
      </c>
      <c r="BP7" s="233">
        <f>BO7*'Anexo VI-PlanilhaCustos Global '!$F$133</f>
        <v>154.38200000000001</v>
      </c>
      <c r="BQ7" s="233">
        <f>BO7*'Anexo VI-PlanilhaCustos Global '!$F$134</f>
        <v>1.54382</v>
      </c>
      <c r="BR7" s="233">
        <f>BO7*'Anexo VI-PlanilhaCustos Global '!$F$135</f>
        <v>11.57865</v>
      </c>
      <c r="BS7" s="233">
        <f>BO7*'Anexo VI-PlanilhaCustos Global '!$F$136</f>
        <v>7.7191000000000001</v>
      </c>
      <c r="BT7" s="233">
        <f>BO7*'Anexo VI-PlanilhaCustos Global '!$F$137</f>
        <v>23.157299999999999</v>
      </c>
      <c r="BU7" s="233">
        <f>BO7*'Anexo VI-PlanilhaCustos Global '!$F$138</f>
        <v>61.752800000000001</v>
      </c>
      <c r="BV7" s="233">
        <f>BO7*'Anexo VI-PlanilhaCustos Global '!$F$139</f>
        <v>19.297750000000001</v>
      </c>
      <c r="BW7" s="233">
        <f>BO7*'Anexo VI-PlanilhaCustos Global '!$F$140</f>
        <v>4.6314599999999997</v>
      </c>
      <c r="BX7" s="233">
        <f t="shared" si="23"/>
        <v>284.06288000000001</v>
      </c>
      <c r="BY7" s="233">
        <f>BO7*'Anexo VI-PlanilhaCustos Global '!$F$143</f>
        <v>85.759201000000004</v>
      </c>
      <c r="BZ7" s="233">
        <f>BO7*'Anexo VI-PlanilhaCustos Global '!$F$144</f>
        <v>64.300102999999993</v>
      </c>
      <c r="CA7" s="233">
        <f>BO7*'Anexo VI-PlanilhaCustos Global '!$F$145</f>
        <v>14.975054</v>
      </c>
      <c r="CB7" s="233">
        <f>BO7*'Anexo VI-PlanilhaCustos Global '!$F$146</f>
        <v>12.813706</v>
      </c>
      <c r="CC7" s="233">
        <f>BO7*'Anexo VI-PlanilhaCustos Global '!$F$147</f>
        <v>0.15438199999999999</v>
      </c>
      <c r="CD7" s="233">
        <f>BO7*'Anexo VI-PlanilhaCustos Global '!$F$148</f>
        <v>5.6349429999999998</v>
      </c>
      <c r="CE7" s="233">
        <f>BO7*'Anexo VI-PlanilhaCustos Global '!$F$149</f>
        <v>2.0841569999999998</v>
      </c>
      <c r="CF7" s="233">
        <f t="shared" si="24"/>
        <v>185.72154599999999</v>
      </c>
      <c r="CG7" s="233">
        <f>BO7*'Anexo VI-PlanilhaCustos Global '!$F$152</f>
        <v>3.2420219999999995</v>
      </c>
      <c r="CH7" s="233">
        <f>BO7*'Anexo VI-PlanilhaCustos Global '!$F$153</f>
        <v>33.578084999999994</v>
      </c>
      <c r="CI7" s="233">
        <f>BO7*'Anexo VI-PlanilhaCustos Global '!$F$154</f>
        <v>3.0876399999999999</v>
      </c>
      <c r="CJ7" s="233">
        <f t="shared" si="25"/>
        <v>39.907746999999993</v>
      </c>
      <c r="CK7" s="233">
        <f>BO7*'Anexo VI-PlanilhaCustos Global '!$F$157</f>
        <v>68.345528928000022</v>
      </c>
      <c r="CL7" s="233">
        <f>BO7*'Anexo VI-PlanilhaCustos Global '!$F$160</f>
        <v>0.25936176</v>
      </c>
      <c r="CM7" s="233">
        <f>BO7*'Anexo VI-PlanilhaCustos Global '!$F$163</f>
        <v>0.20841569999999998</v>
      </c>
      <c r="CN7" s="233">
        <f t="shared" si="26"/>
        <v>578.50547938800003</v>
      </c>
      <c r="CO7" s="233">
        <f>Z7*CCT_Insumos!$B$37</f>
        <v>0</v>
      </c>
      <c r="CP7" s="233">
        <f>Z7*CCT_Insumos!$B$38</f>
        <v>0</v>
      </c>
      <c r="CQ7" s="233">
        <f>Z7*CCT_Insumos!E4</f>
        <v>43.66</v>
      </c>
      <c r="CR7" s="250"/>
      <c r="CS7" s="233">
        <f>Z7*CCT_Insumos!G4</f>
        <v>1.0941666666666667</v>
      </c>
      <c r="CT7" s="233">
        <f>Z7*CCT_Insumos!$B$39</f>
        <v>0</v>
      </c>
      <c r="CU7" s="250"/>
      <c r="CV7" s="21">
        <f>(H7+I7+L7+O7+P7+Q7+T7+V7+X7+Y7)*CCT_Insumos!I4</f>
        <v>0</v>
      </c>
      <c r="CW7" s="233">
        <f t="shared" si="38"/>
        <v>414</v>
      </c>
      <c r="CX7" s="233">
        <f>'Anexo III  Relação de Materiais'!DY84</f>
        <v>0</v>
      </c>
      <c r="CY7" s="231">
        <f>'Anexo IV - Equipamentos '!W7</f>
        <v>0</v>
      </c>
      <c r="CZ7" s="231">
        <f>'Caixa d''água '!H7/12</f>
        <v>0</v>
      </c>
      <c r="DA7" s="231">
        <f>'Dedetização '!G7/12</f>
        <v>0</v>
      </c>
      <c r="DB7" s="231"/>
      <c r="DC7" s="233">
        <f t="shared" si="19"/>
        <v>458.75416666666666</v>
      </c>
      <c r="DD7" s="233">
        <v>14.415697442779999</v>
      </c>
      <c r="DE7" s="233">
        <v>12.592600000000001</v>
      </c>
      <c r="DF7" s="21">
        <f>BO7*'Montante D'!$B$2</f>
        <v>0</v>
      </c>
      <c r="DG7" s="21">
        <f>BO7*'Montante D'!$B$3</f>
        <v>0</v>
      </c>
      <c r="DH7" s="233">
        <f t="shared" si="27"/>
        <v>0</v>
      </c>
      <c r="DI7" s="233">
        <f t="shared" si="28"/>
        <v>1809.1696460546666</v>
      </c>
      <c r="DJ7" s="237">
        <f t="shared" si="29"/>
        <v>13.960113960113972</v>
      </c>
      <c r="DK7" s="233">
        <f t="shared" si="30"/>
        <v>156.69161606855232</v>
      </c>
      <c r="DL7" s="233">
        <f t="shared" si="31"/>
        <v>34.018574541198859</v>
      </c>
      <c r="DM7" s="289">
        <v>0.03</v>
      </c>
      <c r="DN7" s="233">
        <f t="shared" si="32"/>
        <v>61.851953711270653</v>
      </c>
      <c r="DO7" s="233">
        <f t="shared" si="33"/>
        <v>252.56214432102183</v>
      </c>
      <c r="DP7" s="233">
        <f t="shared" si="34"/>
        <v>2061.7317903756884</v>
      </c>
      <c r="DQ7" s="233">
        <f t="shared" si="35"/>
        <v>2061.7317903756884</v>
      </c>
      <c r="DR7" s="233">
        <f t="shared" si="36"/>
        <v>24740.781484508261</v>
      </c>
      <c r="DS7" s="233">
        <f t="shared" si="37"/>
        <v>24740.781484508261</v>
      </c>
    </row>
    <row r="8" spans="1:123">
      <c r="A8" s="24" t="s">
        <v>95</v>
      </c>
      <c r="B8" s="24" t="s">
        <v>96</v>
      </c>
      <c r="C8" s="24" t="s">
        <v>350</v>
      </c>
      <c r="D8" s="24" t="s">
        <v>349</v>
      </c>
      <c r="E8" s="24" t="str">
        <f>CCT!D8</f>
        <v>Região Metropolitana 01</v>
      </c>
      <c r="F8" s="22"/>
      <c r="G8" s="22"/>
      <c r="H8" s="22"/>
      <c r="I8" s="22"/>
      <c r="J8" s="22">
        <v>1</v>
      </c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>
        <f t="shared" si="20"/>
        <v>1</v>
      </c>
      <c r="AA8" s="22"/>
      <c r="AB8" s="22"/>
      <c r="AC8" s="22"/>
      <c r="AD8" s="22"/>
      <c r="AE8" s="239">
        <f>CCT_Salários!J20</f>
        <v>797.46</v>
      </c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33">
        <f t="shared" si="21"/>
        <v>0</v>
      </c>
      <c r="AV8" s="233">
        <f t="shared" si="0"/>
        <v>0</v>
      </c>
      <c r="AW8" s="233">
        <f t="shared" si="1"/>
        <v>0</v>
      </c>
      <c r="AX8" s="233">
        <f t="shared" si="2"/>
        <v>0</v>
      </c>
      <c r="AY8" s="233">
        <f t="shared" si="3"/>
        <v>797.46</v>
      </c>
      <c r="AZ8" s="233">
        <f t="shared" si="4"/>
        <v>0</v>
      </c>
      <c r="BA8" s="233">
        <f t="shared" si="5"/>
        <v>0</v>
      </c>
      <c r="BB8" s="233">
        <f t="shared" si="6"/>
        <v>0</v>
      </c>
      <c r="BC8" s="233">
        <f t="shared" si="7"/>
        <v>0</v>
      </c>
      <c r="BD8" s="233">
        <f t="shared" si="8"/>
        <v>0</v>
      </c>
      <c r="BE8" s="233">
        <f t="shared" si="9"/>
        <v>0</v>
      </c>
      <c r="BF8" s="233">
        <f t="shared" si="10"/>
        <v>0</v>
      </c>
      <c r="BG8" s="233">
        <f t="shared" si="11"/>
        <v>0</v>
      </c>
      <c r="BH8" s="233">
        <f t="shared" si="12"/>
        <v>0</v>
      </c>
      <c r="BI8" s="233">
        <f t="shared" si="13"/>
        <v>0</v>
      </c>
      <c r="BJ8" s="233">
        <f t="shared" si="14"/>
        <v>0</v>
      </c>
      <c r="BK8" s="233">
        <f t="shared" si="15"/>
        <v>0</v>
      </c>
      <c r="BL8" s="233">
        <f t="shared" si="16"/>
        <v>0</v>
      </c>
      <c r="BM8" s="233">
        <f t="shared" si="17"/>
        <v>0</v>
      </c>
      <c r="BN8" s="233">
        <f t="shared" si="18"/>
        <v>0</v>
      </c>
      <c r="BO8" s="233">
        <f t="shared" si="22"/>
        <v>797.46</v>
      </c>
      <c r="BP8" s="233">
        <f>BO8*'Anexo VI-PlanilhaCustos Global '!$F$133</f>
        <v>159.49200000000002</v>
      </c>
      <c r="BQ8" s="233">
        <f>BO8*'Anexo VI-PlanilhaCustos Global '!$F$134</f>
        <v>1.5949200000000001</v>
      </c>
      <c r="BR8" s="233">
        <f>BO8*'Anexo VI-PlanilhaCustos Global '!$F$135</f>
        <v>11.9619</v>
      </c>
      <c r="BS8" s="233">
        <f>BO8*'Anexo VI-PlanilhaCustos Global '!$F$136</f>
        <v>7.9746000000000006</v>
      </c>
      <c r="BT8" s="233">
        <f>BO8*'Anexo VI-PlanilhaCustos Global '!$F$137</f>
        <v>23.9238</v>
      </c>
      <c r="BU8" s="233">
        <f>BO8*'Anexo VI-PlanilhaCustos Global '!$F$138</f>
        <v>63.796800000000005</v>
      </c>
      <c r="BV8" s="233">
        <f>BO8*'Anexo VI-PlanilhaCustos Global '!$F$139</f>
        <v>19.936500000000002</v>
      </c>
      <c r="BW8" s="233">
        <f>BO8*'Anexo VI-PlanilhaCustos Global '!$F$140</f>
        <v>4.7847600000000003</v>
      </c>
      <c r="BX8" s="233">
        <f t="shared" si="23"/>
        <v>293.46528000000006</v>
      </c>
      <c r="BY8" s="233">
        <f>BO8*'Anexo VI-PlanilhaCustos Global '!$F$143</f>
        <v>88.597806000000006</v>
      </c>
      <c r="BZ8" s="233">
        <f>BO8*'Anexo VI-PlanilhaCustos Global '!$F$144</f>
        <v>66.428418000000008</v>
      </c>
      <c r="CA8" s="233">
        <f>BO8*'Anexo VI-PlanilhaCustos Global '!$F$145</f>
        <v>15.470724000000001</v>
      </c>
      <c r="CB8" s="233">
        <f>BO8*'Anexo VI-PlanilhaCustos Global '!$F$146</f>
        <v>13.237836000000001</v>
      </c>
      <c r="CC8" s="233">
        <f>BO8*'Anexo VI-PlanilhaCustos Global '!$F$147</f>
        <v>0.15949200000000002</v>
      </c>
      <c r="CD8" s="233">
        <f>BO8*'Anexo VI-PlanilhaCustos Global '!$F$148</f>
        <v>5.8214580000000007</v>
      </c>
      <c r="CE8" s="233">
        <f>BO8*'Anexo VI-PlanilhaCustos Global '!$F$149</f>
        <v>2.1531420000000003</v>
      </c>
      <c r="CF8" s="233">
        <f t="shared" si="24"/>
        <v>191.868876</v>
      </c>
      <c r="CG8" s="233">
        <f>BO8*'Anexo VI-PlanilhaCustos Global '!$F$152</f>
        <v>3.349332</v>
      </c>
      <c r="CH8" s="233">
        <f>BO8*'Anexo VI-PlanilhaCustos Global '!$F$153</f>
        <v>34.689509999999999</v>
      </c>
      <c r="CI8" s="233">
        <f>BO8*'Anexo VI-PlanilhaCustos Global '!$F$154</f>
        <v>3.1898400000000002</v>
      </c>
      <c r="CJ8" s="233">
        <f t="shared" si="25"/>
        <v>41.228681999999992</v>
      </c>
      <c r="CK8" s="233">
        <f>BO8*'Anexo VI-PlanilhaCustos Global '!$F$157</f>
        <v>70.607746368000022</v>
      </c>
      <c r="CL8" s="233">
        <f>BO8*'Anexo VI-PlanilhaCustos Global '!$F$160</f>
        <v>0.26794656</v>
      </c>
      <c r="CM8" s="233">
        <f>BO8*'Anexo VI-PlanilhaCustos Global '!$F$163</f>
        <v>0.21531420000000001</v>
      </c>
      <c r="CN8" s="233">
        <f t="shared" si="26"/>
        <v>597.65384512800006</v>
      </c>
      <c r="CO8" s="233">
        <f>Z8*CCT_Insumos!$B$37</f>
        <v>0</v>
      </c>
      <c r="CP8" s="233">
        <f>Z8*CCT_Insumos!$B$38</f>
        <v>0</v>
      </c>
      <c r="CQ8" s="233">
        <f>Z8*CCT_Insumos!E20</f>
        <v>65.03</v>
      </c>
      <c r="CR8" s="250"/>
      <c r="CS8" s="233">
        <f>Z8*CCT_Insumos!G20</f>
        <v>1.0941666666666667</v>
      </c>
      <c r="CT8" s="233">
        <f>Z8*CCT_Insumos!$B$39</f>
        <v>0</v>
      </c>
      <c r="CU8" s="250"/>
      <c r="CV8" s="21">
        <f>(H8+I8+L8+O8+P8+Q8+T8+V8+X8+Y8)*CCT_Insumos!I20</f>
        <v>0</v>
      </c>
      <c r="CW8" s="233">
        <f t="shared" si="38"/>
        <v>414</v>
      </c>
      <c r="CX8" s="233">
        <f>'Anexo III  Relação de Materiais'!DZ84</f>
        <v>0</v>
      </c>
      <c r="CY8" s="231">
        <f>'Anexo IV - Equipamentos '!W8</f>
        <v>0</v>
      </c>
      <c r="CZ8" s="231">
        <f>'Caixa d''água '!H8/12</f>
        <v>0</v>
      </c>
      <c r="DA8" s="231">
        <f>'Dedetização '!G8/12</f>
        <v>0</v>
      </c>
      <c r="DB8" s="231"/>
      <c r="DC8" s="233">
        <f t="shared" si="19"/>
        <v>480.12416666666667</v>
      </c>
      <c r="DD8" s="233">
        <v>14.8923818777</v>
      </c>
      <c r="DE8" s="233">
        <v>13.009</v>
      </c>
      <c r="DF8" s="21">
        <f>BO8*'Montante D'!$B$2</f>
        <v>0</v>
      </c>
      <c r="DG8" s="21">
        <f>BO8*'Montante D'!$B$3</f>
        <v>0</v>
      </c>
      <c r="DH8" s="233">
        <f t="shared" si="27"/>
        <v>0</v>
      </c>
      <c r="DI8" s="233">
        <f t="shared" si="28"/>
        <v>1875.2380117946668</v>
      </c>
      <c r="DJ8" s="237">
        <f t="shared" si="29"/>
        <v>12.676056338028175</v>
      </c>
      <c r="DK8" s="233">
        <f t="shared" si="30"/>
        <v>160.58376213678275</v>
      </c>
      <c r="DL8" s="233">
        <f t="shared" si="31"/>
        <v>34.863579937590991</v>
      </c>
      <c r="DM8" s="289">
        <v>0.02</v>
      </c>
      <c r="DN8" s="233">
        <f t="shared" si="32"/>
        <v>42.258884772837568</v>
      </c>
      <c r="DO8" s="233">
        <f t="shared" si="33"/>
        <v>237.70622684721133</v>
      </c>
      <c r="DP8" s="233">
        <f t="shared" si="34"/>
        <v>2112.9442386418782</v>
      </c>
      <c r="DQ8" s="233">
        <f t="shared" si="35"/>
        <v>2112.9442386418782</v>
      </c>
      <c r="DR8" s="233">
        <f t="shared" si="36"/>
        <v>25355.33086370254</v>
      </c>
      <c r="DS8" s="233">
        <f t="shared" si="37"/>
        <v>25355.33086370254</v>
      </c>
    </row>
    <row r="9" spans="1:123">
      <c r="A9" s="24" t="s">
        <v>95</v>
      </c>
      <c r="B9" s="24" t="s">
        <v>96</v>
      </c>
      <c r="C9" s="24" t="s">
        <v>20</v>
      </c>
      <c r="D9" s="24" t="s">
        <v>111</v>
      </c>
      <c r="E9" s="24" t="str">
        <f>CCT!D9</f>
        <v>Vespasiano</v>
      </c>
      <c r="F9" s="22"/>
      <c r="G9" s="22"/>
      <c r="H9" s="22"/>
      <c r="I9" s="22"/>
      <c r="J9" s="22">
        <v>0</v>
      </c>
      <c r="K9" s="22"/>
      <c r="L9" s="22">
        <v>1</v>
      </c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>
        <f t="shared" si="20"/>
        <v>1</v>
      </c>
      <c r="AA9" s="22"/>
      <c r="AB9" s="22"/>
      <c r="AC9" s="22"/>
      <c r="AD9" s="22"/>
      <c r="AE9" s="239">
        <f>CCT_Salários!J27</f>
        <v>797.46</v>
      </c>
      <c r="AF9" s="22"/>
      <c r="AG9" s="360">
        <f>CCT_Salários!L27</f>
        <v>1462.01</v>
      </c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33">
        <f t="shared" si="21"/>
        <v>0</v>
      </c>
      <c r="AV9" s="233">
        <f t="shared" si="0"/>
        <v>0</v>
      </c>
      <c r="AW9" s="233">
        <f t="shared" si="1"/>
        <v>0</v>
      </c>
      <c r="AX9" s="233">
        <f t="shared" si="2"/>
        <v>0</v>
      </c>
      <c r="AY9" s="233">
        <f t="shared" si="3"/>
        <v>0</v>
      </c>
      <c r="AZ9" s="233">
        <f t="shared" si="4"/>
        <v>0</v>
      </c>
      <c r="BA9" s="233">
        <f t="shared" si="5"/>
        <v>1462.01</v>
      </c>
      <c r="BB9" s="233">
        <f t="shared" si="6"/>
        <v>0</v>
      </c>
      <c r="BC9" s="233">
        <f t="shared" si="7"/>
        <v>0</v>
      </c>
      <c r="BD9" s="233">
        <f t="shared" si="8"/>
        <v>0</v>
      </c>
      <c r="BE9" s="233">
        <f t="shared" si="9"/>
        <v>0</v>
      </c>
      <c r="BF9" s="233">
        <f t="shared" si="10"/>
        <v>0</v>
      </c>
      <c r="BG9" s="233">
        <f t="shared" si="11"/>
        <v>0</v>
      </c>
      <c r="BH9" s="233">
        <f t="shared" si="12"/>
        <v>0</v>
      </c>
      <c r="BI9" s="233">
        <f t="shared" si="13"/>
        <v>0</v>
      </c>
      <c r="BJ9" s="233">
        <f t="shared" si="14"/>
        <v>0</v>
      </c>
      <c r="BK9" s="233">
        <f t="shared" si="15"/>
        <v>0</v>
      </c>
      <c r="BL9" s="233">
        <f t="shared" si="16"/>
        <v>0</v>
      </c>
      <c r="BM9" s="233">
        <f t="shared" si="17"/>
        <v>0</v>
      </c>
      <c r="BN9" s="233">
        <f t="shared" si="18"/>
        <v>0</v>
      </c>
      <c r="BO9" s="233">
        <f t="shared" si="22"/>
        <v>1462.01</v>
      </c>
      <c r="BP9" s="233">
        <f>BO9*'Anexo VI-PlanilhaCustos Global '!$F$133</f>
        <v>292.40199999999999</v>
      </c>
      <c r="BQ9" s="233">
        <f>BO9*'Anexo VI-PlanilhaCustos Global '!$F$134</f>
        <v>2.9240200000000001</v>
      </c>
      <c r="BR9" s="233">
        <f>BO9*'Anexo VI-PlanilhaCustos Global '!$F$135</f>
        <v>21.930149999999998</v>
      </c>
      <c r="BS9" s="233">
        <f>BO9*'Anexo VI-PlanilhaCustos Global '!$F$136</f>
        <v>14.620100000000001</v>
      </c>
      <c r="BT9" s="233">
        <f>BO9*'Anexo VI-PlanilhaCustos Global '!$F$137</f>
        <v>43.860299999999995</v>
      </c>
      <c r="BU9" s="233">
        <f>BO9*'Anexo VI-PlanilhaCustos Global '!$F$138</f>
        <v>116.96080000000001</v>
      </c>
      <c r="BV9" s="233">
        <f>BO9*'Anexo VI-PlanilhaCustos Global '!$F$139</f>
        <v>36.550249999999998</v>
      </c>
      <c r="BW9" s="233">
        <f>BO9*'Anexo VI-PlanilhaCustos Global '!$F$140</f>
        <v>8.7720599999999997</v>
      </c>
      <c r="BX9" s="233">
        <f t="shared" si="23"/>
        <v>538.01967999999999</v>
      </c>
      <c r="BY9" s="233">
        <f>BO9*'Anexo VI-PlanilhaCustos Global '!$F$143</f>
        <v>162.42931100000001</v>
      </c>
      <c r="BZ9" s="233">
        <f>BO9*'Anexo VI-PlanilhaCustos Global '!$F$144</f>
        <v>121.785433</v>
      </c>
      <c r="CA9" s="233">
        <f>BO9*'Anexo VI-PlanilhaCustos Global '!$F$145</f>
        <v>28.362994</v>
      </c>
      <c r="CB9" s="233">
        <f>BO9*'Anexo VI-PlanilhaCustos Global '!$F$146</f>
        <v>24.269366000000002</v>
      </c>
      <c r="CC9" s="233">
        <f>BO9*'Anexo VI-PlanilhaCustos Global '!$F$147</f>
        <v>0.292402</v>
      </c>
      <c r="CD9" s="233">
        <f>BO9*'Anexo VI-PlanilhaCustos Global '!$F$148</f>
        <v>10.672673</v>
      </c>
      <c r="CE9" s="233">
        <f>BO9*'Anexo VI-PlanilhaCustos Global '!$F$149</f>
        <v>3.9474270000000002</v>
      </c>
      <c r="CF9" s="233">
        <f t="shared" si="24"/>
        <v>351.75960599999996</v>
      </c>
      <c r="CG9" s="233">
        <f>BO9*'Anexo VI-PlanilhaCustos Global '!$F$152</f>
        <v>6.1404419999999993</v>
      </c>
      <c r="CH9" s="233">
        <f>BO9*'Anexo VI-PlanilhaCustos Global '!$F$153</f>
        <v>63.597434999999997</v>
      </c>
      <c r="CI9" s="233">
        <f>BO9*'Anexo VI-PlanilhaCustos Global '!$F$154</f>
        <v>5.8480400000000001</v>
      </c>
      <c r="CJ9" s="233">
        <f t="shared" si="25"/>
        <v>75.585916999999995</v>
      </c>
      <c r="CK9" s="233">
        <f>BO9*'Anexo VI-PlanilhaCustos Global '!$F$157</f>
        <v>129.44753500800005</v>
      </c>
      <c r="CL9" s="233">
        <f>BO9*'Anexo VI-PlanilhaCustos Global '!$F$160</f>
        <v>0.49123535999999995</v>
      </c>
      <c r="CM9" s="233">
        <f>BO9*'Anexo VI-PlanilhaCustos Global '!$F$163</f>
        <v>0.3947427</v>
      </c>
      <c r="CN9" s="233">
        <f t="shared" si="26"/>
        <v>1095.6987160680001</v>
      </c>
      <c r="CO9" s="233">
        <f>Z9*CCT_Insumos!$B$37</f>
        <v>0</v>
      </c>
      <c r="CP9" s="233">
        <f>Z9*CCT_Insumos!$B$38</f>
        <v>0</v>
      </c>
      <c r="CQ9" s="250"/>
      <c r="CR9" s="250"/>
      <c r="CS9" s="233">
        <f>Z9*CCT_Insumos!G27</f>
        <v>1.0941666666666667</v>
      </c>
      <c r="CT9" s="233">
        <f>Z9*CCT_Insumos!$B$39</f>
        <v>0</v>
      </c>
      <c r="CU9" s="250"/>
      <c r="CV9" s="21">
        <f>(H9+I9+L9+O9+P9+Q9+T9+V9+X9+Y9)*CCT_Insumos!I27</f>
        <v>20.911999999999999</v>
      </c>
      <c r="CW9" s="233">
        <f t="shared" si="38"/>
        <v>414</v>
      </c>
      <c r="CX9" s="233">
        <f>'Anexo III  Relação de Materiais'!EA84</f>
        <v>0</v>
      </c>
      <c r="CY9" s="231">
        <f>'Anexo IV - Equipamentos '!W9</f>
        <v>0</v>
      </c>
      <c r="CZ9" s="231">
        <f>'Caixa d''água '!H9/12</f>
        <v>0</v>
      </c>
      <c r="DA9" s="231">
        <f>'Dedetização '!G9/12</f>
        <v>0</v>
      </c>
      <c r="DB9" s="231"/>
      <c r="DC9" s="233">
        <f t="shared" si="19"/>
        <v>436.00616666666667</v>
      </c>
      <c r="DD9" s="233">
        <v>14.8923818777</v>
      </c>
      <c r="DE9" s="233">
        <v>13.009</v>
      </c>
      <c r="DF9" s="21">
        <f>BO9*'Montante D'!$B$2</f>
        <v>0</v>
      </c>
      <c r="DG9" s="21">
        <f>BO9*'Montante D'!$B$3</f>
        <v>0</v>
      </c>
      <c r="DH9" s="233">
        <f t="shared" si="27"/>
        <v>0</v>
      </c>
      <c r="DI9" s="233">
        <f t="shared" si="28"/>
        <v>2993.7148827346668</v>
      </c>
      <c r="DJ9" s="237">
        <f t="shared" si="29"/>
        <v>13.960113960113972</v>
      </c>
      <c r="DK9" s="233">
        <f t="shared" si="30"/>
        <v>259.28470779240422</v>
      </c>
      <c r="DL9" s="233">
        <f t="shared" si="31"/>
        <v>56.292074718087761</v>
      </c>
      <c r="DM9" s="289">
        <v>0.03</v>
      </c>
      <c r="DN9" s="233">
        <f t="shared" si="32"/>
        <v>102.34922676015955</v>
      </c>
      <c r="DO9" s="233">
        <f t="shared" si="33"/>
        <v>417.92600927065155</v>
      </c>
      <c r="DP9" s="233">
        <f t="shared" si="34"/>
        <v>3411.6408920053186</v>
      </c>
      <c r="DQ9" s="233">
        <f t="shared" si="35"/>
        <v>3411.6408920053186</v>
      </c>
      <c r="DR9" s="233">
        <f t="shared" si="36"/>
        <v>40939.690704063825</v>
      </c>
      <c r="DS9" s="233">
        <f t="shared" si="37"/>
        <v>40939.690704063825</v>
      </c>
    </row>
    <row r="10" spans="1:123">
      <c r="A10" s="24" t="s">
        <v>95</v>
      </c>
      <c r="B10" s="395" t="s">
        <v>96</v>
      </c>
      <c r="C10" s="395" t="s">
        <v>21</v>
      </c>
      <c r="D10" s="24" t="s">
        <v>154</v>
      </c>
      <c r="E10" s="24" t="str">
        <f>CCT!D10</f>
        <v>Região Metropolitana 01</v>
      </c>
      <c r="F10" s="22"/>
      <c r="G10" s="22"/>
      <c r="H10" s="22"/>
      <c r="I10" s="22"/>
      <c r="J10" s="22">
        <v>0</v>
      </c>
      <c r="K10" s="22"/>
      <c r="L10" s="22">
        <v>1</v>
      </c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>
        <f t="shared" si="20"/>
        <v>1</v>
      </c>
      <c r="AA10" s="22"/>
      <c r="AB10" s="22"/>
      <c r="AC10" s="22"/>
      <c r="AD10" s="22"/>
      <c r="AE10" s="239">
        <f>CCT_Salários!J20</f>
        <v>797.46</v>
      </c>
      <c r="AF10" s="22"/>
      <c r="AG10" s="360">
        <f>CCT_Salários!L20</f>
        <v>1462.01</v>
      </c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33">
        <f t="shared" si="21"/>
        <v>0</v>
      </c>
      <c r="AV10" s="233">
        <f t="shared" si="0"/>
        <v>0</v>
      </c>
      <c r="AW10" s="233">
        <f t="shared" si="1"/>
        <v>0</v>
      </c>
      <c r="AX10" s="233">
        <f t="shared" si="2"/>
        <v>0</v>
      </c>
      <c r="AY10" s="233">
        <f t="shared" si="3"/>
        <v>0</v>
      </c>
      <c r="AZ10" s="233">
        <f t="shared" si="4"/>
        <v>0</v>
      </c>
      <c r="BA10" s="233">
        <f t="shared" si="5"/>
        <v>1462.01</v>
      </c>
      <c r="BB10" s="233">
        <f t="shared" si="6"/>
        <v>0</v>
      </c>
      <c r="BC10" s="233">
        <f t="shared" si="7"/>
        <v>0</v>
      </c>
      <c r="BD10" s="233">
        <f t="shared" si="8"/>
        <v>0</v>
      </c>
      <c r="BE10" s="233">
        <f t="shared" si="9"/>
        <v>0</v>
      </c>
      <c r="BF10" s="233">
        <f t="shared" si="10"/>
        <v>0</v>
      </c>
      <c r="BG10" s="233">
        <f t="shared" si="11"/>
        <v>0</v>
      </c>
      <c r="BH10" s="233">
        <f t="shared" si="12"/>
        <v>0</v>
      </c>
      <c r="BI10" s="233">
        <f t="shared" si="13"/>
        <v>0</v>
      </c>
      <c r="BJ10" s="233">
        <f t="shared" si="14"/>
        <v>0</v>
      </c>
      <c r="BK10" s="233">
        <f t="shared" si="15"/>
        <v>0</v>
      </c>
      <c r="BL10" s="233">
        <f t="shared" si="16"/>
        <v>0</v>
      </c>
      <c r="BM10" s="233">
        <f t="shared" si="17"/>
        <v>0</v>
      </c>
      <c r="BN10" s="233">
        <f t="shared" si="18"/>
        <v>0</v>
      </c>
      <c r="BO10" s="233">
        <f t="shared" si="22"/>
        <v>1462.01</v>
      </c>
      <c r="BP10" s="233">
        <f>BO10*'Anexo VI-PlanilhaCustos Global '!$F$133</f>
        <v>292.40199999999999</v>
      </c>
      <c r="BQ10" s="233">
        <f>BO10*'Anexo VI-PlanilhaCustos Global '!$F$134</f>
        <v>2.9240200000000001</v>
      </c>
      <c r="BR10" s="233">
        <f>BO10*'Anexo VI-PlanilhaCustos Global '!$F$135</f>
        <v>21.930149999999998</v>
      </c>
      <c r="BS10" s="233">
        <f>BO10*'Anexo VI-PlanilhaCustos Global '!$F$136</f>
        <v>14.620100000000001</v>
      </c>
      <c r="BT10" s="233">
        <f>BO10*'Anexo VI-PlanilhaCustos Global '!$F$137</f>
        <v>43.860299999999995</v>
      </c>
      <c r="BU10" s="233">
        <f>BO10*'Anexo VI-PlanilhaCustos Global '!$F$138</f>
        <v>116.96080000000001</v>
      </c>
      <c r="BV10" s="233">
        <f>BO10*'Anexo VI-PlanilhaCustos Global '!$F$139</f>
        <v>36.550249999999998</v>
      </c>
      <c r="BW10" s="233">
        <f>BO10*'Anexo VI-PlanilhaCustos Global '!$F$140</f>
        <v>8.7720599999999997</v>
      </c>
      <c r="BX10" s="233">
        <f t="shared" si="23"/>
        <v>538.01967999999999</v>
      </c>
      <c r="BY10" s="233">
        <f>BO10*'Anexo VI-PlanilhaCustos Global '!$F$143</f>
        <v>162.42931100000001</v>
      </c>
      <c r="BZ10" s="233">
        <f>BO10*'Anexo VI-PlanilhaCustos Global '!$F$144</f>
        <v>121.785433</v>
      </c>
      <c r="CA10" s="233">
        <f>BO10*'Anexo VI-PlanilhaCustos Global '!$F$145</f>
        <v>28.362994</v>
      </c>
      <c r="CB10" s="233">
        <f>BO10*'Anexo VI-PlanilhaCustos Global '!$F$146</f>
        <v>24.269366000000002</v>
      </c>
      <c r="CC10" s="233">
        <f>BO10*'Anexo VI-PlanilhaCustos Global '!$F$147</f>
        <v>0.292402</v>
      </c>
      <c r="CD10" s="233">
        <f>BO10*'Anexo VI-PlanilhaCustos Global '!$F$148</f>
        <v>10.672673</v>
      </c>
      <c r="CE10" s="233">
        <f>BO10*'Anexo VI-PlanilhaCustos Global '!$F$149</f>
        <v>3.9474270000000002</v>
      </c>
      <c r="CF10" s="233">
        <f t="shared" si="24"/>
        <v>351.75960599999996</v>
      </c>
      <c r="CG10" s="233">
        <f>BO10*'Anexo VI-PlanilhaCustos Global '!$F$152</f>
        <v>6.1404419999999993</v>
      </c>
      <c r="CH10" s="233">
        <f>BO10*'Anexo VI-PlanilhaCustos Global '!$F$153</f>
        <v>63.597434999999997</v>
      </c>
      <c r="CI10" s="233">
        <f>BO10*'Anexo VI-PlanilhaCustos Global '!$F$154</f>
        <v>5.8480400000000001</v>
      </c>
      <c r="CJ10" s="233">
        <f t="shared" si="25"/>
        <v>75.585916999999995</v>
      </c>
      <c r="CK10" s="233">
        <f>BO10*'Anexo VI-PlanilhaCustos Global '!$F$157</f>
        <v>129.44753500800005</v>
      </c>
      <c r="CL10" s="233">
        <f>BO10*'Anexo VI-PlanilhaCustos Global '!$F$160</f>
        <v>0.49123535999999995</v>
      </c>
      <c r="CM10" s="233">
        <f>BO10*'Anexo VI-PlanilhaCustos Global '!$F$163</f>
        <v>0.3947427</v>
      </c>
      <c r="CN10" s="233">
        <f t="shared" si="26"/>
        <v>1095.6987160680001</v>
      </c>
      <c r="CO10" s="233">
        <f>Z10*CCT_Insumos!$B$37</f>
        <v>0</v>
      </c>
      <c r="CP10" s="233">
        <f>Z10*CCT_Insumos!$B$38</f>
        <v>0</v>
      </c>
      <c r="CQ10" s="233">
        <f>Z10*CCT_Insumos!E20</f>
        <v>65.03</v>
      </c>
      <c r="CR10" s="250"/>
      <c r="CS10" s="233">
        <f>Z10*CCT_Insumos!G20</f>
        <v>1.0941666666666667</v>
      </c>
      <c r="CT10" s="233">
        <f>Z10*CCT_Insumos!$B$39</f>
        <v>0</v>
      </c>
      <c r="CU10" s="250"/>
      <c r="CV10" s="21">
        <f>(H10+I10+L10+O10+P10+Q10+T10+V10+X10+Y10)*CCT_Insumos!I20</f>
        <v>20.911999999999999</v>
      </c>
      <c r="CW10" s="21">
        <f>7.65*4*23*Z10</f>
        <v>703.80000000000007</v>
      </c>
      <c r="CX10" s="233">
        <f>'Anexo III  Relação de Materiais'!EB84</f>
        <v>0</v>
      </c>
      <c r="CY10" s="231">
        <f>'Anexo IV - Equipamentos '!W10</f>
        <v>0</v>
      </c>
      <c r="CZ10" s="231">
        <f>'Caixa d''água '!H10/12</f>
        <v>0</v>
      </c>
      <c r="DA10" s="231">
        <f>'Dedetização '!G10/12</f>
        <v>0</v>
      </c>
      <c r="DB10" s="231"/>
      <c r="DC10" s="233">
        <f t="shared" si="19"/>
        <v>790.83616666666671</v>
      </c>
      <c r="DD10" s="233">
        <v>14.8923818777</v>
      </c>
      <c r="DE10" s="233">
        <v>13.009</v>
      </c>
      <c r="DF10" s="21">
        <f>BO10*'Montante D'!$B$2</f>
        <v>0</v>
      </c>
      <c r="DG10" s="21">
        <f>BO10*'Montante D'!$B$3</f>
        <v>0</v>
      </c>
      <c r="DH10" s="233">
        <f t="shared" si="27"/>
        <v>0</v>
      </c>
      <c r="DI10" s="233">
        <f t="shared" si="28"/>
        <v>3348.5448827346672</v>
      </c>
      <c r="DJ10" s="237">
        <f t="shared" si="29"/>
        <v>16.618075801749285</v>
      </c>
      <c r="DK10" s="233">
        <f t="shared" si="30"/>
        <v>296.78065432983641</v>
      </c>
      <c r="DL10" s="233">
        <f t="shared" si="31"/>
        <v>64.432642058451322</v>
      </c>
      <c r="DM10" s="289">
        <v>0.05</v>
      </c>
      <c r="DN10" s="233">
        <f t="shared" si="32"/>
        <v>195.25043048015553</v>
      </c>
      <c r="DO10" s="233">
        <f t="shared" si="33"/>
        <v>556.46372686844325</v>
      </c>
      <c r="DP10" s="233">
        <f t="shared" si="34"/>
        <v>3905.0086096031105</v>
      </c>
      <c r="DQ10" s="233">
        <f t="shared" si="35"/>
        <v>3905.0086096031105</v>
      </c>
      <c r="DR10" s="233">
        <f t="shared" si="36"/>
        <v>46860.103315237327</v>
      </c>
      <c r="DS10" s="233">
        <f t="shared" si="37"/>
        <v>46860.103315237327</v>
      </c>
    </row>
    <row r="11" spans="1:123" s="16" customFormat="1" ht="12.6" customHeight="1">
      <c r="A11" s="243"/>
      <c r="B11" s="244"/>
      <c r="C11" s="244"/>
      <c r="D11" s="247"/>
      <c r="E11" s="244"/>
      <c r="F11" s="220">
        <f>SUM(F2:F10)</f>
        <v>0</v>
      </c>
      <c r="G11" s="220">
        <f t="shared" ref="G11:Z11" si="39">SUM(G2:G10)</f>
        <v>0</v>
      </c>
      <c r="H11" s="220">
        <f t="shared" si="39"/>
        <v>17</v>
      </c>
      <c r="I11" s="220">
        <f t="shared" si="39"/>
        <v>0</v>
      </c>
      <c r="J11" s="220">
        <f t="shared" si="39"/>
        <v>4</v>
      </c>
      <c r="K11" s="220">
        <f t="shared" si="39"/>
        <v>0</v>
      </c>
      <c r="L11" s="220">
        <f t="shared" si="39"/>
        <v>4</v>
      </c>
      <c r="M11" s="220">
        <f t="shared" si="39"/>
        <v>0</v>
      </c>
      <c r="N11" s="220">
        <f t="shared" si="39"/>
        <v>0</v>
      </c>
      <c r="O11" s="220">
        <f t="shared" si="39"/>
        <v>0</v>
      </c>
      <c r="P11" s="220">
        <f t="shared" si="39"/>
        <v>0</v>
      </c>
      <c r="Q11" s="220">
        <f t="shared" si="39"/>
        <v>3</v>
      </c>
      <c r="R11" s="220">
        <f t="shared" si="39"/>
        <v>0</v>
      </c>
      <c r="S11" s="220">
        <f t="shared" si="39"/>
        <v>0</v>
      </c>
      <c r="T11" s="220">
        <f t="shared" si="39"/>
        <v>4</v>
      </c>
      <c r="U11" s="220">
        <f t="shared" si="39"/>
        <v>0</v>
      </c>
      <c r="V11" s="220">
        <f t="shared" si="39"/>
        <v>0</v>
      </c>
      <c r="W11" s="220">
        <f t="shared" si="39"/>
        <v>0</v>
      </c>
      <c r="X11" s="220">
        <f t="shared" si="39"/>
        <v>2</v>
      </c>
      <c r="Y11" s="220">
        <f t="shared" si="39"/>
        <v>2</v>
      </c>
      <c r="Z11" s="220">
        <f t="shared" si="39"/>
        <v>36</v>
      </c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57">
        <f>SUM(AU2:AU10)</f>
        <v>0</v>
      </c>
      <c r="AV11" s="257">
        <f t="shared" ref="AV11:DG11" si="40">SUM(AV2:AV10)</f>
        <v>0</v>
      </c>
      <c r="AW11" s="257">
        <f t="shared" si="40"/>
        <v>24486.800000000003</v>
      </c>
      <c r="AX11" s="257">
        <f t="shared" si="40"/>
        <v>0</v>
      </c>
      <c r="AY11" s="257">
        <f t="shared" si="40"/>
        <v>3138.74</v>
      </c>
      <c r="AZ11" s="257">
        <f t="shared" si="40"/>
        <v>0</v>
      </c>
      <c r="BA11" s="257">
        <f t="shared" si="40"/>
        <v>5848.04</v>
      </c>
      <c r="BB11" s="257">
        <f t="shared" si="40"/>
        <v>0</v>
      </c>
      <c r="BC11" s="257">
        <f t="shared" si="40"/>
        <v>0</v>
      </c>
      <c r="BD11" s="257">
        <f t="shared" si="40"/>
        <v>0</v>
      </c>
      <c r="BE11" s="257">
        <f t="shared" si="40"/>
        <v>0</v>
      </c>
      <c r="BF11" s="257">
        <f t="shared" si="40"/>
        <v>6712.23</v>
      </c>
      <c r="BG11" s="257">
        <f t="shared" si="40"/>
        <v>0</v>
      </c>
      <c r="BH11" s="257">
        <f t="shared" si="40"/>
        <v>0</v>
      </c>
      <c r="BI11" s="257">
        <f t="shared" si="40"/>
        <v>5761.6</v>
      </c>
      <c r="BJ11" s="257">
        <f t="shared" si="40"/>
        <v>0</v>
      </c>
      <c r="BK11" s="257">
        <f t="shared" si="40"/>
        <v>0</v>
      </c>
      <c r="BL11" s="257">
        <f t="shared" si="40"/>
        <v>0</v>
      </c>
      <c r="BM11" s="257">
        <f t="shared" si="40"/>
        <v>3296.7</v>
      </c>
      <c r="BN11" s="257">
        <f t="shared" si="40"/>
        <v>4303.0600000000004</v>
      </c>
      <c r="BO11" s="257">
        <f t="shared" si="40"/>
        <v>53547.170000000013</v>
      </c>
      <c r="BP11" s="257">
        <f t="shared" si="40"/>
        <v>10709.434000000001</v>
      </c>
      <c r="BQ11" s="257">
        <f t="shared" si="40"/>
        <v>107.09433999999999</v>
      </c>
      <c r="BR11" s="257">
        <f t="shared" si="40"/>
        <v>803.20755000000008</v>
      </c>
      <c r="BS11" s="257">
        <f t="shared" si="40"/>
        <v>535.47170000000006</v>
      </c>
      <c r="BT11" s="257">
        <f t="shared" si="40"/>
        <v>1606.4151000000002</v>
      </c>
      <c r="BU11" s="257">
        <f t="shared" si="40"/>
        <v>4283.7736000000004</v>
      </c>
      <c r="BV11" s="257">
        <f t="shared" si="40"/>
        <v>1338.6792500000001</v>
      </c>
      <c r="BW11" s="257">
        <f t="shared" si="40"/>
        <v>321.28302000000008</v>
      </c>
      <c r="BX11" s="257">
        <f t="shared" si="40"/>
        <v>19705.358560000008</v>
      </c>
      <c r="BY11" s="257">
        <f t="shared" si="40"/>
        <v>5949.0905869999988</v>
      </c>
      <c r="BZ11" s="257">
        <f t="shared" si="40"/>
        <v>4460.4792610000004</v>
      </c>
      <c r="CA11" s="257">
        <f t="shared" si="40"/>
        <v>1038.815098</v>
      </c>
      <c r="CB11" s="257">
        <f t="shared" si="40"/>
        <v>888.8830220000001</v>
      </c>
      <c r="CC11" s="257">
        <f t="shared" si="40"/>
        <v>10.709433999999998</v>
      </c>
      <c r="CD11" s="257">
        <f t="shared" si="40"/>
        <v>390.89434100000005</v>
      </c>
      <c r="CE11" s="257">
        <f t="shared" si="40"/>
        <v>144.57735900000006</v>
      </c>
      <c r="CF11" s="257">
        <f t="shared" si="40"/>
        <v>12883.449102000002</v>
      </c>
      <c r="CG11" s="257">
        <f t="shared" si="40"/>
        <v>224.89811400000002</v>
      </c>
      <c r="CH11" s="257">
        <f t="shared" si="40"/>
        <v>2329.3018950000005</v>
      </c>
      <c r="CI11" s="257">
        <f t="shared" si="40"/>
        <v>214.18867999999998</v>
      </c>
      <c r="CJ11" s="257">
        <f t="shared" si="40"/>
        <v>2768.3886890000003</v>
      </c>
      <c r="CK11" s="257">
        <f t="shared" si="40"/>
        <v>4741.109269536003</v>
      </c>
      <c r="CL11" s="257">
        <f t="shared" si="40"/>
        <v>17.991849120000001</v>
      </c>
      <c r="CM11" s="257">
        <f t="shared" si="40"/>
        <v>14.457735899999999</v>
      </c>
      <c r="CN11" s="257">
        <f t="shared" si="40"/>
        <v>40130.755205556001</v>
      </c>
      <c r="CO11" s="257">
        <f t="shared" si="40"/>
        <v>0</v>
      </c>
      <c r="CP11" s="257">
        <f t="shared" si="40"/>
        <v>0</v>
      </c>
      <c r="CQ11" s="257">
        <f t="shared" si="40"/>
        <v>2660.3500000000008</v>
      </c>
      <c r="CR11" s="257">
        <f t="shared" si="40"/>
        <v>0</v>
      </c>
      <c r="CS11" s="257">
        <f t="shared" si="40"/>
        <v>39.39</v>
      </c>
      <c r="CT11" s="257">
        <f t="shared" si="40"/>
        <v>0</v>
      </c>
      <c r="CU11" s="257">
        <f t="shared" si="40"/>
        <v>0</v>
      </c>
      <c r="CV11" s="257">
        <f t="shared" si="40"/>
        <v>669.18400000000008</v>
      </c>
      <c r="CW11" s="257">
        <f t="shared" si="40"/>
        <v>23887.8</v>
      </c>
      <c r="CX11" s="257">
        <f t="shared" si="40"/>
        <v>0</v>
      </c>
      <c r="CY11" s="257">
        <f t="shared" si="40"/>
        <v>0</v>
      </c>
      <c r="CZ11" s="257">
        <f t="shared" si="40"/>
        <v>0</v>
      </c>
      <c r="DA11" s="257">
        <f t="shared" si="40"/>
        <v>0</v>
      </c>
      <c r="DB11" s="257">
        <f t="shared" si="40"/>
        <v>0</v>
      </c>
      <c r="DC11" s="257">
        <f t="shared" si="40"/>
        <v>27256.724000000006</v>
      </c>
      <c r="DD11" s="257">
        <f t="shared" si="40"/>
        <v>975.24483895782009</v>
      </c>
      <c r="DE11" s="257">
        <f t="shared" si="40"/>
        <v>851.90940000000001</v>
      </c>
      <c r="DF11" s="257">
        <f t="shared" si="40"/>
        <v>0</v>
      </c>
      <c r="DG11" s="257">
        <f t="shared" si="40"/>
        <v>0</v>
      </c>
      <c r="DH11" s="257">
        <f t="shared" ref="DH11:DS11" si="41">SUM(DH2:DH10)</f>
        <v>0</v>
      </c>
      <c r="DI11" s="257">
        <f t="shared" si="41"/>
        <v>120934.64920555601</v>
      </c>
      <c r="DJ11" s="257">
        <f t="shared" si="41"/>
        <v>134.98881538548119</v>
      </c>
      <c r="DK11" s="257">
        <f t="shared" si="41"/>
        <v>10695.731568521875</v>
      </c>
      <c r="DL11" s="257">
        <f t="shared" si="41"/>
        <v>2322.0996168501438</v>
      </c>
      <c r="DM11" s="257">
        <f t="shared" si="41"/>
        <v>0.34</v>
      </c>
      <c r="DN11" s="257">
        <f t="shared" si="41"/>
        <v>6780.8297212019161</v>
      </c>
      <c r="DO11" s="257">
        <f t="shared" si="41"/>
        <v>19798.660906573932</v>
      </c>
      <c r="DP11" s="257">
        <f t="shared" si="41"/>
        <v>140733.31011212996</v>
      </c>
      <c r="DQ11" s="257">
        <f t="shared" si="41"/>
        <v>140733.31011212996</v>
      </c>
      <c r="DR11" s="257">
        <f t="shared" si="41"/>
        <v>1688799.7213455592</v>
      </c>
      <c r="DS11" s="257">
        <f t="shared" si="41"/>
        <v>1688799.7213455592</v>
      </c>
    </row>
    <row r="12" spans="1:123" s="14" customFormat="1">
      <c r="A12" s="24" t="s">
        <v>97</v>
      </c>
      <c r="B12" s="28" t="s">
        <v>747</v>
      </c>
      <c r="C12" s="28" t="s">
        <v>22</v>
      </c>
      <c r="D12" s="386" t="s">
        <v>155</v>
      </c>
      <c r="E12" s="28" t="str">
        <f>CCT!D11</f>
        <v>Região Metropolitana 01</v>
      </c>
      <c r="F12" s="221"/>
      <c r="G12" s="221">
        <v>2</v>
      </c>
      <c r="H12" s="221"/>
      <c r="I12" s="221"/>
      <c r="J12" s="221"/>
      <c r="K12" s="221">
        <v>1</v>
      </c>
      <c r="L12" s="221">
        <v>1</v>
      </c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">
        <f t="shared" si="20"/>
        <v>4</v>
      </c>
      <c r="AA12" s="221"/>
      <c r="AB12" s="238">
        <f>CCT_Salários!E20</f>
        <v>1178.51</v>
      </c>
      <c r="AC12" s="221"/>
      <c r="AD12" s="221"/>
      <c r="AE12" s="221"/>
      <c r="AF12" s="236">
        <f>CCT_Salários!K20</f>
        <v>1196.19</v>
      </c>
      <c r="AG12" s="359">
        <f>CCT_Salários!L20</f>
        <v>1462.01</v>
      </c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33">
        <f t="shared" si="21"/>
        <v>0</v>
      </c>
      <c r="AV12" s="233">
        <f t="shared" si="0"/>
        <v>2357.02</v>
      </c>
      <c r="AW12" s="233">
        <f t="shared" si="1"/>
        <v>0</v>
      </c>
      <c r="AX12" s="233">
        <f t="shared" si="2"/>
        <v>0</v>
      </c>
      <c r="AY12" s="233">
        <f t="shared" si="3"/>
        <v>0</v>
      </c>
      <c r="AZ12" s="233">
        <f t="shared" si="4"/>
        <v>1196.19</v>
      </c>
      <c r="BA12" s="233">
        <f t="shared" si="5"/>
        <v>1462.01</v>
      </c>
      <c r="BB12" s="233">
        <f t="shared" si="6"/>
        <v>0</v>
      </c>
      <c r="BC12" s="233">
        <f t="shared" si="7"/>
        <v>0</v>
      </c>
      <c r="BD12" s="233">
        <f t="shared" si="8"/>
        <v>0</v>
      </c>
      <c r="BE12" s="233">
        <f t="shared" si="9"/>
        <v>0</v>
      </c>
      <c r="BF12" s="233">
        <f t="shared" si="10"/>
        <v>0</v>
      </c>
      <c r="BG12" s="233">
        <f t="shared" si="11"/>
        <v>0</v>
      </c>
      <c r="BH12" s="233">
        <f t="shared" si="12"/>
        <v>0</v>
      </c>
      <c r="BI12" s="233">
        <f t="shared" si="13"/>
        <v>0</v>
      </c>
      <c r="BJ12" s="233">
        <f t="shared" si="14"/>
        <v>0</v>
      </c>
      <c r="BK12" s="233">
        <f t="shared" si="15"/>
        <v>0</v>
      </c>
      <c r="BL12" s="233">
        <f t="shared" si="16"/>
        <v>0</v>
      </c>
      <c r="BM12" s="233">
        <f t="shared" si="17"/>
        <v>0</v>
      </c>
      <c r="BN12" s="233">
        <f t="shared" si="18"/>
        <v>0</v>
      </c>
      <c r="BO12" s="233">
        <f t="shared" si="22"/>
        <v>5015.22</v>
      </c>
      <c r="BP12" s="233">
        <f>BO12*'Anexo VI-PlanilhaCustos Global '!$F$133</f>
        <v>1003.0440000000001</v>
      </c>
      <c r="BQ12" s="233">
        <f>BO12*'Anexo VI-PlanilhaCustos Global '!$F$134</f>
        <v>10.03044</v>
      </c>
      <c r="BR12" s="233">
        <f>BO12*'Anexo VI-PlanilhaCustos Global '!$F$135</f>
        <v>75.228300000000004</v>
      </c>
      <c r="BS12" s="233">
        <f>BO12*'Anexo VI-PlanilhaCustos Global '!$F$136</f>
        <v>50.152200000000001</v>
      </c>
      <c r="BT12" s="233">
        <f>BO12*'Anexo VI-PlanilhaCustos Global '!$F$137</f>
        <v>150.45660000000001</v>
      </c>
      <c r="BU12" s="233">
        <f>BO12*'Anexo VI-PlanilhaCustos Global '!$F$138</f>
        <v>401.2176</v>
      </c>
      <c r="BV12" s="233">
        <f>BO12*'Anexo VI-PlanilhaCustos Global '!$F$139</f>
        <v>125.38050000000001</v>
      </c>
      <c r="BW12" s="233">
        <f>BO12*'Anexo VI-PlanilhaCustos Global '!$F$140</f>
        <v>30.091320000000003</v>
      </c>
      <c r="BX12" s="233">
        <f t="shared" ref="BX12:BX17" si="42">SUM(BP12:BW12)</f>
        <v>1845.60096</v>
      </c>
      <c r="BY12" s="233">
        <f>BO12*'Anexo VI-PlanilhaCustos Global '!$F$143</f>
        <v>557.19094200000006</v>
      </c>
      <c r="BZ12" s="233">
        <f>BO12*'Anexo VI-PlanilhaCustos Global '!$F$144</f>
        <v>417.76782600000001</v>
      </c>
      <c r="CA12" s="233">
        <f>BO12*'Anexo VI-PlanilhaCustos Global '!$F$145</f>
        <v>97.295268000000007</v>
      </c>
      <c r="CB12" s="233">
        <f>BO12*'Anexo VI-PlanilhaCustos Global '!$F$146</f>
        <v>83.252652000000012</v>
      </c>
      <c r="CC12" s="233">
        <f>BO12*'Anexo VI-PlanilhaCustos Global '!$F$147</f>
        <v>1.003044</v>
      </c>
      <c r="CD12" s="233">
        <f>BO12*'Anexo VI-PlanilhaCustos Global '!$F$148</f>
        <v>36.611105999999999</v>
      </c>
      <c r="CE12" s="233">
        <f>BO12*'Anexo VI-PlanilhaCustos Global '!$F$149</f>
        <v>13.541094000000001</v>
      </c>
      <c r="CF12" s="233">
        <f t="shared" ref="CF12:CF17" si="43">SUM(BY12:CE12)</f>
        <v>1206.661932</v>
      </c>
      <c r="CG12" s="233">
        <f>BO12*'Anexo VI-PlanilhaCustos Global '!$F$152</f>
        <v>21.063924</v>
      </c>
      <c r="CH12" s="233">
        <f>BO12*'Anexo VI-PlanilhaCustos Global '!$F$153</f>
        <v>218.16207</v>
      </c>
      <c r="CI12" s="233">
        <f>BO12*'Anexo VI-PlanilhaCustos Global '!$F$154</f>
        <v>20.060880000000001</v>
      </c>
      <c r="CJ12" s="233">
        <f t="shared" ref="CJ12:CJ17" si="44">SUM(CG12:CI12)</f>
        <v>259.28687400000001</v>
      </c>
      <c r="CK12" s="233">
        <f>BO12*'Anexo VI-PlanilhaCustos Global '!$F$157</f>
        <v>444.05159097600017</v>
      </c>
      <c r="CL12" s="233">
        <f>BO12*'Anexo VI-PlanilhaCustos Global '!$F$160</f>
        <v>1.68511392</v>
      </c>
      <c r="CM12" s="233">
        <f>BO12*'Anexo VI-PlanilhaCustos Global '!$F$163</f>
        <v>1.3541094</v>
      </c>
      <c r="CN12" s="233">
        <f t="shared" si="26"/>
        <v>3758.6405802959998</v>
      </c>
      <c r="CO12" s="233">
        <f>Z12*CCT_Insumos!$B$37</f>
        <v>0</v>
      </c>
      <c r="CP12" s="233">
        <f>Z12*CCT_Insumos!$B$38</f>
        <v>0</v>
      </c>
      <c r="CQ12" s="21">
        <f>Z12*CCT_Insumos!E20</f>
        <v>260.12</v>
      </c>
      <c r="CR12" s="250"/>
      <c r="CS12" s="233">
        <f>Z12*CCT_Insumos!G20</f>
        <v>4.3766666666666669</v>
      </c>
      <c r="CT12" s="233">
        <f>Z12*CCT_Insumos!$B$39</f>
        <v>0</v>
      </c>
      <c r="CU12" s="250"/>
      <c r="CV12" s="21">
        <f>(H12+I12+L12+O12+P12+Q12+T12+V12+X12+Y12)*CCT_Insumos!I20</f>
        <v>20.911999999999999</v>
      </c>
      <c r="CW12" s="233">
        <f t="shared" ref="CW12:CW17" si="45">4.5*4*23*Z12</f>
        <v>1656</v>
      </c>
      <c r="CX12" s="21">
        <f>'Anexo III  Relação de Materiais'!EC84</f>
        <v>0</v>
      </c>
      <c r="CY12" s="231">
        <f>'Anexo IV - Equipamentos '!W12</f>
        <v>0</v>
      </c>
      <c r="CZ12" s="231">
        <f>'Caixa d''água '!H11/12</f>
        <v>0</v>
      </c>
      <c r="DA12" s="231">
        <f>'Dedetização '!G12/12</f>
        <v>0</v>
      </c>
      <c r="DB12" s="231"/>
      <c r="DC12" s="233">
        <f t="shared" ref="DC12:DC17" si="46">SUM(CO12:DB12)</f>
        <v>1941.4086666666667</v>
      </c>
      <c r="DD12" s="233">
        <v>66.355755489199993</v>
      </c>
      <c r="DE12" s="233">
        <v>57.963999999999999</v>
      </c>
      <c r="DF12" s="21">
        <f>BO12*'Montante D'!$B$2</f>
        <v>0</v>
      </c>
      <c r="DG12" s="21">
        <f>BO12*'Montante D'!$B$3</f>
        <v>0</v>
      </c>
      <c r="DH12" s="233">
        <f t="shared" si="27"/>
        <v>0</v>
      </c>
      <c r="DI12" s="233">
        <f t="shared" si="28"/>
        <v>10715.269246962667</v>
      </c>
      <c r="DJ12" s="237">
        <f t="shared" si="29"/>
        <v>13.314447592067978</v>
      </c>
      <c r="DK12" s="233">
        <f t="shared" si="30"/>
        <v>922.78805979508513</v>
      </c>
      <c r="DL12" s="233">
        <f t="shared" si="31"/>
        <v>200.34214456077507</v>
      </c>
      <c r="DM12" s="289">
        <v>2.5000000000000001E-2</v>
      </c>
      <c r="DN12" s="233">
        <f t="shared" si="32"/>
        <v>303.5487038799622</v>
      </c>
      <c r="DO12" s="233">
        <f t="shared" si="33"/>
        <v>1426.6789082358225</v>
      </c>
      <c r="DP12" s="233">
        <f t="shared" si="34"/>
        <v>12141.948155198488</v>
      </c>
      <c r="DQ12" s="233">
        <f t="shared" si="35"/>
        <v>12141.948155198488</v>
      </c>
      <c r="DR12" s="233">
        <f t="shared" si="36"/>
        <v>145703.37786238187</v>
      </c>
      <c r="DS12" s="233">
        <f t="shared" si="37"/>
        <v>145703.37786238187</v>
      </c>
    </row>
    <row r="13" spans="1:123" s="14" customFormat="1">
      <c r="A13" s="24" t="s">
        <v>97</v>
      </c>
      <c r="B13" s="24" t="s">
        <v>747</v>
      </c>
      <c r="C13" s="24" t="s">
        <v>23</v>
      </c>
      <c r="D13" s="386" t="s">
        <v>157</v>
      </c>
      <c r="E13" s="28" t="str">
        <f>CCT!D12</f>
        <v>Região Metropolitana 01</v>
      </c>
      <c r="F13" s="221">
        <v>1</v>
      </c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">
        <f t="shared" si="20"/>
        <v>1</v>
      </c>
      <c r="AA13" s="238">
        <f>CCT_Salários!D20</f>
        <v>785.67</v>
      </c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33">
        <f t="shared" si="21"/>
        <v>785.67</v>
      </c>
      <c r="AV13" s="233">
        <f t="shared" si="0"/>
        <v>0</v>
      </c>
      <c r="AW13" s="233">
        <f t="shared" si="1"/>
        <v>0</v>
      </c>
      <c r="AX13" s="233">
        <f t="shared" si="2"/>
        <v>0</v>
      </c>
      <c r="AY13" s="233">
        <f t="shared" si="3"/>
        <v>0</v>
      </c>
      <c r="AZ13" s="233">
        <f t="shared" si="4"/>
        <v>0</v>
      </c>
      <c r="BA13" s="233">
        <f t="shared" si="5"/>
        <v>0</v>
      </c>
      <c r="BB13" s="233">
        <f t="shared" si="6"/>
        <v>0</v>
      </c>
      <c r="BC13" s="233">
        <f t="shared" si="7"/>
        <v>0</v>
      </c>
      <c r="BD13" s="233">
        <f t="shared" si="8"/>
        <v>0</v>
      </c>
      <c r="BE13" s="233">
        <f t="shared" si="9"/>
        <v>0</v>
      </c>
      <c r="BF13" s="233">
        <f t="shared" si="10"/>
        <v>0</v>
      </c>
      <c r="BG13" s="233">
        <f t="shared" si="11"/>
        <v>0</v>
      </c>
      <c r="BH13" s="233">
        <f t="shared" si="12"/>
        <v>0</v>
      </c>
      <c r="BI13" s="233">
        <f t="shared" si="13"/>
        <v>0</v>
      </c>
      <c r="BJ13" s="233">
        <f t="shared" si="14"/>
        <v>0</v>
      </c>
      <c r="BK13" s="233">
        <f t="shared" si="15"/>
        <v>0</v>
      </c>
      <c r="BL13" s="233">
        <f t="shared" si="16"/>
        <v>0</v>
      </c>
      <c r="BM13" s="233">
        <f t="shared" si="17"/>
        <v>0</v>
      </c>
      <c r="BN13" s="233">
        <f t="shared" si="18"/>
        <v>0</v>
      </c>
      <c r="BO13" s="233">
        <f t="shared" si="22"/>
        <v>785.67</v>
      </c>
      <c r="BP13" s="233">
        <f>BO13*'Anexo VI-PlanilhaCustos Global '!$F$133</f>
        <v>157.13400000000001</v>
      </c>
      <c r="BQ13" s="233">
        <f>BO13*'Anexo VI-PlanilhaCustos Global '!$F$134</f>
        <v>1.57134</v>
      </c>
      <c r="BR13" s="233">
        <f>BO13*'Anexo VI-PlanilhaCustos Global '!$F$135</f>
        <v>11.785049999999998</v>
      </c>
      <c r="BS13" s="233">
        <f>BO13*'Anexo VI-PlanilhaCustos Global '!$F$136</f>
        <v>7.8567</v>
      </c>
      <c r="BT13" s="233">
        <f>BO13*'Anexo VI-PlanilhaCustos Global '!$F$137</f>
        <v>23.570099999999996</v>
      </c>
      <c r="BU13" s="233">
        <f>BO13*'Anexo VI-PlanilhaCustos Global '!$F$138</f>
        <v>62.8536</v>
      </c>
      <c r="BV13" s="233">
        <f>BO13*'Anexo VI-PlanilhaCustos Global '!$F$139</f>
        <v>19.641750000000002</v>
      </c>
      <c r="BW13" s="233">
        <f>BO13*'Anexo VI-PlanilhaCustos Global '!$F$140</f>
        <v>4.7140199999999997</v>
      </c>
      <c r="BX13" s="233">
        <f t="shared" si="42"/>
        <v>289.12655999999998</v>
      </c>
      <c r="BY13" s="233">
        <f>BO13*'Anexo VI-PlanilhaCustos Global '!$F$143</f>
        <v>87.287936999999999</v>
      </c>
      <c r="BZ13" s="233">
        <f>BO13*'Anexo VI-PlanilhaCustos Global '!$F$144</f>
        <v>65.446310999999994</v>
      </c>
      <c r="CA13" s="233">
        <f>BO13*'Anexo VI-PlanilhaCustos Global '!$F$145</f>
        <v>15.241997999999999</v>
      </c>
      <c r="CB13" s="233">
        <f>BO13*'Anexo VI-PlanilhaCustos Global '!$F$146</f>
        <v>13.042121999999999</v>
      </c>
      <c r="CC13" s="233">
        <f>BO13*'Anexo VI-PlanilhaCustos Global '!$F$147</f>
        <v>0.157134</v>
      </c>
      <c r="CD13" s="233">
        <f>BO13*'Anexo VI-PlanilhaCustos Global '!$F$148</f>
        <v>5.7353909999999999</v>
      </c>
      <c r="CE13" s="233">
        <f>BO13*'Anexo VI-PlanilhaCustos Global '!$F$149</f>
        <v>2.1213090000000001</v>
      </c>
      <c r="CF13" s="233">
        <f t="shared" si="43"/>
        <v>189.03220199999998</v>
      </c>
      <c r="CG13" s="233">
        <f>BO13*'Anexo VI-PlanilhaCustos Global '!$F$152</f>
        <v>3.2998139999999996</v>
      </c>
      <c r="CH13" s="233">
        <f>BO13*'Anexo VI-PlanilhaCustos Global '!$F$153</f>
        <v>34.176644999999994</v>
      </c>
      <c r="CI13" s="233">
        <f>BO13*'Anexo VI-PlanilhaCustos Global '!$F$154</f>
        <v>3.1426799999999999</v>
      </c>
      <c r="CJ13" s="233">
        <f t="shared" si="44"/>
        <v>40.61913899999999</v>
      </c>
      <c r="CK13" s="233">
        <f>BO13*'Anexo VI-PlanilhaCustos Global '!$F$157</f>
        <v>69.563850336000016</v>
      </c>
      <c r="CL13" s="233">
        <f>BO13*'Anexo VI-PlanilhaCustos Global '!$F$160</f>
        <v>0.26398511999999996</v>
      </c>
      <c r="CM13" s="233">
        <f>BO13*'Anexo VI-PlanilhaCustos Global '!$F$163</f>
        <v>0.21213089999999998</v>
      </c>
      <c r="CN13" s="233">
        <f t="shared" si="26"/>
        <v>588.81786735599997</v>
      </c>
      <c r="CO13" s="233">
        <f>Z13*CCT_Insumos!$B$37</f>
        <v>0</v>
      </c>
      <c r="CP13" s="233">
        <f>Z13*CCT_Insumos!$B$38</f>
        <v>0</v>
      </c>
      <c r="CQ13" s="21">
        <f>Z13*CCT_Insumos!E20</f>
        <v>65.03</v>
      </c>
      <c r="CR13" s="250"/>
      <c r="CS13" s="233">
        <f>Z13*CCT_Insumos!G20</f>
        <v>1.0941666666666667</v>
      </c>
      <c r="CT13" s="233">
        <f>Z13*CCT_Insumos!$B$39</f>
        <v>0</v>
      </c>
      <c r="CU13" s="250"/>
      <c r="CV13" s="21">
        <f>(H13+I13+L13+O13+P13+Q13+T13+V13+X13+Y13)*CCT_Insumos!I20</f>
        <v>0</v>
      </c>
      <c r="CW13" s="233">
        <f t="shared" si="45"/>
        <v>414</v>
      </c>
      <c r="CX13" s="21">
        <f>'Anexo III  Relação de Materiais'!ED84</f>
        <v>0</v>
      </c>
      <c r="CY13" s="231">
        <f>'Anexo IV - Equipamentos '!W13</f>
        <v>0</v>
      </c>
      <c r="CZ13" s="231">
        <f>'Caixa d''água '!H12/12</f>
        <v>0</v>
      </c>
      <c r="DA13" s="231">
        <f>'Dedetização '!G13/12</f>
        <v>0</v>
      </c>
      <c r="DB13" s="231"/>
      <c r="DC13" s="233">
        <f t="shared" si="46"/>
        <v>480.12416666666667</v>
      </c>
      <c r="DD13" s="233">
        <v>14.672356065040001</v>
      </c>
      <c r="DE13" s="233">
        <v>12.816800000000001</v>
      </c>
      <c r="DF13" s="21">
        <f>BO13*'Montante D'!$B$2</f>
        <v>0</v>
      </c>
      <c r="DG13" s="21">
        <f>BO13*'Montante D'!$B$3</f>
        <v>0</v>
      </c>
      <c r="DH13" s="233">
        <f t="shared" si="27"/>
        <v>0</v>
      </c>
      <c r="DI13" s="233">
        <f t="shared" si="28"/>
        <v>1854.6120340226666</v>
      </c>
      <c r="DJ13" s="237">
        <f t="shared" si="29"/>
        <v>12.676056338028175</v>
      </c>
      <c r="DK13" s="233">
        <f t="shared" si="30"/>
        <v>158.81748122334949</v>
      </c>
      <c r="DL13" s="233">
        <f t="shared" si="31"/>
        <v>34.480111055069301</v>
      </c>
      <c r="DM13" s="289">
        <v>0.02</v>
      </c>
      <c r="DN13" s="233">
        <f t="shared" si="32"/>
        <v>41.794074006144605</v>
      </c>
      <c r="DO13" s="233">
        <f t="shared" si="33"/>
        <v>235.09166628456339</v>
      </c>
      <c r="DP13" s="233">
        <f t="shared" si="34"/>
        <v>2089.7037003072301</v>
      </c>
      <c r="DQ13" s="233">
        <f t="shared" si="35"/>
        <v>2089.7037003072301</v>
      </c>
      <c r="DR13" s="233">
        <f t="shared" si="36"/>
        <v>25076.444403686761</v>
      </c>
      <c r="DS13" s="233">
        <f t="shared" si="37"/>
        <v>25076.444403686761</v>
      </c>
    </row>
    <row r="14" spans="1:123" s="14" customFormat="1">
      <c r="A14" s="24" t="s">
        <v>97</v>
      </c>
      <c r="B14" s="24" t="s">
        <v>747</v>
      </c>
      <c r="C14" s="24" t="s">
        <v>623</v>
      </c>
      <c r="D14" s="386" t="s">
        <v>158</v>
      </c>
      <c r="E14" s="28" t="str">
        <f>CCT!D13</f>
        <v>Região Metropolitana 01</v>
      </c>
      <c r="F14" s="221"/>
      <c r="G14" s="221">
        <v>5</v>
      </c>
      <c r="H14" s="221">
        <v>4</v>
      </c>
      <c r="I14" s="221"/>
      <c r="J14" s="221"/>
      <c r="K14" s="221"/>
      <c r="L14" s="221"/>
      <c r="M14" s="221"/>
      <c r="N14" s="221"/>
      <c r="O14" s="221"/>
      <c r="P14" s="221"/>
      <c r="Q14" s="221">
        <v>1</v>
      </c>
      <c r="R14" s="221"/>
      <c r="S14" s="221">
        <v>0</v>
      </c>
      <c r="T14" s="221">
        <v>2</v>
      </c>
      <c r="U14" s="221">
        <v>1</v>
      </c>
      <c r="V14" s="221"/>
      <c r="W14" s="221"/>
      <c r="X14" s="221"/>
      <c r="Y14" s="221"/>
      <c r="Z14" s="22">
        <f t="shared" si="20"/>
        <v>13</v>
      </c>
      <c r="AA14" s="221"/>
      <c r="AB14" s="238">
        <f>CCT_Salários!E20</f>
        <v>1178.51</v>
      </c>
      <c r="AC14" s="359">
        <f>CCT_Salários!F20</f>
        <v>1440.4</v>
      </c>
      <c r="AD14" s="221"/>
      <c r="AE14" s="221"/>
      <c r="AF14" s="221"/>
      <c r="AG14" s="221"/>
      <c r="AH14" s="221"/>
      <c r="AI14" s="221"/>
      <c r="AJ14" s="221"/>
      <c r="AK14" s="221"/>
      <c r="AL14" s="236">
        <f>CCT_Salários!R20</f>
        <v>2237.41</v>
      </c>
      <c r="AM14" s="221"/>
      <c r="AN14" s="238">
        <f>CCT_Salários!P20</f>
        <v>1178.51</v>
      </c>
      <c r="AO14" s="359">
        <f>CCT_Salários!Q20</f>
        <v>1440.4</v>
      </c>
      <c r="AP14" s="236">
        <f>CCT_Salários!S20</f>
        <v>860.38</v>
      </c>
      <c r="AQ14" s="221"/>
      <c r="AR14" s="221"/>
      <c r="AS14" s="221"/>
      <c r="AT14" s="221"/>
      <c r="AU14" s="233">
        <f t="shared" si="21"/>
        <v>0</v>
      </c>
      <c r="AV14" s="233">
        <f t="shared" si="0"/>
        <v>5892.55</v>
      </c>
      <c r="AW14" s="233">
        <f t="shared" si="1"/>
        <v>5761.6</v>
      </c>
      <c r="AX14" s="233">
        <f t="shared" si="2"/>
        <v>0</v>
      </c>
      <c r="AY14" s="233">
        <f t="shared" si="3"/>
        <v>0</v>
      </c>
      <c r="AZ14" s="233">
        <f t="shared" si="4"/>
        <v>0</v>
      </c>
      <c r="BA14" s="233">
        <f t="shared" si="5"/>
        <v>0</v>
      </c>
      <c r="BB14" s="233">
        <f t="shared" si="6"/>
        <v>0</v>
      </c>
      <c r="BC14" s="233">
        <f t="shared" si="7"/>
        <v>0</v>
      </c>
      <c r="BD14" s="233">
        <f t="shared" si="8"/>
        <v>0</v>
      </c>
      <c r="BE14" s="233">
        <f t="shared" si="9"/>
        <v>0</v>
      </c>
      <c r="BF14" s="233">
        <f t="shared" si="10"/>
        <v>2237.41</v>
      </c>
      <c r="BG14" s="233">
        <f t="shared" si="11"/>
        <v>0</v>
      </c>
      <c r="BH14" s="233">
        <f t="shared" si="12"/>
        <v>0</v>
      </c>
      <c r="BI14" s="233">
        <f t="shared" si="13"/>
        <v>2880.8</v>
      </c>
      <c r="BJ14" s="233">
        <f t="shared" si="14"/>
        <v>860.38</v>
      </c>
      <c r="BK14" s="233">
        <f t="shared" si="15"/>
        <v>0</v>
      </c>
      <c r="BL14" s="233">
        <f t="shared" si="16"/>
        <v>0</v>
      </c>
      <c r="BM14" s="233">
        <f t="shared" si="17"/>
        <v>0</v>
      </c>
      <c r="BN14" s="233">
        <f t="shared" si="18"/>
        <v>0</v>
      </c>
      <c r="BO14" s="233">
        <f t="shared" si="22"/>
        <v>17632.740000000002</v>
      </c>
      <c r="BP14" s="233">
        <f>BO14*'Anexo VI-PlanilhaCustos Global '!$F$133</f>
        <v>3526.5480000000007</v>
      </c>
      <c r="BQ14" s="233">
        <f>BO14*'Anexo VI-PlanilhaCustos Global '!$F$134</f>
        <v>35.265480000000004</v>
      </c>
      <c r="BR14" s="233">
        <f>BO14*'Anexo VI-PlanilhaCustos Global '!$F$135</f>
        <v>264.49110000000002</v>
      </c>
      <c r="BS14" s="233">
        <f>BO14*'Anexo VI-PlanilhaCustos Global '!$F$136</f>
        <v>176.32740000000001</v>
      </c>
      <c r="BT14" s="233">
        <f>BO14*'Anexo VI-PlanilhaCustos Global '!$F$137</f>
        <v>528.98220000000003</v>
      </c>
      <c r="BU14" s="233">
        <f>BO14*'Anexo VI-PlanilhaCustos Global '!$F$138</f>
        <v>1410.6192000000001</v>
      </c>
      <c r="BV14" s="233">
        <f>BO14*'Anexo VI-PlanilhaCustos Global '!$F$139</f>
        <v>440.81850000000009</v>
      </c>
      <c r="BW14" s="233">
        <f>BO14*'Anexo VI-PlanilhaCustos Global '!$F$140</f>
        <v>105.79644000000002</v>
      </c>
      <c r="BX14" s="233">
        <f t="shared" si="42"/>
        <v>6488.8483200000019</v>
      </c>
      <c r="BY14" s="233">
        <f>BO14*'Anexo VI-PlanilhaCustos Global '!$F$143</f>
        <v>1958.9974140000002</v>
      </c>
      <c r="BZ14" s="233">
        <f>BO14*'Anexo VI-PlanilhaCustos Global '!$F$144</f>
        <v>1468.8072420000001</v>
      </c>
      <c r="CA14" s="233">
        <f>BO14*'Anexo VI-PlanilhaCustos Global '!$F$145</f>
        <v>342.07515600000005</v>
      </c>
      <c r="CB14" s="233">
        <f>BO14*'Anexo VI-PlanilhaCustos Global '!$F$146</f>
        <v>292.703484</v>
      </c>
      <c r="CC14" s="233">
        <f>BO14*'Anexo VI-PlanilhaCustos Global '!$F$147</f>
        <v>3.5265480000000005</v>
      </c>
      <c r="CD14" s="233">
        <f>BO14*'Anexo VI-PlanilhaCustos Global '!$F$148</f>
        <v>128.71900200000002</v>
      </c>
      <c r="CE14" s="233">
        <f>BO14*'Anexo VI-PlanilhaCustos Global '!$F$149</f>
        <v>47.608398000000008</v>
      </c>
      <c r="CF14" s="233">
        <f t="shared" si="43"/>
        <v>4242.4372440000006</v>
      </c>
      <c r="CG14" s="233">
        <f>BO14*'Anexo VI-PlanilhaCustos Global '!$F$152</f>
        <v>74.057507999999999</v>
      </c>
      <c r="CH14" s="233">
        <f>BO14*'Anexo VI-PlanilhaCustos Global '!$F$153</f>
        <v>767.02418999999998</v>
      </c>
      <c r="CI14" s="233">
        <f>BO14*'Anexo VI-PlanilhaCustos Global '!$F$154</f>
        <v>70.530960000000007</v>
      </c>
      <c r="CJ14" s="233">
        <f t="shared" si="44"/>
        <v>911.61265800000001</v>
      </c>
      <c r="CK14" s="233">
        <f>BO14*'Anexo VI-PlanilhaCustos Global '!$F$157</f>
        <v>1561.2169057920007</v>
      </c>
      <c r="CL14" s="233">
        <f>BO14*'Anexo VI-PlanilhaCustos Global '!$F$160</f>
        <v>5.9246006400000004</v>
      </c>
      <c r="CM14" s="233">
        <f>BO14*'Anexo VI-PlanilhaCustos Global '!$F$163</f>
        <v>4.7608398000000003</v>
      </c>
      <c r="CN14" s="233">
        <f t="shared" si="26"/>
        <v>13214.800568232002</v>
      </c>
      <c r="CO14" s="233">
        <f>Z14*CCT_Insumos!$B$37</f>
        <v>0</v>
      </c>
      <c r="CP14" s="233">
        <f>Z14*CCT_Insumos!$B$38</f>
        <v>0</v>
      </c>
      <c r="CQ14" s="21">
        <f>Z14*CCT_Insumos!E20</f>
        <v>845.39</v>
      </c>
      <c r="CR14" s="250"/>
      <c r="CS14" s="233">
        <f>Z14*CCT_Insumos!G20</f>
        <v>14.224166666666667</v>
      </c>
      <c r="CT14" s="233">
        <f>Z14*CCT_Insumos!$B$39</f>
        <v>0</v>
      </c>
      <c r="CU14" s="250"/>
      <c r="CV14" s="21">
        <f>(H14+I14+L14+O14+P14+Q14+T14+V14+X14+Y14)*CCT_Insumos!I20</f>
        <v>146.38399999999999</v>
      </c>
      <c r="CW14" s="21">
        <f>13.45*4*23*Z14</f>
        <v>16086.199999999999</v>
      </c>
      <c r="CX14" s="21">
        <f>'Anexo III  Relação de Materiais'!EE84</f>
        <v>0</v>
      </c>
      <c r="CY14" s="231">
        <f>'Anexo IV - Equipamentos '!W14</f>
        <v>0</v>
      </c>
      <c r="CZ14" s="231">
        <f>'Caixa d''água '!H13/12</f>
        <v>0</v>
      </c>
      <c r="DA14" s="231">
        <f>'Dedetização '!G14/12</f>
        <v>0</v>
      </c>
      <c r="DB14" s="231"/>
      <c r="DC14" s="233">
        <f t="shared" si="46"/>
        <v>17092.198166666665</v>
      </c>
      <c r="DD14" s="233">
        <v>211.91072951336002</v>
      </c>
      <c r="DE14" s="233">
        <v>185.11120000000003</v>
      </c>
      <c r="DF14" s="21">
        <f>BO14*'Montante D'!$B$2</f>
        <v>0</v>
      </c>
      <c r="DG14" s="21">
        <f>BO14*'Montante D'!$B$3</f>
        <v>0</v>
      </c>
      <c r="DH14" s="233">
        <f t="shared" si="27"/>
        <v>0</v>
      </c>
      <c r="DI14" s="233">
        <f t="shared" si="28"/>
        <v>47939.738734898667</v>
      </c>
      <c r="DJ14" s="237">
        <f t="shared" si="29"/>
        <v>12.676056338028175</v>
      </c>
      <c r="DK14" s="233">
        <f t="shared" si="30"/>
        <v>4105.2621339180832</v>
      </c>
      <c r="DL14" s="233">
        <f t="shared" si="31"/>
        <v>891.27401591642604</v>
      </c>
      <c r="DM14" s="289">
        <v>0.02</v>
      </c>
      <c r="DN14" s="233">
        <f t="shared" si="32"/>
        <v>1080.3321405047586</v>
      </c>
      <c r="DO14" s="233">
        <f t="shared" si="33"/>
        <v>6076.8682903392673</v>
      </c>
      <c r="DP14" s="233">
        <f t="shared" si="34"/>
        <v>54016.607025237936</v>
      </c>
      <c r="DQ14" s="233">
        <f t="shared" si="35"/>
        <v>54016.607025237936</v>
      </c>
      <c r="DR14" s="233">
        <f t="shared" si="36"/>
        <v>648199.28430285526</v>
      </c>
      <c r="DS14" s="233">
        <f t="shared" si="37"/>
        <v>648199.28430285526</v>
      </c>
    </row>
    <row r="15" spans="1:123" s="14" customFormat="1">
      <c r="A15" s="24" t="s">
        <v>97</v>
      </c>
      <c r="B15" s="24" t="s">
        <v>747</v>
      </c>
      <c r="C15" s="24" t="s">
        <v>624</v>
      </c>
      <c r="D15" s="386" t="s">
        <v>158</v>
      </c>
      <c r="E15" s="28" t="str">
        <f>CCT!D14</f>
        <v>Região Metropolitana 01</v>
      </c>
      <c r="F15" s="221"/>
      <c r="G15" s="221">
        <v>1</v>
      </c>
      <c r="H15" s="221"/>
      <c r="I15" s="221"/>
      <c r="J15" s="221"/>
      <c r="K15" s="221">
        <v>1</v>
      </c>
      <c r="L15" s="221">
        <v>1</v>
      </c>
      <c r="M15" s="221"/>
      <c r="N15" s="221">
        <v>0</v>
      </c>
      <c r="O15" s="221"/>
      <c r="P15" s="221"/>
      <c r="Q15" s="221">
        <v>1</v>
      </c>
      <c r="R15" s="221"/>
      <c r="S15" s="221"/>
      <c r="T15" s="221"/>
      <c r="U15" s="221"/>
      <c r="V15" s="221"/>
      <c r="W15" s="221"/>
      <c r="X15" s="221"/>
      <c r="Y15" s="221"/>
      <c r="Z15" s="22">
        <f t="shared" si="20"/>
        <v>4</v>
      </c>
      <c r="AA15" s="221"/>
      <c r="AB15" s="359">
        <f>CCT_Salários!E20</f>
        <v>1178.51</v>
      </c>
      <c r="AC15" s="221"/>
      <c r="AD15" s="221"/>
      <c r="AE15" s="221"/>
      <c r="AF15" s="236">
        <f>CCT_Salários!K20</f>
        <v>1196.19</v>
      </c>
      <c r="AG15" s="359">
        <f>CCT_Salários!L20</f>
        <v>1462.01</v>
      </c>
      <c r="AH15" s="221"/>
      <c r="AI15" s="236">
        <f>CCT_Salários!H20</f>
        <v>1242.1500000000001</v>
      </c>
      <c r="AJ15" s="221"/>
      <c r="AK15" s="221"/>
      <c r="AL15" s="236">
        <f>CCT_Salários!R20</f>
        <v>2237.41</v>
      </c>
      <c r="AM15" s="221"/>
      <c r="AN15" s="221"/>
      <c r="AO15" s="221"/>
      <c r="AP15" s="221"/>
      <c r="AQ15" s="221"/>
      <c r="AR15" s="221"/>
      <c r="AS15" s="221"/>
      <c r="AT15" s="221"/>
      <c r="AU15" s="233">
        <f t="shared" si="21"/>
        <v>0</v>
      </c>
      <c r="AV15" s="233">
        <f t="shared" si="0"/>
        <v>1178.51</v>
      </c>
      <c r="AW15" s="233">
        <f t="shared" si="1"/>
        <v>0</v>
      </c>
      <c r="AX15" s="233">
        <f t="shared" si="2"/>
        <v>0</v>
      </c>
      <c r="AY15" s="233">
        <f t="shared" si="3"/>
        <v>0</v>
      </c>
      <c r="AZ15" s="233">
        <f t="shared" si="4"/>
        <v>1196.19</v>
      </c>
      <c r="BA15" s="233">
        <f t="shared" si="5"/>
        <v>1462.01</v>
      </c>
      <c r="BB15" s="233">
        <f t="shared" si="6"/>
        <v>0</v>
      </c>
      <c r="BC15" s="233">
        <f t="shared" si="7"/>
        <v>0</v>
      </c>
      <c r="BD15" s="233">
        <f t="shared" si="8"/>
        <v>0</v>
      </c>
      <c r="BE15" s="233">
        <f t="shared" si="9"/>
        <v>0</v>
      </c>
      <c r="BF15" s="233">
        <f t="shared" si="10"/>
        <v>2237.41</v>
      </c>
      <c r="BG15" s="233">
        <f t="shared" si="11"/>
        <v>0</v>
      </c>
      <c r="BH15" s="233">
        <f t="shared" si="12"/>
        <v>0</v>
      </c>
      <c r="BI15" s="233">
        <f t="shared" si="13"/>
        <v>0</v>
      </c>
      <c r="BJ15" s="233">
        <f t="shared" si="14"/>
        <v>0</v>
      </c>
      <c r="BK15" s="233">
        <f t="shared" si="15"/>
        <v>0</v>
      </c>
      <c r="BL15" s="233">
        <f t="shared" si="16"/>
        <v>0</v>
      </c>
      <c r="BM15" s="233">
        <f t="shared" si="17"/>
        <v>0</v>
      </c>
      <c r="BN15" s="233">
        <f t="shared" si="18"/>
        <v>0</v>
      </c>
      <c r="BO15" s="233">
        <f t="shared" si="22"/>
        <v>6074.12</v>
      </c>
      <c r="BP15" s="233">
        <f>BO15*'Anexo VI-PlanilhaCustos Global '!$F$133</f>
        <v>1214.8240000000001</v>
      </c>
      <c r="BQ15" s="233">
        <f>BO15*'Anexo VI-PlanilhaCustos Global '!$F$134</f>
        <v>12.148239999999999</v>
      </c>
      <c r="BR15" s="233">
        <f>BO15*'Anexo VI-PlanilhaCustos Global '!$F$135</f>
        <v>91.111799999999988</v>
      </c>
      <c r="BS15" s="233">
        <f>BO15*'Anexo VI-PlanilhaCustos Global '!$F$136</f>
        <v>60.741199999999999</v>
      </c>
      <c r="BT15" s="233">
        <f>BO15*'Anexo VI-PlanilhaCustos Global '!$F$137</f>
        <v>182.22359999999998</v>
      </c>
      <c r="BU15" s="233">
        <f>BO15*'Anexo VI-PlanilhaCustos Global '!$F$138</f>
        <v>485.92959999999999</v>
      </c>
      <c r="BV15" s="233">
        <f>BO15*'Anexo VI-PlanilhaCustos Global '!$F$139</f>
        <v>151.85300000000001</v>
      </c>
      <c r="BW15" s="233">
        <f>BO15*'Anexo VI-PlanilhaCustos Global '!$F$140</f>
        <v>36.444719999999997</v>
      </c>
      <c r="BX15" s="233">
        <f t="shared" si="42"/>
        <v>2235.2761599999999</v>
      </c>
      <c r="BY15" s="233">
        <f>BO15*'Anexo VI-PlanilhaCustos Global '!$F$143</f>
        <v>674.83473200000003</v>
      </c>
      <c r="BZ15" s="233">
        <f>BO15*'Anexo VI-PlanilhaCustos Global '!$F$144</f>
        <v>505.97419600000001</v>
      </c>
      <c r="CA15" s="233">
        <f>BO15*'Anexo VI-PlanilhaCustos Global '!$F$145</f>
        <v>117.83792800000001</v>
      </c>
      <c r="CB15" s="233">
        <f>BO15*'Anexo VI-PlanilhaCustos Global '!$F$146</f>
        <v>100.830392</v>
      </c>
      <c r="CC15" s="233">
        <f>BO15*'Anexo VI-PlanilhaCustos Global '!$F$147</f>
        <v>1.2148240000000001</v>
      </c>
      <c r="CD15" s="233">
        <f>BO15*'Anexo VI-PlanilhaCustos Global '!$F$148</f>
        <v>44.341076000000001</v>
      </c>
      <c r="CE15" s="233">
        <f>BO15*'Anexo VI-PlanilhaCustos Global '!$F$149</f>
        <v>16.400124000000002</v>
      </c>
      <c r="CF15" s="233">
        <f t="shared" si="43"/>
        <v>1461.4332719999998</v>
      </c>
      <c r="CG15" s="233">
        <f>BO15*'Anexo VI-PlanilhaCustos Global '!$F$152</f>
        <v>25.511303999999999</v>
      </c>
      <c r="CH15" s="233">
        <f>BO15*'Anexo VI-PlanilhaCustos Global '!$F$153</f>
        <v>264.22422</v>
      </c>
      <c r="CI15" s="233">
        <f>BO15*'Anexo VI-PlanilhaCustos Global '!$F$154</f>
        <v>24.296479999999999</v>
      </c>
      <c r="CJ15" s="233">
        <f t="shared" si="44"/>
        <v>314.03200399999997</v>
      </c>
      <c r="CK15" s="233">
        <f>BO15*'Anexo VI-PlanilhaCustos Global '!$F$157</f>
        <v>537.80744409600015</v>
      </c>
      <c r="CL15" s="233">
        <f>BO15*'Anexo VI-PlanilhaCustos Global '!$F$160</f>
        <v>2.0409043199999997</v>
      </c>
      <c r="CM15" s="233">
        <f>BO15*'Anexo VI-PlanilhaCustos Global '!$F$163</f>
        <v>1.6400124</v>
      </c>
      <c r="CN15" s="233">
        <f t="shared" si="26"/>
        <v>4552.2297968160001</v>
      </c>
      <c r="CO15" s="233">
        <f>Z15*CCT_Insumos!$B$37</f>
        <v>0</v>
      </c>
      <c r="CP15" s="233">
        <f>Z15*CCT_Insumos!$B$38</f>
        <v>0</v>
      </c>
      <c r="CQ15" s="21">
        <f>Z15*CCT_Insumos!E20</f>
        <v>260.12</v>
      </c>
      <c r="CR15" s="250"/>
      <c r="CS15" s="233">
        <f>Z15*CCT_Insumos!G20</f>
        <v>4.3766666666666669</v>
      </c>
      <c r="CT15" s="233">
        <f>Z15*CCT_Insumos!$B$39</f>
        <v>0</v>
      </c>
      <c r="CU15" s="250"/>
      <c r="CV15" s="21">
        <f>(H15+I15+L15+O15+P15+Q15+T15+V15+X15+Y15)*CCT_Insumos!I20</f>
        <v>41.823999999999998</v>
      </c>
      <c r="CW15" s="21">
        <f>5*4*23*Z15</f>
        <v>1840</v>
      </c>
      <c r="CX15" s="21">
        <f>'Anexo III  Relação de Materiais'!EF84</f>
        <v>0</v>
      </c>
      <c r="CY15" s="231">
        <f>'Anexo IV - Equipamentos '!W15</f>
        <v>0</v>
      </c>
      <c r="CZ15" s="231">
        <f>'Caixa d''água '!H14/12</f>
        <v>0</v>
      </c>
      <c r="DA15" s="231">
        <f>'Dedetização '!G15/12</f>
        <v>0</v>
      </c>
      <c r="DB15" s="231"/>
      <c r="DC15" s="233">
        <f t="shared" si="46"/>
        <v>2146.3206666666665</v>
      </c>
      <c r="DD15" s="233">
        <v>87.319109737860003</v>
      </c>
      <c r="DE15" s="233">
        <v>76.276200000000003</v>
      </c>
      <c r="DF15" s="21">
        <f>BO15*'Montante D'!$B$2</f>
        <v>0</v>
      </c>
      <c r="DG15" s="21">
        <f>BO15*'Montante D'!$B$3</f>
        <v>0</v>
      </c>
      <c r="DH15" s="233">
        <f t="shared" si="27"/>
        <v>0</v>
      </c>
      <c r="DI15" s="233">
        <f t="shared" si="28"/>
        <v>12772.670463482667</v>
      </c>
      <c r="DJ15" s="237">
        <f t="shared" si="29"/>
        <v>12.676056338028175</v>
      </c>
      <c r="DK15" s="233">
        <f t="shared" si="30"/>
        <v>1093.7723439151355</v>
      </c>
      <c r="DL15" s="233">
        <f t="shared" si="31"/>
        <v>237.46373256052283</v>
      </c>
      <c r="DM15" s="289">
        <v>0.02</v>
      </c>
      <c r="DN15" s="233">
        <f t="shared" si="32"/>
        <v>287.83482734608828</v>
      </c>
      <c r="DO15" s="233">
        <f t="shared" si="33"/>
        <v>1619.0709038217467</v>
      </c>
      <c r="DP15" s="233">
        <f t="shared" si="34"/>
        <v>14391.741367304414</v>
      </c>
      <c r="DQ15" s="233">
        <f t="shared" si="35"/>
        <v>14391.741367304414</v>
      </c>
      <c r="DR15" s="233">
        <f t="shared" si="36"/>
        <v>172700.89640765297</v>
      </c>
      <c r="DS15" s="233">
        <f t="shared" si="37"/>
        <v>172700.89640765297</v>
      </c>
    </row>
    <row r="16" spans="1:123" s="14" customFormat="1">
      <c r="A16" s="24" t="s">
        <v>97</v>
      </c>
      <c r="B16" s="24" t="s">
        <v>747</v>
      </c>
      <c r="C16" s="24" t="s">
        <v>24</v>
      </c>
      <c r="D16" s="386" t="s">
        <v>160</v>
      </c>
      <c r="E16" s="28" t="str">
        <f>CCT!D15</f>
        <v>Curvelo e Região</v>
      </c>
      <c r="F16" s="221">
        <v>1</v>
      </c>
      <c r="G16" s="221">
        <v>1</v>
      </c>
      <c r="H16" s="221"/>
      <c r="I16" s="221"/>
      <c r="J16" s="221"/>
      <c r="K16" s="221">
        <v>1</v>
      </c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21"/>
      <c r="Z16" s="22">
        <f t="shared" si="20"/>
        <v>3</v>
      </c>
      <c r="AA16" s="236">
        <f>CCT_Salários!D11</f>
        <v>760.5</v>
      </c>
      <c r="AB16" s="236">
        <f>CCT_Salários!E11</f>
        <v>1140.74</v>
      </c>
      <c r="AC16" s="221"/>
      <c r="AD16" s="221"/>
      <c r="AE16" s="221"/>
      <c r="AF16" s="236">
        <f>CCT_Salários!K11</f>
        <v>1157.8599999999999</v>
      </c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33">
        <f t="shared" si="21"/>
        <v>760.5</v>
      </c>
      <c r="AV16" s="233">
        <f t="shared" si="0"/>
        <v>1140.74</v>
      </c>
      <c r="AW16" s="233">
        <f t="shared" si="1"/>
        <v>0</v>
      </c>
      <c r="AX16" s="233">
        <f t="shared" si="2"/>
        <v>0</v>
      </c>
      <c r="AY16" s="233">
        <f t="shared" si="3"/>
        <v>0</v>
      </c>
      <c r="AZ16" s="233">
        <f t="shared" si="4"/>
        <v>1157.8599999999999</v>
      </c>
      <c r="BA16" s="233">
        <f t="shared" si="5"/>
        <v>0</v>
      </c>
      <c r="BB16" s="233">
        <f t="shared" si="6"/>
        <v>0</v>
      </c>
      <c r="BC16" s="233">
        <f t="shared" si="7"/>
        <v>0</v>
      </c>
      <c r="BD16" s="233">
        <f t="shared" si="8"/>
        <v>0</v>
      </c>
      <c r="BE16" s="233">
        <f t="shared" si="9"/>
        <v>0</v>
      </c>
      <c r="BF16" s="233">
        <f t="shared" si="10"/>
        <v>0</v>
      </c>
      <c r="BG16" s="233">
        <f t="shared" si="11"/>
        <v>0</v>
      </c>
      <c r="BH16" s="233">
        <f t="shared" si="12"/>
        <v>0</v>
      </c>
      <c r="BI16" s="233">
        <f t="shared" si="13"/>
        <v>0</v>
      </c>
      <c r="BJ16" s="233">
        <f t="shared" si="14"/>
        <v>0</v>
      </c>
      <c r="BK16" s="233">
        <f t="shared" si="15"/>
        <v>0</v>
      </c>
      <c r="BL16" s="233">
        <f t="shared" si="16"/>
        <v>0</v>
      </c>
      <c r="BM16" s="233">
        <f t="shared" si="17"/>
        <v>0</v>
      </c>
      <c r="BN16" s="233">
        <f t="shared" si="18"/>
        <v>0</v>
      </c>
      <c r="BO16" s="233">
        <f t="shared" si="22"/>
        <v>3059.1</v>
      </c>
      <c r="BP16" s="233">
        <f>BO16*'Anexo VI-PlanilhaCustos Global '!$F$133</f>
        <v>611.82000000000005</v>
      </c>
      <c r="BQ16" s="233">
        <f>BO16*'Anexo VI-PlanilhaCustos Global '!$F$134</f>
        <v>6.1181999999999999</v>
      </c>
      <c r="BR16" s="233">
        <f>BO16*'Anexo VI-PlanilhaCustos Global '!$F$135</f>
        <v>45.886499999999998</v>
      </c>
      <c r="BS16" s="233">
        <f>BO16*'Anexo VI-PlanilhaCustos Global '!$F$136</f>
        <v>30.591000000000001</v>
      </c>
      <c r="BT16" s="233">
        <f>BO16*'Anexo VI-PlanilhaCustos Global '!$F$137</f>
        <v>91.772999999999996</v>
      </c>
      <c r="BU16" s="233">
        <f>BO16*'Anexo VI-PlanilhaCustos Global '!$F$138</f>
        <v>244.72800000000001</v>
      </c>
      <c r="BV16" s="233">
        <f>BO16*'Anexo VI-PlanilhaCustos Global '!$F$139</f>
        <v>76.477500000000006</v>
      </c>
      <c r="BW16" s="233">
        <f>BO16*'Anexo VI-PlanilhaCustos Global '!$F$140</f>
        <v>18.354600000000001</v>
      </c>
      <c r="BX16" s="233">
        <f t="shared" si="42"/>
        <v>1125.7487999999998</v>
      </c>
      <c r="BY16" s="233">
        <f>BO16*'Anexo VI-PlanilhaCustos Global '!$F$143</f>
        <v>339.86601000000002</v>
      </c>
      <c r="BZ16" s="233">
        <f>BO16*'Anexo VI-PlanilhaCustos Global '!$F$144</f>
        <v>254.82302999999999</v>
      </c>
      <c r="CA16" s="233">
        <f>BO16*'Anexo VI-PlanilhaCustos Global '!$F$145</f>
        <v>59.346539999999997</v>
      </c>
      <c r="CB16" s="233">
        <f>BO16*'Anexo VI-PlanilhaCustos Global '!$F$146</f>
        <v>50.781059999999997</v>
      </c>
      <c r="CC16" s="233">
        <f>BO16*'Anexo VI-PlanilhaCustos Global '!$F$147</f>
        <v>0.61182000000000003</v>
      </c>
      <c r="CD16" s="233">
        <f>BO16*'Anexo VI-PlanilhaCustos Global '!$F$148</f>
        <v>22.331430000000001</v>
      </c>
      <c r="CE16" s="233">
        <f>BO16*'Anexo VI-PlanilhaCustos Global '!$F$149</f>
        <v>8.2595700000000001</v>
      </c>
      <c r="CF16" s="233">
        <f t="shared" si="43"/>
        <v>736.01945999999998</v>
      </c>
      <c r="CG16" s="233">
        <f>BO16*'Anexo VI-PlanilhaCustos Global '!$F$152</f>
        <v>12.84822</v>
      </c>
      <c r="CH16" s="233">
        <f>BO16*'Anexo VI-PlanilhaCustos Global '!$F$153</f>
        <v>133.07084999999998</v>
      </c>
      <c r="CI16" s="233">
        <f>BO16*'Anexo VI-PlanilhaCustos Global '!$F$154</f>
        <v>12.2364</v>
      </c>
      <c r="CJ16" s="233">
        <f t="shared" si="44"/>
        <v>158.15546999999998</v>
      </c>
      <c r="CK16" s="233">
        <f>BO16*'Anexo VI-PlanilhaCustos Global '!$F$157</f>
        <v>270.85516128000006</v>
      </c>
      <c r="CL16" s="233">
        <f>BO16*'Anexo VI-PlanilhaCustos Global '!$F$160</f>
        <v>1.0278575999999999</v>
      </c>
      <c r="CM16" s="233">
        <f>BO16*'Anexo VI-PlanilhaCustos Global '!$F$163</f>
        <v>0.82595699999999994</v>
      </c>
      <c r="CN16" s="233">
        <f t="shared" si="26"/>
        <v>2292.6327058799998</v>
      </c>
      <c r="CO16" s="233">
        <f>Z16*CCT_Insumos!$B$37</f>
        <v>0</v>
      </c>
      <c r="CP16" s="233">
        <f>Z16*CCT_Insumos!$B$38</f>
        <v>0</v>
      </c>
      <c r="CQ16" s="21">
        <f>Z16*CCT_Insumos!E11</f>
        <v>130.68</v>
      </c>
      <c r="CR16" s="250"/>
      <c r="CS16" s="21">
        <f>Z16*CCT_Insumos!G11</f>
        <v>3.2825000000000002</v>
      </c>
      <c r="CT16" s="233">
        <f>Z16*CCT_Insumos!$B$39</f>
        <v>0</v>
      </c>
      <c r="CU16" s="250"/>
      <c r="CV16" s="21">
        <f>(H16+I16+L16+O16+P16+Q16+T16+V16+X16+Y16)*CCT_Insumos!I11</f>
        <v>0</v>
      </c>
      <c r="CW16" s="233">
        <f t="shared" si="45"/>
        <v>1242</v>
      </c>
      <c r="CX16" s="21">
        <f>'Anexo III  Relação de Materiais'!EG84</f>
        <v>0</v>
      </c>
      <c r="CY16" s="231">
        <f>'Anexo IV - Equipamentos '!W16</f>
        <v>0</v>
      </c>
      <c r="CZ16" s="231">
        <f>'Caixa d''água '!H15/12</f>
        <v>0</v>
      </c>
      <c r="DA16" s="231">
        <f>'Dedetização '!G16/12</f>
        <v>0</v>
      </c>
      <c r="DB16" s="231"/>
      <c r="DC16" s="233">
        <f t="shared" si="46"/>
        <v>1375.9625000000001</v>
      </c>
      <c r="DD16" s="233">
        <v>57.129324481319998</v>
      </c>
      <c r="DE16" s="233">
        <v>49.904399999999995</v>
      </c>
      <c r="DF16" s="21">
        <f>BO16*'Montante D'!$B$2</f>
        <v>0</v>
      </c>
      <c r="DG16" s="21">
        <f>BO16*'Montante D'!$B$3</f>
        <v>0</v>
      </c>
      <c r="DH16" s="233">
        <f t="shared" si="27"/>
        <v>0</v>
      </c>
      <c r="DI16" s="233">
        <f t="shared" si="28"/>
        <v>6727.6952058799998</v>
      </c>
      <c r="DJ16" s="237">
        <f t="shared" si="29"/>
        <v>12.676056338028175</v>
      </c>
      <c r="DK16" s="233">
        <f t="shared" si="30"/>
        <v>576.11812467254083</v>
      </c>
      <c r="DL16" s="233">
        <f t="shared" si="31"/>
        <v>125.07827706706479</v>
      </c>
      <c r="DM16" s="289">
        <v>0.02</v>
      </c>
      <c r="DN16" s="233">
        <f t="shared" si="32"/>
        <v>151.61003280856337</v>
      </c>
      <c r="DO16" s="233">
        <f t="shared" si="33"/>
        <v>852.80643454816891</v>
      </c>
      <c r="DP16" s="233">
        <f t="shared" si="34"/>
        <v>7580.5016404281687</v>
      </c>
      <c r="DQ16" s="233">
        <f t="shared" si="35"/>
        <v>7580.5016404281687</v>
      </c>
      <c r="DR16" s="233">
        <f t="shared" si="36"/>
        <v>90966.019685138017</v>
      </c>
      <c r="DS16" s="233">
        <f t="shared" si="37"/>
        <v>90966.019685138017</v>
      </c>
    </row>
    <row r="17" spans="1:123" s="14" customFormat="1">
      <c r="A17" s="24" t="s">
        <v>97</v>
      </c>
      <c r="B17" s="24" t="s">
        <v>747</v>
      </c>
      <c r="C17" s="24" t="s">
        <v>25</v>
      </c>
      <c r="D17" s="386" t="s">
        <v>12</v>
      </c>
      <c r="E17" s="28" t="str">
        <f>CCT!D16</f>
        <v>Sete Lagoas e Região</v>
      </c>
      <c r="F17" s="221"/>
      <c r="G17" s="221">
        <v>2</v>
      </c>
      <c r="H17" s="221"/>
      <c r="I17" s="221"/>
      <c r="J17" s="221"/>
      <c r="K17" s="221">
        <v>1</v>
      </c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">
        <f t="shared" si="20"/>
        <v>3</v>
      </c>
      <c r="AA17" s="221"/>
      <c r="AB17" s="238">
        <f>CCT_Salários!E24</f>
        <v>1178.51</v>
      </c>
      <c r="AC17" s="221"/>
      <c r="AD17" s="221"/>
      <c r="AE17" s="221"/>
      <c r="AF17" s="236">
        <f>CCT_Salários!K24</f>
        <v>1196.19</v>
      </c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33">
        <f t="shared" si="21"/>
        <v>0</v>
      </c>
      <c r="AV17" s="233">
        <f t="shared" si="0"/>
        <v>2357.02</v>
      </c>
      <c r="AW17" s="233">
        <f t="shared" si="1"/>
        <v>0</v>
      </c>
      <c r="AX17" s="233">
        <f t="shared" si="2"/>
        <v>0</v>
      </c>
      <c r="AY17" s="233">
        <f t="shared" si="3"/>
        <v>0</v>
      </c>
      <c r="AZ17" s="233">
        <f t="shared" si="4"/>
        <v>1196.19</v>
      </c>
      <c r="BA17" s="233">
        <f t="shared" si="5"/>
        <v>0</v>
      </c>
      <c r="BB17" s="233">
        <f t="shared" si="6"/>
        <v>0</v>
      </c>
      <c r="BC17" s="233">
        <f t="shared" si="7"/>
        <v>0</v>
      </c>
      <c r="BD17" s="233">
        <f t="shared" si="8"/>
        <v>0</v>
      </c>
      <c r="BE17" s="233">
        <f t="shared" si="9"/>
        <v>0</v>
      </c>
      <c r="BF17" s="233">
        <f t="shared" si="10"/>
        <v>0</v>
      </c>
      <c r="BG17" s="233">
        <f t="shared" si="11"/>
        <v>0</v>
      </c>
      <c r="BH17" s="233">
        <f t="shared" si="12"/>
        <v>0</v>
      </c>
      <c r="BI17" s="233">
        <f t="shared" si="13"/>
        <v>0</v>
      </c>
      <c r="BJ17" s="233">
        <f t="shared" si="14"/>
        <v>0</v>
      </c>
      <c r="BK17" s="233">
        <f t="shared" si="15"/>
        <v>0</v>
      </c>
      <c r="BL17" s="233">
        <f t="shared" si="16"/>
        <v>0</v>
      </c>
      <c r="BM17" s="233">
        <f t="shared" si="17"/>
        <v>0</v>
      </c>
      <c r="BN17" s="233">
        <f t="shared" si="18"/>
        <v>0</v>
      </c>
      <c r="BO17" s="233">
        <f t="shared" si="22"/>
        <v>3553.21</v>
      </c>
      <c r="BP17" s="233">
        <f>BO17*'Anexo VI-PlanilhaCustos Global '!$F$133</f>
        <v>710.64200000000005</v>
      </c>
      <c r="BQ17" s="233">
        <f>BO17*'Anexo VI-PlanilhaCustos Global '!$F$134</f>
        <v>7.10642</v>
      </c>
      <c r="BR17" s="233">
        <f>BO17*'Anexo VI-PlanilhaCustos Global '!$F$135</f>
        <v>53.29815</v>
      </c>
      <c r="BS17" s="233">
        <f>BO17*'Anexo VI-PlanilhaCustos Global '!$F$136</f>
        <v>35.5321</v>
      </c>
      <c r="BT17" s="233">
        <f>BO17*'Anexo VI-PlanilhaCustos Global '!$F$137</f>
        <v>106.5963</v>
      </c>
      <c r="BU17" s="233">
        <f>BO17*'Anexo VI-PlanilhaCustos Global '!$F$138</f>
        <v>284.2568</v>
      </c>
      <c r="BV17" s="233">
        <f>BO17*'Anexo VI-PlanilhaCustos Global '!$F$139</f>
        <v>88.830250000000007</v>
      </c>
      <c r="BW17" s="233">
        <f>BO17*'Anexo VI-PlanilhaCustos Global '!$F$140</f>
        <v>21.31926</v>
      </c>
      <c r="BX17" s="233">
        <f t="shared" si="42"/>
        <v>1307.5812800000001</v>
      </c>
      <c r="BY17" s="233">
        <f>BO17*'Anexo VI-PlanilhaCustos Global '!$F$143</f>
        <v>394.76163100000002</v>
      </c>
      <c r="BZ17" s="233">
        <f>BO17*'Anexo VI-PlanilhaCustos Global '!$F$144</f>
        <v>295.982393</v>
      </c>
      <c r="CA17" s="233">
        <f>BO17*'Anexo VI-PlanilhaCustos Global '!$F$145</f>
        <v>68.932274000000007</v>
      </c>
      <c r="CB17" s="233">
        <f>BO17*'Anexo VI-PlanilhaCustos Global '!$F$146</f>
        <v>58.983286</v>
      </c>
      <c r="CC17" s="233">
        <f>BO17*'Anexo VI-PlanilhaCustos Global '!$F$147</f>
        <v>0.710642</v>
      </c>
      <c r="CD17" s="233">
        <f>BO17*'Anexo VI-PlanilhaCustos Global '!$F$148</f>
        <v>25.938433</v>
      </c>
      <c r="CE17" s="233">
        <f>BO17*'Anexo VI-PlanilhaCustos Global '!$F$149</f>
        <v>9.5936669999999999</v>
      </c>
      <c r="CF17" s="233">
        <f t="shared" si="43"/>
        <v>854.90232600000013</v>
      </c>
      <c r="CG17" s="233">
        <f>BO17*'Anexo VI-PlanilhaCustos Global '!$F$152</f>
        <v>14.923482</v>
      </c>
      <c r="CH17" s="233">
        <f>BO17*'Anexo VI-PlanilhaCustos Global '!$F$153</f>
        <v>154.56463499999998</v>
      </c>
      <c r="CI17" s="233">
        <f>BO17*'Anexo VI-PlanilhaCustos Global '!$F$154</f>
        <v>14.21284</v>
      </c>
      <c r="CJ17" s="233">
        <f t="shared" si="44"/>
        <v>183.70095699999999</v>
      </c>
      <c r="CK17" s="233">
        <f>BO17*'Anexo VI-PlanilhaCustos Global '!$F$157</f>
        <v>314.60405596800013</v>
      </c>
      <c r="CL17" s="233">
        <f>BO17*'Anexo VI-PlanilhaCustos Global '!$F$160</f>
        <v>1.1938785599999999</v>
      </c>
      <c r="CM17" s="233">
        <f>BO17*'Anexo VI-PlanilhaCustos Global '!$F$163</f>
        <v>0.95936670000000002</v>
      </c>
      <c r="CN17" s="233">
        <f t="shared" si="26"/>
        <v>2662.9418642280002</v>
      </c>
      <c r="CO17" s="233">
        <f>Z17*CCT_Insumos!$B$37</f>
        <v>0</v>
      </c>
      <c r="CP17" s="233">
        <f>Z17*CCT_Insumos!$B$38</f>
        <v>0</v>
      </c>
      <c r="CQ17" s="21">
        <f>Z17*CCT_Insumos!E24</f>
        <v>130.97999999999999</v>
      </c>
      <c r="CR17" s="250"/>
      <c r="CS17" s="21">
        <f>Z17*CCT_Insumos!G24</f>
        <v>3.2825000000000002</v>
      </c>
      <c r="CT17" s="233">
        <f>Z17*CCT_Insumos!$B$39</f>
        <v>0</v>
      </c>
      <c r="CU17" s="250"/>
      <c r="CV17" s="21">
        <f>(H17+I17+L17+O17+P17+Q17+T17+V17+X17+Y17)*CCT_Insumos!I24</f>
        <v>0</v>
      </c>
      <c r="CW17" s="233">
        <f t="shared" si="45"/>
        <v>1242</v>
      </c>
      <c r="CX17" s="21">
        <f>'Anexo III  Relação de Materiais'!EH84</f>
        <v>0</v>
      </c>
      <c r="CY17" s="231">
        <f>'Anexo IV - Equipamentos '!W17</f>
        <v>0</v>
      </c>
      <c r="CZ17" s="231">
        <f>'Caixa d''água '!H16/12</f>
        <v>0</v>
      </c>
      <c r="DA17" s="231">
        <f>'Dedetização '!G17/12</f>
        <v>0</v>
      </c>
      <c r="DB17" s="231"/>
      <c r="DC17" s="233">
        <f t="shared" si="46"/>
        <v>1376.2625</v>
      </c>
      <c r="DD17" s="233">
        <v>66.355755489199993</v>
      </c>
      <c r="DE17" s="233">
        <v>57.963999999999999</v>
      </c>
      <c r="DF17" s="21">
        <f>BO17*'Montante D'!$B$2</f>
        <v>0</v>
      </c>
      <c r="DG17" s="21">
        <f>BO17*'Montante D'!$B$3</f>
        <v>0</v>
      </c>
      <c r="DH17" s="233">
        <f t="shared" si="27"/>
        <v>0</v>
      </c>
      <c r="DI17" s="233">
        <f t="shared" si="28"/>
        <v>7592.4143642280005</v>
      </c>
      <c r="DJ17" s="237">
        <f t="shared" si="29"/>
        <v>13.960113960113972</v>
      </c>
      <c r="DK17" s="233">
        <f t="shared" si="30"/>
        <v>657.57662869667013</v>
      </c>
      <c r="DL17" s="233">
        <f t="shared" si="31"/>
        <v>142.76334701967181</v>
      </c>
      <c r="DM17" s="289">
        <v>0.03</v>
      </c>
      <c r="DN17" s="233">
        <f t="shared" si="32"/>
        <v>259.56972185394875</v>
      </c>
      <c r="DO17" s="233">
        <f t="shared" si="33"/>
        <v>1059.9096975702907</v>
      </c>
      <c r="DP17" s="233">
        <f t="shared" si="34"/>
        <v>8652.324061798292</v>
      </c>
      <c r="DQ17" s="233">
        <f t="shared" si="35"/>
        <v>8652.324061798292</v>
      </c>
      <c r="DR17" s="233">
        <f t="shared" si="36"/>
        <v>103827.8887415795</v>
      </c>
      <c r="DS17" s="233">
        <f t="shared" si="37"/>
        <v>103827.8887415795</v>
      </c>
    </row>
    <row r="18" spans="1:123" s="16" customFormat="1" ht="12.6" customHeight="1">
      <c r="A18" s="243"/>
      <c r="B18" s="244"/>
      <c r="C18" s="244"/>
      <c r="D18" s="247"/>
      <c r="E18" s="244"/>
      <c r="F18" s="220">
        <f>SUM(F12:F17)</f>
        <v>2</v>
      </c>
      <c r="G18" s="220">
        <f t="shared" ref="G18:Z18" si="47">SUM(G12:G17)</f>
        <v>11</v>
      </c>
      <c r="H18" s="220">
        <f t="shared" si="47"/>
        <v>4</v>
      </c>
      <c r="I18" s="220">
        <f t="shared" si="47"/>
        <v>0</v>
      </c>
      <c r="J18" s="220">
        <f t="shared" si="47"/>
        <v>0</v>
      </c>
      <c r="K18" s="220">
        <f t="shared" si="47"/>
        <v>4</v>
      </c>
      <c r="L18" s="220">
        <f t="shared" si="47"/>
        <v>2</v>
      </c>
      <c r="M18" s="220">
        <f t="shared" si="47"/>
        <v>0</v>
      </c>
      <c r="N18" s="220">
        <f t="shared" si="47"/>
        <v>0</v>
      </c>
      <c r="O18" s="220">
        <f t="shared" si="47"/>
        <v>0</v>
      </c>
      <c r="P18" s="220">
        <f t="shared" si="47"/>
        <v>0</v>
      </c>
      <c r="Q18" s="220">
        <f t="shared" si="47"/>
        <v>2</v>
      </c>
      <c r="R18" s="220">
        <f t="shared" si="47"/>
        <v>0</v>
      </c>
      <c r="S18" s="220">
        <f t="shared" si="47"/>
        <v>0</v>
      </c>
      <c r="T18" s="220">
        <f t="shared" si="47"/>
        <v>2</v>
      </c>
      <c r="U18" s="220">
        <f t="shared" si="47"/>
        <v>1</v>
      </c>
      <c r="V18" s="220">
        <f t="shared" si="47"/>
        <v>0</v>
      </c>
      <c r="W18" s="220">
        <f t="shared" si="47"/>
        <v>0</v>
      </c>
      <c r="X18" s="220">
        <f t="shared" si="47"/>
        <v>0</v>
      </c>
      <c r="Y18" s="220">
        <f t="shared" si="47"/>
        <v>0</v>
      </c>
      <c r="Z18" s="220">
        <f t="shared" si="47"/>
        <v>28</v>
      </c>
      <c r="AA18" s="220"/>
      <c r="AB18" s="220"/>
      <c r="AC18" s="220"/>
      <c r="AD18" s="220"/>
      <c r="AE18" s="220"/>
      <c r="AF18" s="220"/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57">
        <f>SUM(AU12:AU17)</f>
        <v>1546.17</v>
      </c>
      <c r="AV18" s="257">
        <f t="shared" ref="AV18:DG18" si="48">SUM(AV12:AV17)</f>
        <v>12925.84</v>
      </c>
      <c r="AW18" s="257">
        <f t="shared" si="48"/>
        <v>5761.6</v>
      </c>
      <c r="AX18" s="257">
        <f t="shared" si="48"/>
        <v>0</v>
      </c>
      <c r="AY18" s="257">
        <f t="shared" si="48"/>
        <v>0</v>
      </c>
      <c r="AZ18" s="257">
        <f t="shared" si="48"/>
        <v>4746.43</v>
      </c>
      <c r="BA18" s="257">
        <f t="shared" si="48"/>
        <v>2924.02</v>
      </c>
      <c r="BB18" s="257">
        <f t="shared" si="48"/>
        <v>0</v>
      </c>
      <c r="BC18" s="257">
        <f t="shared" si="48"/>
        <v>0</v>
      </c>
      <c r="BD18" s="257">
        <f t="shared" si="48"/>
        <v>0</v>
      </c>
      <c r="BE18" s="257">
        <f t="shared" si="48"/>
        <v>0</v>
      </c>
      <c r="BF18" s="257">
        <f t="shared" si="48"/>
        <v>4474.82</v>
      </c>
      <c r="BG18" s="257">
        <f t="shared" si="48"/>
        <v>0</v>
      </c>
      <c r="BH18" s="257">
        <f t="shared" si="48"/>
        <v>0</v>
      </c>
      <c r="BI18" s="257">
        <f t="shared" si="48"/>
        <v>2880.8</v>
      </c>
      <c r="BJ18" s="257">
        <f t="shared" si="48"/>
        <v>860.38</v>
      </c>
      <c r="BK18" s="257">
        <f t="shared" si="48"/>
        <v>0</v>
      </c>
      <c r="BL18" s="257">
        <f t="shared" si="48"/>
        <v>0</v>
      </c>
      <c r="BM18" s="257">
        <f t="shared" si="48"/>
        <v>0</v>
      </c>
      <c r="BN18" s="257">
        <f t="shared" si="48"/>
        <v>0</v>
      </c>
      <c r="BO18" s="257">
        <f t="shared" si="48"/>
        <v>36120.06</v>
      </c>
      <c r="BP18" s="257">
        <f t="shared" si="48"/>
        <v>7224.0120000000006</v>
      </c>
      <c r="BQ18" s="257">
        <f t="shared" si="48"/>
        <v>72.240120000000005</v>
      </c>
      <c r="BR18" s="257">
        <f t="shared" si="48"/>
        <v>541.80090000000007</v>
      </c>
      <c r="BS18" s="257">
        <f t="shared" si="48"/>
        <v>361.20060000000001</v>
      </c>
      <c r="BT18" s="257">
        <f t="shared" si="48"/>
        <v>1083.6018000000001</v>
      </c>
      <c r="BU18" s="257">
        <f t="shared" si="48"/>
        <v>2889.6048000000001</v>
      </c>
      <c r="BV18" s="257">
        <f t="shared" si="48"/>
        <v>903.00150000000008</v>
      </c>
      <c r="BW18" s="257">
        <f t="shared" si="48"/>
        <v>216.72036000000003</v>
      </c>
      <c r="BX18" s="257">
        <f t="shared" si="48"/>
        <v>13292.18208</v>
      </c>
      <c r="BY18" s="257">
        <f t="shared" si="48"/>
        <v>4012.938666</v>
      </c>
      <c r="BZ18" s="257">
        <f t="shared" si="48"/>
        <v>3008.8009979999997</v>
      </c>
      <c r="CA18" s="257">
        <f t="shared" si="48"/>
        <v>700.72916400000008</v>
      </c>
      <c r="CB18" s="257">
        <f t="shared" si="48"/>
        <v>599.59299600000008</v>
      </c>
      <c r="CC18" s="257">
        <f t="shared" si="48"/>
        <v>7.2240120000000001</v>
      </c>
      <c r="CD18" s="257">
        <f t="shared" si="48"/>
        <v>263.67643800000002</v>
      </c>
      <c r="CE18" s="257">
        <f t="shared" si="48"/>
        <v>97.524162000000004</v>
      </c>
      <c r="CF18" s="257">
        <f t="shared" si="48"/>
        <v>8690.4864359999992</v>
      </c>
      <c r="CG18" s="257">
        <f t="shared" si="48"/>
        <v>151.704252</v>
      </c>
      <c r="CH18" s="257">
        <f t="shared" si="48"/>
        <v>1571.22261</v>
      </c>
      <c r="CI18" s="257">
        <f t="shared" si="48"/>
        <v>144.48024000000001</v>
      </c>
      <c r="CJ18" s="257">
        <f t="shared" si="48"/>
        <v>1867.4071019999999</v>
      </c>
      <c r="CK18" s="257">
        <f t="shared" si="48"/>
        <v>3198.0990084480013</v>
      </c>
      <c r="CL18" s="257">
        <f t="shared" si="48"/>
        <v>12.136340160000001</v>
      </c>
      <c r="CM18" s="257">
        <f t="shared" si="48"/>
        <v>9.7524162000000008</v>
      </c>
      <c r="CN18" s="257">
        <f t="shared" si="48"/>
        <v>27070.063382808003</v>
      </c>
      <c r="CO18" s="257">
        <f t="shared" si="48"/>
        <v>0</v>
      </c>
      <c r="CP18" s="257">
        <f t="shared" si="48"/>
        <v>0</v>
      </c>
      <c r="CQ18" s="257">
        <f t="shared" si="48"/>
        <v>1692.32</v>
      </c>
      <c r="CR18" s="257">
        <f t="shared" si="48"/>
        <v>0</v>
      </c>
      <c r="CS18" s="257">
        <f t="shared" si="48"/>
        <v>30.636666666666663</v>
      </c>
      <c r="CT18" s="257">
        <f t="shared" si="48"/>
        <v>0</v>
      </c>
      <c r="CU18" s="257">
        <f t="shared" si="48"/>
        <v>0</v>
      </c>
      <c r="CV18" s="257">
        <f t="shared" si="48"/>
        <v>209.12</v>
      </c>
      <c r="CW18" s="257">
        <f t="shared" si="48"/>
        <v>22480.199999999997</v>
      </c>
      <c r="CX18" s="257">
        <f t="shared" si="48"/>
        <v>0</v>
      </c>
      <c r="CY18" s="257">
        <f t="shared" si="48"/>
        <v>0</v>
      </c>
      <c r="CZ18" s="257">
        <f t="shared" si="48"/>
        <v>0</v>
      </c>
      <c r="DA18" s="257">
        <f t="shared" si="48"/>
        <v>0</v>
      </c>
      <c r="DB18" s="257">
        <f t="shared" si="48"/>
        <v>0</v>
      </c>
      <c r="DC18" s="257">
        <f t="shared" si="48"/>
        <v>24412.276666666668</v>
      </c>
      <c r="DD18" s="257">
        <f t="shared" si="48"/>
        <v>503.74303077598006</v>
      </c>
      <c r="DE18" s="257">
        <f t="shared" si="48"/>
        <v>440.03660000000002</v>
      </c>
      <c r="DF18" s="257">
        <f t="shared" si="48"/>
        <v>0</v>
      </c>
      <c r="DG18" s="257">
        <f t="shared" si="48"/>
        <v>0</v>
      </c>
      <c r="DH18" s="257">
        <f t="shared" ref="DH18:DS18" si="49">SUM(DH12:DH17)</f>
        <v>0</v>
      </c>
      <c r="DI18" s="257">
        <f t="shared" si="49"/>
        <v>87602.400049474658</v>
      </c>
      <c r="DJ18" s="257">
        <f t="shared" si="49"/>
        <v>77.978786904294651</v>
      </c>
      <c r="DK18" s="257">
        <f t="shared" si="49"/>
        <v>7514.3347722208637</v>
      </c>
      <c r="DL18" s="257">
        <f t="shared" si="49"/>
        <v>1631.4016281795298</v>
      </c>
      <c r="DM18" s="257">
        <f t="shared" si="49"/>
        <v>0.13500000000000001</v>
      </c>
      <c r="DN18" s="257">
        <f t="shared" si="49"/>
        <v>2124.6895003994659</v>
      </c>
      <c r="DO18" s="257">
        <f t="shared" si="49"/>
        <v>11270.425900799859</v>
      </c>
      <c r="DP18" s="257">
        <f t="shared" si="49"/>
        <v>98872.825950274535</v>
      </c>
      <c r="DQ18" s="257">
        <f t="shared" si="49"/>
        <v>98872.825950274535</v>
      </c>
      <c r="DR18" s="257">
        <f t="shared" si="49"/>
        <v>1186473.9114032944</v>
      </c>
      <c r="DS18" s="257">
        <f t="shared" si="49"/>
        <v>1186473.9114032944</v>
      </c>
    </row>
    <row r="19" spans="1:123" s="14" customFormat="1">
      <c r="A19" s="24" t="s">
        <v>98</v>
      </c>
      <c r="B19" s="24" t="s">
        <v>99</v>
      </c>
      <c r="C19" s="24" t="s">
        <v>367</v>
      </c>
      <c r="D19" s="386" t="s">
        <v>164</v>
      </c>
      <c r="E19" s="24" t="str">
        <f>CCT!D17</f>
        <v>Divinópolis</v>
      </c>
      <c r="F19" s="221"/>
      <c r="G19" s="221"/>
      <c r="H19" s="221"/>
      <c r="I19" s="221">
        <v>1</v>
      </c>
      <c r="J19" s="221">
        <v>0</v>
      </c>
      <c r="K19" s="221"/>
      <c r="L19" s="221">
        <v>2</v>
      </c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">
        <f t="shared" si="20"/>
        <v>3</v>
      </c>
      <c r="AA19" s="221"/>
      <c r="AB19" s="221"/>
      <c r="AC19" s="221"/>
      <c r="AD19" s="359">
        <f>CCT_Salários!M28</f>
        <v>1505.22</v>
      </c>
      <c r="AE19" s="238">
        <f>CCT_Salários!J28</f>
        <v>797.46</v>
      </c>
      <c r="AF19" s="221"/>
      <c r="AG19" s="359">
        <f>CCT_Salários!L28</f>
        <v>1462.01</v>
      </c>
      <c r="AH19" s="221"/>
      <c r="AI19" s="221"/>
      <c r="AJ19" s="221"/>
      <c r="AK19" s="221"/>
      <c r="AL19" s="221"/>
      <c r="AM19" s="221"/>
      <c r="AN19" s="221"/>
      <c r="AO19" s="221"/>
      <c r="AP19" s="221"/>
      <c r="AQ19" s="221"/>
      <c r="AR19" s="221"/>
      <c r="AS19" s="221"/>
      <c r="AT19" s="221"/>
      <c r="AU19" s="233">
        <f t="shared" si="21"/>
        <v>0</v>
      </c>
      <c r="AV19" s="233">
        <f t="shared" si="0"/>
        <v>0</v>
      </c>
      <c r="AW19" s="233">
        <f t="shared" si="1"/>
        <v>0</v>
      </c>
      <c r="AX19" s="233">
        <f t="shared" si="2"/>
        <v>1505.22</v>
      </c>
      <c r="AY19" s="233">
        <f t="shared" si="3"/>
        <v>0</v>
      </c>
      <c r="AZ19" s="233">
        <f t="shared" si="4"/>
        <v>0</v>
      </c>
      <c r="BA19" s="233">
        <f t="shared" si="5"/>
        <v>2924.02</v>
      </c>
      <c r="BB19" s="233">
        <f t="shared" si="6"/>
        <v>0</v>
      </c>
      <c r="BC19" s="233">
        <f t="shared" si="7"/>
        <v>0</v>
      </c>
      <c r="BD19" s="233">
        <f t="shared" si="8"/>
        <v>0</v>
      </c>
      <c r="BE19" s="233">
        <f t="shared" si="9"/>
        <v>0</v>
      </c>
      <c r="BF19" s="233">
        <f t="shared" si="10"/>
        <v>0</v>
      </c>
      <c r="BG19" s="233">
        <f t="shared" si="11"/>
        <v>0</v>
      </c>
      <c r="BH19" s="233">
        <f t="shared" si="12"/>
        <v>0</v>
      </c>
      <c r="BI19" s="233">
        <f t="shared" si="13"/>
        <v>0</v>
      </c>
      <c r="BJ19" s="233">
        <f t="shared" si="14"/>
        <v>0</v>
      </c>
      <c r="BK19" s="233">
        <f t="shared" si="15"/>
        <v>0</v>
      </c>
      <c r="BL19" s="233">
        <f t="shared" si="16"/>
        <v>0</v>
      </c>
      <c r="BM19" s="233">
        <f t="shared" si="17"/>
        <v>0</v>
      </c>
      <c r="BN19" s="233">
        <f t="shared" si="18"/>
        <v>0</v>
      </c>
      <c r="BO19" s="233">
        <f t="shared" si="22"/>
        <v>4429.24</v>
      </c>
      <c r="BP19" s="233">
        <f>BO19*'Anexo VI-PlanilhaCustos Global '!$F$133</f>
        <v>885.84799999999996</v>
      </c>
      <c r="BQ19" s="233">
        <f>BO19*'Anexo VI-PlanilhaCustos Global '!$F$134</f>
        <v>8.8584800000000001</v>
      </c>
      <c r="BR19" s="233">
        <f>BO19*'Anexo VI-PlanilhaCustos Global '!$F$135</f>
        <v>66.438599999999994</v>
      </c>
      <c r="BS19" s="233">
        <f>BO19*'Anexo VI-PlanilhaCustos Global '!$F$136</f>
        <v>44.292400000000001</v>
      </c>
      <c r="BT19" s="233">
        <f>BO19*'Anexo VI-PlanilhaCustos Global '!$F$137</f>
        <v>132.87719999999999</v>
      </c>
      <c r="BU19" s="233">
        <f>BO19*'Anexo VI-PlanilhaCustos Global '!$F$138</f>
        <v>354.33920000000001</v>
      </c>
      <c r="BV19" s="233">
        <f>BO19*'Anexo VI-PlanilhaCustos Global '!$F$139</f>
        <v>110.73099999999999</v>
      </c>
      <c r="BW19" s="233">
        <f>BO19*'Anexo VI-PlanilhaCustos Global '!$F$140</f>
        <v>26.57544</v>
      </c>
      <c r="BX19" s="233">
        <f t="shared" ref="BX19:BX28" si="50">SUM(BP19:BW19)</f>
        <v>1629.9603199999999</v>
      </c>
      <c r="BY19" s="233">
        <f>BO19*'Anexo VI-PlanilhaCustos Global '!$F$143</f>
        <v>492.08856400000002</v>
      </c>
      <c r="BZ19" s="233">
        <f>BO19*'Anexo VI-PlanilhaCustos Global '!$F$144</f>
        <v>368.955692</v>
      </c>
      <c r="CA19" s="233">
        <f>BO19*'Anexo VI-PlanilhaCustos Global '!$F$145</f>
        <v>85.927256</v>
      </c>
      <c r="CB19" s="233">
        <f>BO19*'Anexo VI-PlanilhaCustos Global '!$F$146</f>
        <v>73.525384000000003</v>
      </c>
      <c r="CC19" s="233">
        <f>BO19*'Anexo VI-PlanilhaCustos Global '!$F$147</f>
        <v>0.88584799999999997</v>
      </c>
      <c r="CD19" s="233">
        <f>BO19*'Anexo VI-PlanilhaCustos Global '!$F$148</f>
        <v>32.333452000000001</v>
      </c>
      <c r="CE19" s="233">
        <f>BO19*'Anexo VI-PlanilhaCustos Global '!$F$149</f>
        <v>11.958947999999999</v>
      </c>
      <c r="CF19" s="233">
        <f t="shared" ref="CF19:CF28" si="51">SUM(BY19:CE19)</f>
        <v>1065.675144</v>
      </c>
      <c r="CG19" s="233">
        <f>BO19*'Anexo VI-PlanilhaCustos Global '!$F$152</f>
        <v>18.602808</v>
      </c>
      <c r="CH19" s="233">
        <f>BO19*'Anexo VI-PlanilhaCustos Global '!$F$153</f>
        <v>192.67193999999998</v>
      </c>
      <c r="CI19" s="233">
        <f>BO19*'Anexo VI-PlanilhaCustos Global '!$F$154</f>
        <v>17.71696</v>
      </c>
      <c r="CJ19" s="233">
        <f t="shared" ref="CJ19:CJ28" si="52">SUM(CG19:CI19)</f>
        <v>228.99170799999999</v>
      </c>
      <c r="CK19" s="233">
        <f>BO19*'Anexo VI-PlanilhaCustos Global '!$F$157</f>
        <v>392.16845299200014</v>
      </c>
      <c r="CL19" s="233">
        <f>BO19*'Anexo VI-PlanilhaCustos Global '!$F$160</f>
        <v>1.4882246399999999</v>
      </c>
      <c r="CM19" s="233">
        <f>BO19*'Anexo VI-PlanilhaCustos Global '!$F$163</f>
        <v>1.1958948</v>
      </c>
      <c r="CN19" s="233">
        <f t="shared" si="26"/>
        <v>3319.4797444320006</v>
      </c>
      <c r="CO19" s="233">
        <f>Z19*CCT_Insumos!$B$37</f>
        <v>0</v>
      </c>
      <c r="CP19" s="233">
        <f>Z19*CCT_Insumos!$B$38</f>
        <v>0</v>
      </c>
      <c r="CQ19" s="21">
        <f>Z19*CCT_Insumos!E28</f>
        <v>131.01</v>
      </c>
      <c r="CR19" s="250"/>
      <c r="CS19" s="21">
        <f>Z19*CCT_Insumos!G28</f>
        <v>3.2825000000000002</v>
      </c>
      <c r="CT19" s="233">
        <f>Z19*CCT_Insumos!$B$39</f>
        <v>0</v>
      </c>
      <c r="CU19" s="250"/>
      <c r="CV19" s="21">
        <f>(H19+I19+L19+O19+P19+Q19+T19+V19+X19+Y19)*CCT_Insumos!I28</f>
        <v>62.735999999999997</v>
      </c>
      <c r="CW19" s="233">
        <f t="shared" ref="CW19:CW28" si="53">4.5*4*23*Z19</f>
        <v>1242</v>
      </c>
      <c r="CX19" s="21">
        <f>'Anexo III  Relação de Materiais'!EI84</f>
        <v>0</v>
      </c>
      <c r="CY19" s="231">
        <f>'Anexo IV - Equipamentos '!W19</f>
        <v>0</v>
      </c>
      <c r="CZ19" s="231">
        <f>'Caixa d''água '!H17/12</f>
        <v>0</v>
      </c>
      <c r="DA19" s="231">
        <f>'Dedetização '!G19/12</f>
        <v>0</v>
      </c>
      <c r="DB19" s="231"/>
      <c r="DC19" s="233">
        <f t="shared" ref="DC19:DC28" si="54">SUM(CO19:DB19)</f>
        <v>1439.0284999999999</v>
      </c>
      <c r="DD19" s="233">
        <v>74.461909388500004</v>
      </c>
      <c r="DE19" s="233">
        <v>65.045000000000002</v>
      </c>
      <c r="DF19" s="21">
        <f>BO19*'Montante D'!$B$2</f>
        <v>0</v>
      </c>
      <c r="DG19" s="21">
        <f>BO19*'Montante D'!$B$3</f>
        <v>0</v>
      </c>
      <c r="DH19" s="233">
        <f t="shared" si="27"/>
        <v>0</v>
      </c>
      <c r="DI19" s="233">
        <f t="shared" si="28"/>
        <v>9187.7482444320012</v>
      </c>
      <c r="DJ19" s="237">
        <f t="shared" si="29"/>
        <v>13.960113960113972</v>
      </c>
      <c r="DK19" s="233">
        <f t="shared" si="30"/>
        <v>795.74799609895399</v>
      </c>
      <c r="DL19" s="233">
        <f t="shared" si="31"/>
        <v>172.76107810043081</v>
      </c>
      <c r="DM19" s="289">
        <v>0.03</v>
      </c>
      <c r="DN19" s="233">
        <f t="shared" si="32"/>
        <v>314.11105109169233</v>
      </c>
      <c r="DO19" s="233">
        <f t="shared" si="33"/>
        <v>1282.6201252910771</v>
      </c>
      <c r="DP19" s="233">
        <f t="shared" si="34"/>
        <v>10470.368369723079</v>
      </c>
      <c r="DQ19" s="233">
        <f t="shared" si="35"/>
        <v>10470.368369723079</v>
      </c>
      <c r="DR19" s="233">
        <f t="shared" si="36"/>
        <v>125644.42043667694</v>
      </c>
      <c r="DS19" s="233">
        <f t="shared" si="37"/>
        <v>125644.42043667694</v>
      </c>
    </row>
    <row r="20" spans="1:123" s="14" customFormat="1">
      <c r="A20" s="24" t="s">
        <v>98</v>
      </c>
      <c r="B20" s="24" t="s">
        <v>99</v>
      </c>
      <c r="C20" s="24" t="s">
        <v>30</v>
      </c>
      <c r="D20" s="386" t="s">
        <v>171</v>
      </c>
      <c r="E20" s="24" t="str">
        <f>CCT!D18</f>
        <v>Interior</v>
      </c>
      <c r="F20" s="221"/>
      <c r="G20" s="221"/>
      <c r="H20" s="221"/>
      <c r="I20" s="221"/>
      <c r="J20" s="221">
        <v>1</v>
      </c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21"/>
      <c r="Z20" s="22">
        <f t="shared" si="20"/>
        <v>1</v>
      </c>
      <c r="AA20" s="221"/>
      <c r="AB20" s="221"/>
      <c r="AC20" s="221"/>
      <c r="AD20" s="221"/>
      <c r="AE20" s="236">
        <f>CCT_Salários!J2</f>
        <v>771.91</v>
      </c>
      <c r="AF20" s="221"/>
      <c r="AG20" s="221"/>
      <c r="AH20" s="221"/>
      <c r="AI20" s="221"/>
      <c r="AJ20" s="221"/>
      <c r="AK20" s="221"/>
      <c r="AL20" s="221"/>
      <c r="AM20" s="221"/>
      <c r="AN20" s="221"/>
      <c r="AO20" s="221"/>
      <c r="AP20" s="221"/>
      <c r="AQ20" s="221"/>
      <c r="AR20" s="221"/>
      <c r="AS20" s="221"/>
      <c r="AT20" s="221"/>
      <c r="AU20" s="233">
        <f t="shared" si="21"/>
        <v>0</v>
      </c>
      <c r="AV20" s="233">
        <f t="shared" si="0"/>
        <v>0</v>
      </c>
      <c r="AW20" s="233">
        <f t="shared" si="1"/>
        <v>0</v>
      </c>
      <c r="AX20" s="233">
        <f t="shared" si="2"/>
        <v>0</v>
      </c>
      <c r="AY20" s="233">
        <f t="shared" si="3"/>
        <v>771.91</v>
      </c>
      <c r="AZ20" s="233">
        <f t="shared" si="4"/>
        <v>0</v>
      </c>
      <c r="BA20" s="233">
        <f t="shared" si="5"/>
        <v>0</v>
      </c>
      <c r="BB20" s="233">
        <f t="shared" si="6"/>
        <v>0</v>
      </c>
      <c r="BC20" s="233">
        <f t="shared" si="7"/>
        <v>0</v>
      </c>
      <c r="BD20" s="233">
        <f t="shared" si="8"/>
        <v>0</v>
      </c>
      <c r="BE20" s="233">
        <f t="shared" si="9"/>
        <v>0</v>
      </c>
      <c r="BF20" s="233">
        <f t="shared" si="10"/>
        <v>0</v>
      </c>
      <c r="BG20" s="233">
        <f t="shared" si="11"/>
        <v>0</v>
      </c>
      <c r="BH20" s="233">
        <f t="shared" si="12"/>
        <v>0</v>
      </c>
      <c r="BI20" s="233">
        <f t="shared" si="13"/>
        <v>0</v>
      </c>
      <c r="BJ20" s="233">
        <f t="shared" si="14"/>
        <v>0</v>
      </c>
      <c r="BK20" s="233">
        <f t="shared" si="15"/>
        <v>0</v>
      </c>
      <c r="BL20" s="233">
        <f t="shared" si="16"/>
        <v>0</v>
      </c>
      <c r="BM20" s="233">
        <f t="shared" si="17"/>
        <v>0</v>
      </c>
      <c r="BN20" s="233">
        <f t="shared" si="18"/>
        <v>0</v>
      </c>
      <c r="BO20" s="233">
        <f t="shared" si="22"/>
        <v>771.91</v>
      </c>
      <c r="BP20" s="233">
        <f>BO20*'Anexo VI-PlanilhaCustos Global '!$F$133</f>
        <v>154.38200000000001</v>
      </c>
      <c r="BQ20" s="233">
        <f>BO20*'Anexo VI-PlanilhaCustos Global '!$F$134</f>
        <v>1.54382</v>
      </c>
      <c r="BR20" s="233">
        <f>BO20*'Anexo VI-PlanilhaCustos Global '!$F$135</f>
        <v>11.57865</v>
      </c>
      <c r="BS20" s="233">
        <f>BO20*'Anexo VI-PlanilhaCustos Global '!$F$136</f>
        <v>7.7191000000000001</v>
      </c>
      <c r="BT20" s="233">
        <f>BO20*'Anexo VI-PlanilhaCustos Global '!$F$137</f>
        <v>23.157299999999999</v>
      </c>
      <c r="BU20" s="233">
        <f>BO20*'Anexo VI-PlanilhaCustos Global '!$F$138</f>
        <v>61.752800000000001</v>
      </c>
      <c r="BV20" s="233">
        <f>BO20*'Anexo VI-PlanilhaCustos Global '!$F$139</f>
        <v>19.297750000000001</v>
      </c>
      <c r="BW20" s="233">
        <f>BO20*'Anexo VI-PlanilhaCustos Global '!$F$140</f>
        <v>4.6314599999999997</v>
      </c>
      <c r="BX20" s="233">
        <f t="shared" si="50"/>
        <v>284.06288000000001</v>
      </c>
      <c r="BY20" s="233">
        <f>BO20*'Anexo VI-PlanilhaCustos Global '!$F$143</f>
        <v>85.759201000000004</v>
      </c>
      <c r="BZ20" s="233">
        <f>BO20*'Anexo VI-PlanilhaCustos Global '!$F$144</f>
        <v>64.300102999999993</v>
      </c>
      <c r="CA20" s="233">
        <f>BO20*'Anexo VI-PlanilhaCustos Global '!$F$145</f>
        <v>14.975054</v>
      </c>
      <c r="CB20" s="233">
        <f>BO20*'Anexo VI-PlanilhaCustos Global '!$F$146</f>
        <v>12.813706</v>
      </c>
      <c r="CC20" s="233">
        <f>BO20*'Anexo VI-PlanilhaCustos Global '!$F$147</f>
        <v>0.15438199999999999</v>
      </c>
      <c r="CD20" s="233">
        <f>BO20*'Anexo VI-PlanilhaCustos Global '!$F$148</f>
        <v>5.6349429999999998</v>
      </c>
      <c r="CE20" s="233">
        <f>BO20*'Anexo VI-PlanilhaCustos Global '!$F$149</f>
        <v>2.0841569999999998</v>
      </c>
      <c r="CF20" s="233">
        <f t="shared" si="51"/>
        <v>185.72154599999999</v>
      </c>
      <c r="CG20" s="233">
        <f>BO20*'Anexo VI-PlanilhaCustos Global '!$F$152</f>
        <v>3.2420219999999995</v>
      </c>
      <c r="CH20" s="233">
        <f>BO20*'Anexo VI-PlanilhaCustos Global '!$F$153</f>
        <v>33.578084999999994</v>
      </c>
      <c r="CI20" s="233">
        <f>BO20*'Anexo VI-PlanilhaCustos Global '!$F$154</f>
        <v>3.0876399999999999</v>
      </c>
      <c r="CJ20" s="233">
        <f t="shared" si="52"/>
        <v>39.907746999999993</v>
      </c>
      <c r="CK20" s="233">
        <f>BO20*'Anexo VI-PlanilhaCustos Global '!$F$157</f>
        <v>68.345528928000022</v>
      </c>
      <c r="CL20" s="233">
        <f>BO20*'Anexo VI-PlanilhaCustos Global '!$F$160</f>
        <v>0.25936176</v>
      </c>
      <c r="CM20" s="233">
        <f>BO20*'Anexo VI-PlanilhaCustos Global '!$F$163</f>
        <v>0.20841569999999998</v>
      </c>
      <c r="CN20" s="233">
        <f t="shared" si="26"/>
        <v>578.50547938800003</v>
      </c>
      <c r="CO20" s="233">
        <f>Z20*CCT_Insumos!$B$37</f>
        <v>0</v>
      </c>
      <c r="CP20" s="233">
        <f>Z20*CCT_Insumos!$B$38</f>
        <v>0</v>
      </c>
      <c r="CQ20" s="250"/>
      <c r="CR20" s="21">
        <f>Z20*CCT_Insumos!F2</f>
        <v>13.16</v>
      </c>
      <c r="CS20" s="21">
        <f>Z20*CCT_Insumos!G2</f>
        <v>1.0941666666666667</v>
      </c>
      <c r="CT20" s="233">
        <f>Z20*CCT_Insumos!$B$39</f>
        <v>0</v>
      </c>
      <c r="CU20" s="250"/>
      <c r="CV20" s="21">
        <f>(H20+I20+L20+O20+P20+Q20+T20+V20+X20+Y20)*CCT_Insumos!I2</f>
        <v>0</v>
      </c>
      <c r="CW20" s="233">
        <f t="shared" si="53"/>
        <v>414</v>
      </c>
      <c r="CX20" s="21">
        <f>'Anexo III  Relação de Materiais'!EJ84</f>
        <v>0</v>
      </c>
      <c r="CY20" s="231">
        <f>'Anexo IV - Equipamentos '!W20</f>
        <v>0</v>
      </c>
      <c r="CZ20" s="231">
        <f>'Caixa d''água '!H18/12</f>
        <v>0</v>
      </c>
      <c r="DA20" s="231">
        <f>'Dedetização '!G20/12</f>
        <v>0</v>
      </c>
      <c r="DB20" s="231"/>
      <c r="DC20" s="233">
        <f t="shared" si="54"/>
        <v>428.25416666666666</v>
      </c>
      <c r="DD20" s="233">
        <v>14.415697442779999</v>
      </c>
      <c r="DE20" s="233">
        <v>12.592600000000001</v>
      </c>
      <c r="DF20" s="21">
        <f>BO20*'Montante D'!$B$2</f>
        <v>0</v>
      </c>
      <c r="DG20" s="21">
        <f>BO20*'Montante D'!$B$3</f>
        <v>0</v>
      </c>
      <c r="DH20" s="233">
        <f t="shared" si="27"/>
        <v>0</v>
      </c>
      <c r="DI20" s="233">
        <f t="shared" si="28"/>
        <v>1778.6696460546666</v>
      </c>
      <c r="DJ20" s="237">
        <f t="shared" si="29"/>
        <v>12.676056338028175</v>
      </c>
      <c r="DK20" s="233">
        <f t="shared" si="30"/>
        <v>152.31424574665314</v>
      </c>
      <c r="DL20" s="233">
        <f t="shared" si="31"/>
        <v>33.068224405523381</v>
      </c>
      <c r="DM20" s="289">
        <v>0.02</v>
      </c>
      <c r="DN20" s="233">
        <f t="shared" si="32"/>
        <v>40.082696249119252</v>
      </c>
      <c r="DO20" s="233">
        <f t="shared" si="33"/>
        <v>225.46516640129579</v>
      </c>
      <c r="DP20" s="233">
        <f t="shared" si="34"/>
        <v>2004.1348124559624</v>
      </c>
      <c r="DQ20" s="233">
        <f t="shared" si="35"/>
        <v>2004.1348124559624</v>
      </c>
      <c r="DR20" s="233">
        <f t="shared" si="36"/>
        <v>24049.617749471548</v>
      </c>
      <c r="DS20" s="233">
        <f t="shared" si="37"/>
        <v>24049.617749471548</v>
      </c>
    </row>
    <row r="21" spans="1:123" s="14" customFormat="1">
      <c r="A21" s="24" t="s">
        <v>98</v>
      </c>
      <c r="B21" s="24" t="s">
        <v>99</v>
      </c>
      <c r="C21" s="24" t="s">
        <v>31</v>
      </c>
      <c r="D21" s="386" t="s">
        <v>172</v>
      </c>
      <c r="E21" s="24" t="str">
        <f>CCT!D19</f>
        <v>Interior</v>
      </c>
      <c r="F21" s="221"/>
      <c r="G21" s="221"/>
      <c r="H21" s="221"/>
      <c r="I21" s="221"/>
      <c r="J21" s="221">
        <v>1</v>
      </c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">
        <f t="shared" si="20"/>
        <v>1</v>
      </c>
      <c r="AA21" s="221"/>
      <c r="AB21" s="221"/>
      <c r="AC21" s="221"/>
      <c r="AD21" s="221"/>
      <c r="AE21" s="236">
        <f>CCT_Salários!J2</f>
        <v>771.91</v>
      </c>
      <c r="AF21" s="221"/>
      <c r="AG21" s="221"/>
      <c r="AH21" s="221"/>
      <c r="AI21" s="221"/>
      <c r="AJ21" s="221"/>
      <c r="AK21" s="221"/>
      <c r="AL21" s="221"/>
      <c r="AM21" s="221"/>
      <c r="AN21" s="221"/>
      <c r="AO21" s="221"/>
      <c r="AP21" s="221"/>
      <c r="AQ21" s="221"/>
      <c r="AR21" s="221"/>
      <c r="AS21" s="221"/>
      <c r="AT21" s="221"/>
      <c r="AU21" s="233">
        <f t="shared" si="21"/>
        <v>0</v>
      </c>
      <c r="AV21" s="233">
        <f t="shared" si="0"/>
        <v>0</v>
      </c>
      <c r="AW21" s="233">
        <f t="shared" si="1"/>
        <v>0</v>
      </c>
      <c r="AX21" s="233">
        <f t="shared" si="2"/>
        <v>0</v>
      </c>
      <c r="AY21" s="233">
        <f t="shared" si="3"/>
        <v>771.91</v>
      </c>
      <c r="AZ21" s="233">
        <f t="shared" si="4"/>
        <v>0</v>
      </c>
      <c r="BA21" s="233">
        <f t="shared" si="5"/>
        <v>0</v>
      </c>
      <c r="BB21" s="233">
        <f t="shared" si="6"/>
        <v>0</v>
      </c>
      <c r="BC21" s="233">
        <f t="shared" si="7"/>
        <v>0</v>
      </c>
      <c r="BD21" s="233">
        <f t="shared" si="8"/>
        <v>0</v>
      </c>
      <c r="BE21" s="233">
        <f t="shared" si="9"/>
        <v>0</v>
      </c>
      <c r="BF21" s="233">
        <f t="shared" si="10"/>
        <v>0</v>
      </c>
      <c r="BG21" s="233">
        <f t="shared" si="11"/>
        <v>0</v>
      </c>
      <c r="BH21" s="233">
        <f t="shared" si="12"/>
        <v>0</v>
      </c>
      <c r="BI21" s="233">
        <f t="shared" si="13"/>
        <v>0</v>
      </c>
      <c r="BJ21" s="233">
        <f t="shared" si="14"/>
        <v>0</v>
      </c>
      <c r="BK21" s="233">
        <f t="shared" si="15"/>
        <v>0</v>
      </c>
      <c r="BL21" s="233">
        <f t="shared" si="16"/>
        <v>0</v>
      </c>
      <c r="BM21" s="233">
        <f t="shared" si="17"/>
        <v>0</v>
      </c>
      <c r="BN21" s="233">
        <f t="shared" si="18"/>
        <v>0</v>
      </c>
      <c r="BO21" s="233">
        <f t="shared" si="22"/>
        <v>771.91</v>
      </c>
      <c r="BP21" s="233">
        <f>BO21*'Anexo VI-PlanilhaCustos Global '!$F$133</f>
        <v>154.38200000000001</v>
      </c>
      <c r="BQ21" s="233">
        <f>BO21*'Anexo VI-PlanilhaCustos Global '!$F$134</f>
        <v>1.54382</v>
      </c>
      <c r="BR21" s="233">
        <f>BO21*'Anexo VI-PlanilhaCustos Global '!$F$135</f>
        <v>11.57865</v>
      </c>
      <c r="BS21" s="233">
        <f>BO21*'Anexo VI-PlanilhaCustos Global '!$F$136</f>
        <v>7.7191000000000001</v>
      </c>
      <c r="BT21" s="233">
        <f>BO21*'Anexo VI-PlanilhaCustos Global '!$F$137</f>
        <v>23.157299999999999</v>
      </c>
      <c r="BU21" s="233">
        <f>BO21*'Anexo VI-PlanilhaCustos Global '!$F$138</f>
        <v>61.752800000000001</v>
      </c>
      <c r="BV21" s="233">
        <f>BO21*'Anexo VI-PlanilhaCustos Global '!$F$139</f>
        <v>19.297750000000001</v>
      </c>
      <c r="BW21" s="233">
        <f>BO21*'Anexo VI-PlanilhaCustos Global '!$F$140</f>
        <v>4.6314599999999997</v>
      </c>
      <c r="BX21" s="233">
        <f t="shared" si="50"/>
        <v>284.06288000000001</v>
      </c>
      <c r="BY21" s="233">
        <f>BO21*'Anexo VI-PlanilhaCustos Global '!$F$143</f>
        <v>85.759201000000004</v>
      </c>
      <c r="BZ21" s="233">
        <f>BO21*'Anexo VI-PlanilhaCustos Global '!$F$144</f>
        <v>64.300102999999993</v>
      </c>
      <c r="CA21" s="233">
        <f>BO21*'Anexo VI-PlanilhaCustos Global '!$F$145</f>
        <v>14.975054</v>
      </c>
      <c r="CB21" s="233">
        <f>BO21*'Anexo VI-PlanilhaCustos Global '!$F$146</f>
        <v>12.813706</v>
      </c>
      <c r="CC21" s="233">
        <f>BO21*'Anexo VI-PlanilhaCustos Global '!$F$147</f>
        <v>0.15438199999999999</v>
      </c>
      <c r="CD21" s="233">
        <f>BO21*'Anexo VI-PlanilhaCustos Global '!$F$148</f>
        <v>5.6349429999999998</v>
      </c>
      <c r="CE21" s="233">
        <f>BO21*'Anexo VI-PlanilhaCustos Global '!$F$149</f>
        <v>2.0841569999999998</v>
      </c>
      <c r="CF21" s="233">
        <f t="shared" si="51"/>
        <v>185.72154599999999</v>
      </c>
      <c r="CG21" s="233">
        <f>BO21*'Anexo VI-PlanilhaCustos Global '!$F$152</f>
        <v>3.2420219999999995</v>
      </c>
      <c r="CH21" s="233">
        <f>BO21*'Anexo VI-PlanilhaCustos Global '!$F$153</f>
        <v>33.578084999999994</v>
      </c>
      <c r="CI21" s="233">
        <f>BO21*'Anexo VI-PlanilhaCustos Global '!$F$154</f>
        <v>3.0876399999999999</v>
      </c>
      <c r="CJ21" s="233">
        <f t="shared" si="52"/>
        <v>39.907746999999993</v>
      </c>
      <c r="CK21" s="233">
        <f>BO21*'Anexo VI-PlanilhaCustos Global '!$F$157</f>
        <v>68.345528928000022</v>
      </c>
      <c r="CL21" s="233">
        <f>BO21*'Anexo VI-PlanilhaCustos Global '!$F$160</f>
        <v>0.25936176</v>
      </c>
      <c r="CM21" s="233">
        <f>BO21*'Anexo VI-PlanilhaCustos Global '!$F$163</f>
        <v>0.20841569999999998</v>
      </c>
      <c r="CN21" s="233">
        <f t="shared" si="26"/>
        <v>578.50547938800003</v>
      </c>
      <c r="CO21" s="233">
        <f>Z21*CCT_Insumos!$B$37</f>
        <v>0</v>
      </c>
      <c r="CP21" s="233">
        <f>Z21*CCT_Insumos!$B$38</f>
        <v>0</v>
      </c>
      <c r="CQ21" s="250"/>
      <c r="CR21" s="21">
        <f>Z21*CCT_Insumos!F2</f>
        <v>13.16</v>
      </c>
      <c r="CS21" s="21">
        <f>Z21*CCT_Insumos!G2</f>
        <v>1.0941666666666667</v>
      </c>
      <c r="CT21" s="233">
        <f>Z21*CCT_Insumos!$B$39</f>
        <v>0</v>
      </c>
      <c r="CU21" s="250"/>
      <c r="CV21" s="21">
        <f>(H21+I21+L21+O21+P21+Q21+T21+V21+X21+Y21)*CCT_Insumos!I2</f>
        <v>0</v>
      </c>
      <c r="CW21" s="233">
        <f t="shared" si="53"/>
        <v>414</v>
      </c>
      <c r="CX21" s="21">
        <f>'Anexo III  Relação de Materiais'!EK84</f>
        <v>0</v>
      </c>
      <c r="CY21" s="231">
        <f>'Anexo IV - Equipamentos '!W21</f>
        <v>0</v>
      </c>
      <c r="CZ21" s="231">
        <f>'Caixa d''água '!H19/12</f>
        <v>0</v>
      </c>
      <c r="DA21" s="231">
        <f>'Dedetização '!G21/12</f>
        <v>0</v>
      </c>
      <c r="DB21" s="231"/>
      <c r="DC21" s="233">
        <f t="shared" si="54"/>
        <v>428.25416666666666</v>
      </c>
      <c r="DD21" s="233">
        <v>14.415697442779999</v>
      </c>
      <c r="DE21" s="233">
        <v>12.592600000000001</v>
      </c>
      <c r="DF21" s="21">
        <f>BO21*'Montante D'!$B$2</f>
        <v>0</v>
      </c>
      <c r="DG21" s="21">
        <f>BO21*'Montante D'!$B$3</f>
        <v>0</v>
      </c>
      <c r="DH21" s="233">
        <f t="shared" si="27"/>
        <v>0</v>
      </c>
      <c r="DI21" s="233">
        <f t="shared" si="28"/>
        <v>1778.6696460546666</v>
      </c>
      <c r="DJ21" s="237">
        <f t="shared" si="29"/>
        <v>13.960113960113972</v>
      </c>
      <c r="DK21" s="233">
        <f t="shared" si="30"/>
        <v>154.05002062695689</v>
      </c>
      <c r="DL21" s="233">
        <f t="shared" si="31"/>
        <v>33.445070267694589</v>
      </c>
      <c r="DM21" s="289">
        <v>0.03</v>
      </c>
      <c r="DN21" s="233">
        <f t="shared" si="32"/>
        <v>60.809218668535614</v>
      </c>
      <c r="DO21" s="233">
        <f t="shared" si="33"/>
        <v>248.30430956318708</v>
      </c>
      <c r="DP21" s="233">
        <f t="shared" si="34"/>
        <v>2026.9739556178538</v>
      </c>
      <c r="DQ21" s="233">
        <f t="shared" si="35"/>
        <v>2026.9739556178538</v>
      </c>
      <c r="DR21" s="233">
        <f t="shared" si="36"/>
        <v>24323.687467414245</v>
      </c>
      <c r="DS21" s="233">
        <f t="shared" si="37"/>
        <v>24323.687467414245</v>
      </c>
    </row>
    <row r="22" spans="1:123" s="14" customFormat="1">
      <c r="A22" s="24" t="s">
        <v>98</v>
      </c>
      <c r="B22" s="24" t="s">
        <v>99</v>
      </c>
      <c r="C22" s="24" t="s">
        <v>32</v>
      </c>
      <c r="D22" s="386" t="s">
        <v>173</v>
      </c>
      <c r="E22" s="24" t="str">
        <f>CCT!D20</f>
        <v>Curvelo e Região</v>
      </c>
      <c r="F22" s="221"/>
      <c r="G22" s="221"/>
      <c r="H22" s="221"/>
      <c r="I22" s="221"/>
      <c r="J22" s="221">
        <v>1</v>
      </c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">
        <f t="shared" si="20"/>
        <v>1</v>
      </c>
      <c r="AA22" s="221"/>
      <c r="AB22" s="221"/>
      <c r="AC22" s="221"/>
      <c r="AD22" s="221"/>
      <c r="AE22" s="236">
        <f>CCT_Salários!J11</f>
        <v>771.91</v>
      </c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33">
        <f t="shared" si="21"/>
        <v>0</v>
      </c>
      <c r="AV22" s="233">
        <f t="shared" si="0"/>
        <v>0</v>
      </c>
      <c r="AW22" s="233">
        <f t="shared" si="1"/>
        <v>0</v>
      </c>
      <c r="AX22" s="233">
        <f t="shared" si="2"/>
        <v>0</v>
      </c>
      <c r="AY22" s="233">
        <f t="shared" si="3"/>
        <v>771.91</v>
      </c>
      <c r="AZ22" s="233">
        <f t="shared" si="4"/>
        <v>0</v>
      </c>
      <c r="BA22" s="233">
        <f t="shared" si="5"/>
        <v>0</v>
      </c>
      <c r="BB22" s="233">
        <f t="shared" si="6"/>
        <v>0</v>
      </c>
      <c r="BC22" s="233">
        <f t="shared" si="7"/>
        <v>0</v>
      </c>
      <c r="BD22" s="233">
        <f t="shared" si="8"/>
        <v>0</v>
      </c>
      <c r="BE22" s="233">
        <f t="shared" si="9"/>
        <v>0</v>
      </c>
      <c r="BF22" s="233">
        <f t="shared" si="10"/>
        <v>0</v>
      </c>
      <c r="BG22" s="233">
        <f t="shared" si="11"/>
        <v>0</v>
      </c>
      <c r="BH22" s="233">
        <f t="shared" si="12"/>
        <v>0</v>
      </c>
      <c r="BI22" s="233">
        <f t="shared" si="13"/>
        <v>0</v>
      </c>
      <c r="BJ22" s="233">
        <f t="shared" si="14"/>
        <v>0</v>
      </c>
      <c r="BK22" s="233">
        <f t="shared" si="15"/>
        <v>0</v>
      </c>
      <c r="BL22" s="233">
        <f t="shared" si="16"/>
        <v>0</v>
      </c>
      <c r="BM22" s="233">
        <f t="shared" si="17"/>
        <v>0</v>
      </c>
      <c r="BN22" s="233">
        <f t="shared" si="18"/>
        <v>0</v>
      </c>
      <c r="BO22" s="233">
        <f t="shared" si="22"/>
        <v>771.91</v>
      </c>
      <c r="BP22" s="233">
        <f>BO22*'Anexo VI-PlanilhaCustos Global '!$F$133</f>
        <v>154.38200000000001</v>
      </c>
      <c r="BQ22" s="233">
        <f>BO22*'Anexo VI-PlanilhaCustos Global '!$F$134</f>
        <v>1.54382</v>
      </c>
      <c r="BR22" s="233">
        <f>BO22*'Anexo VI-PlanilhaCustos Global '!$F$135</f>
        <v>11.57865</v>
      </c>
      <c r="BS22" s="233">
        <f>BO22*'Anexo VI-PlanilhaCustos Global '!$F$136</f>
        <v>7.7191000000000001</v>
      </c>
      <c r="BT22" s="233">
        <f>BO22*'Anexo VI-PlanilhaCustos Global '!$F$137</f>
        <v>23.157299999999999</v>
      </c>
      <c r="BU22" s="233">
        <f>BO22*'Anexo VI-PlanilhaCustos Global '!$F$138</f>
        <v>61.752800000000001</v>
      </c>
      <c r="BV22" s="233">
        <f>BO22*'Anexo VI-PlanilhaCustos Global '!$F$139</f>
        <v>19.297750000000001</v>
      </c>
      <c r="BW22" s="233">
        <f>BO22*'Anexo VI-PlanilhaCustos Global '!$F$140</f>
        <v>4.6314599999999997</v>
      </c>
      <c r="BX22" s="233">
        <f t="shared" si="50"/>
        <v>284.06288000000001</v>
      </c>
      <c r="BY22" s="233">
        <f>BO22*'Anexo VI-PlanilhaCustos Global '!$F$143</f>
        <v>85.759201000000004</v>
      </c>
      <c r="BZ22" s="233">
        <f>BO22*'Anexo VI-PlanilhaCustos Global '!$F$144</f>
        <v>64.300102999999993</v>
      </c>
      <c r="CA22" s="233">
        <f>BO22*'Anexo VI-PlanilhaCustos Global '!$F$145</f>
        <v>14.975054</v>
      </c>
      <c r="CB22" s="233">
        <f>BO22*'Anexo VI-PlanilhaCustos Global '!$F$146</f>
        <v>12.813706</v>
      </c>
      <c r="CC22" s="233">
        <f>BO22*'Anexo VI-PlanilhaCustos Global '!$F$147</f>
        <v>0.15438199999999999</v>
      </c>
      <c r="CD22" s="233">
        <f>BO22*'Anexo VI-PlanilhaCustos Global '!$F$148</f>
        <v>5.6349429999999998</v>
      </c>
      <c r="CE22" s="233">
        <f>BO22*'Anexo VI-PlanilhaCustos Global '!$F$149</f>
        <v>2.0841569999999998</v>
      </c>
      <c r="CF22" s="233">
        <f t="shared" si="51"/>
        <v>185.72154599999999</v>
      </c>
      <c r="CG22" s="233">
        <f>BO22*'Anexo VI-PlanilhaCustos Global '!$F$152</f>
        <v>3.2420219999999995</v>
      </c>
      <c r="CH22" s="233">
        <f>BO22*'Anexo VI-PlanilhaCustos Global '!$F$153</f>
        <v>33.578084999999994</v>
      </c>
      <c r="CI22" s="233">
        <f>BO22*'Anexo VI-PlanilhaCustos Global '!$F$154</f>
        <v>3.0876399999999999</v>
      </c>
      <c r="CJ22" s="233">
        <f t="shared" si="52"/>
        <v>39.907746999999993</v>
      </c>
      <c r="CK22" s="233">
        <f>BO22*'Anexo VI-PlanilhaCustos Global '!$F$157</f>
        <v>68.345528928000022</v>
      </c>
      <c r="CL22" s="233">
        <f>BO22*'Anexo VI-PlanilhaCustos Global '!$F$160</f>
        <v>0.25936176</v>
      </c>
      <c r="CM22" s="233">
        <f>BO22*'Anexo VI-PlanilhaCustos Global '!$F$163</f>
        <v>0.20841569999999998</v>
      </c>
      <c r="CN22" s="233">
        <f t="shared" si="26"/>
        <v>578.50547938800003</v>
      </c>
      <c r="CO22" s="233">
        <f>Z22*CCT_Insumos!$B$37</f>
        <v>0</v>
      </c>
      <c r="CP22" s="233">
        <f>Z22*CCT_Insumos!$B$38</f>
        <v>0</v>
      </c>
      <c r="CQ22" s="21">
        <f>Z22*CCT_Insumos!E11</f>
        <v>43.56</v>
      </c>
      <c r="CR22" s="250"/>
      <c r="CS22" s="21">
        <f>Z22*CCT_Insumos!G11</f>
        <v>1.0941666666666667</v>
      </c>
      <c r="CT22" s="233">
        <f>Z22*CCT_Insumos!$B$39</f>
        <v>0</v>
      </c>
      <c r="CU22" s="250"/>
      <c r="CV22" s="21">
        <f>(H22+I22+L22+O22+P22+Q22+T22+V22+X22+Y22)*CCT_Insumos!I11</f>
        <v>0</v>
      </c>
      <c r="CW22" s="233">
        <f t="shared" si="53"/>
        <v>414</v>
      </c>
      <c r="CX22" s="21">
        <f>'Anexo III  Relação de Materiais'!EL84</f>
        <v>0</v>
      </c>
      <c r="CY22" s="231">
        <f>'Anexo IV - Equipamentos '!W22</f>
        <v>0</v>
      </c>
      <c r="CZ22" s="231">
        <f>'Caixa d''água '!H20/12</f>
        <v>0</v>
      </c>
      <c r="DA22" s="231">
        <f>'Dedetização '!G22/12</f>
        <v>0</v>
      </c>
      <c r="DB22" s="231"/>
      <c r="DC22" s="233">
        <f t="shared" si="54"/>
        <v>458.6541666666667</v>
      </c>
      <c r="DD22" s="233">
        <v>14.415697442779999</v>
      </c>
      <c r="DE22" s="233">
        <v>12.592600000000001</v>
      </c>
      <c r="DF22" s="21">
        <f>BO22*'Montante D'!$B$2</f>
        <v>0</v>
      </c>
      <c r="DG22" s="21">
        <f>BO22*'Montante D'!$B$3</f>
        <v>0</v>
      </c>
      <c r="DH22" s="233">
        <f t="shared" si="27"/>
        <v>0</v>
      </c>
      <c r="DI22" s="233">
        <f t="shared" si="28"/>
        <v>1809.0696460546667</v>
      </c>
      <c r="DJ22" s="237">
        <f t="shared" si="29"/>
        <v>13.314447592067978</v>
      </c>
      <c r="DK22" s="233">
        <f t="shared" si="30"/>
        <v>155.79523297467946</v>
      </c>
      <c r="DL22" s="233">
        <f t="shared" si="31"/>
        <v>33.823965053713309</v>
      </c>
      <c r="DM22" s="289">
        <v>2.5000000000000001E-2</v>
      </c>
      <c r="DN22" s="233">
        <f t="shared" si="32"/>
        <v>51.248431899565617</v>
      </c>
      <c r="DO22" s="233">
        <f t="shared" si="33"/>
        <v>240.86762992795838</v>
      </c>
      <c r="DP22" s="233">
        <f t="shared" si="34"/>
        <v>2049.9372759826247</v>
      </c>
      <c r="DQ22" s="233">
        <f t="shared" si="35"/>
        <v>2049.9372759826247</v>
      </c>
      <c r="DR22" s="233">
        <f t="shared" si="36"/>
        <v>24599.247311791496</v>
      </c>
      <c r="DS22" s="233">
        <f t="shared" si="37"/>
        <v>24599.247311791496</v>
      </c>
    </row>
    <row r="23" spans="1:123" s="14" customFormat="1">
      <c r="A23" s="24" t="s">
        <v>98</v>
      </c>
      <c r="B23" s="24" t="s">
        <v>99</v>
      </c>
      <c r="C23" s="24" t="s">
        <v>33</v>
      </c>
      <c r="D23" s="386" t="s">
        <v>175</v>
      </c>
      <c r="E23" s="24" t="str">
        <f>CCT!D21</f>
        <v>Interior</v>
      </c>
      <c r="F23" s="221"/>
      <c r="G23" s="221"/>
      <c r="H23" s="221"/>
      <c r="I23" s="221"/>
      <c r="J23" s="221"/>
      <c r="K23" s="221">
        <v>0</v>
      </c>
      <c r="L23" s="221">
        <v>1</v>
      </c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">
        <f t="shared" si="20"/>
        <v>1</v>
      </c>
      <c r="AA23" s="221"/>
      <c r="AB23" s="221"/>
      <c r="AC23" s="221"/>
      <c r="AD23" s="221"/>
      <c r="AE23" s="236">
        <f>CCT_Salários!J2</f>
        <v>771.91</v>
      </c>
      <c r="AF23" s="236">
        <f>CCT_Salários!K2</f>
        <v>1157.8599999999999</v>
      </c>
      <c r="AG23" s="359">
        <f>CCT_Salários!L2</f>
        <v>1415.16</v>
      </c>
      <c r="AH23" s="221"/>
      <c r="AI23" s="221"/>
      <c r="AJ23" s="221"/>
      <c r="AK23" s="221"/>
      <c r="AL23" s="221"/>
      <c r="AM23" s="221"/>
      <c r="AN23" s="221"/>
      <c r="AO23" s="221"/>
      <c r="AP23" s="221"/>
      <c r="AQ23" s="221"/>
      <c r="AR23" s="221"/>
      <c r="AS23" s="221"/>
      <c r="AT23" s="221"/>
      <c r="AU23" s="233">
        <f t="shared" si="21"/>
        <v>0</v>
      </c>
      <c r="AV23" s="233">
        <f t="shared" si="0"/>
        <v>0</v>
      </c>
      <c r="AW23" s="233">
        <f t="shared" si="1"/>
        <v>0</v>
      </c>
      <c r="AX23" s="233">
        <f t="shared" si="2"/>
        <v>0</v>
      </c>
      <c r="AY23" s="233">
        <f t="shared" si="3"/>
        <v>0</v>
      </c>
      <c r="AZ23" s="233">
        <f t="shared" si="4"/>
        <v>0</v>
      </c>
      <c r="BA23" s="233">
        <f t="shared" si="5"/>
        <v>1415.16</v>
      </c>
      <c r="BB23" s="233">
        <f t="shared" si="6"/>
        <v>0</v>
      </c>
      <c r="BC23" s="233">
        <f t="shared" si="7"/>
        <v>0</v>
      </c>
      <c r="BD23" s="233">
        <f t="shared" si="8"/>
        <v>0</v>
      </c>
      <c r="BE23" s="233">
        <f t="shared" si="9"/>
        <v>0</v>
      </c>
      <c r="BF23" s="233">
        <f t="shared" si="10"/>
        <v>0</v>
      </c>
      <c r="BG23" s="233">
        <f t="shared" si="11"/>
        <v>0</v>
      </c>
      <c r="BH23" s="233">
        <f t="shared" si="12"/>
        <v>0</v>
      </c>
      <c r="BI23" s="233">
        <f t="shared" si="13"/>
        <v>0</v>
      </c>
      <c r="BJ23" s="233">
        <f t="shared" si="14"/>
        <v>0</v>
      </c>
      <c r="BK23" s="233">
        <f t="shared" si="15"/>
        <v>0</v>
      </c>
      <c r="BL23" s="233">
        <f t="shared" si="16"/>
        <v>0</v>
      </c>
      <c r="BM23" s="233">
        <f t="shared" si="17"/>
        <v>0</v>
      </c>
      <c r="BN23" s="233">
        <f t="shared" si="18"/>
        <v>0</v>
      </c>
      <c r="BO23" s="233">
        <f t="shared" si="22"/>
        <v>1415.16</v>
      </c>
      <c r="BP23" s="233">
        <f>BO23*'Anexo VI-PlanilhaCustos Global '!$F$133</f>
        <v>283.03200000000004</v>
      </c>
      <c r="BQ23" s="233">
        <f>BO23*'Anexo VI-PlanilhaCustos Global '!$F$134</f>
        <v>2.8303200000000004</v>
      </c>
      <c r="BR23" s="233">
        <f>BO23*'Anexo VI-PlanilhaCustos Global '!$F$135</f>
        <v>21.227399999999999</v>
      </c>
      <c r="BS23" s="233">
        <f>BO23*'Anexo VI-PlanilhaCustos Global '!$F$136</f>
        <v>14.151600000000002</v>
      </c>
      <c r="BT23" s="233">
        <f>BO23*'Anexo VI-PlanilhaCustos Global '!$F$137</f>
        <v>42.454799999999999</v>
      </c>
      <c r="BU23" s="233">
        <f>BO23*'Anexo VI-PlanilhaCustos Global '!$F$138</f>
        <v>113.21280000000002</v>
      </c>
      <c r="BV23" s="233">
        <f>BO23*'Anexo VI-PlanilhaCustos Global '!$F$139</f>
        <v>35.379000000000005</v>
      </c>
      <c r="BW23" s="233">
        <f>BO23*'Anexo VI-PlanilhaCustos Global '!$F$140</f>
        <v>8.4909600000000012</v>
      </c>
      <c r="BX23" s="233">
        <f t="shared" si="50"/>
        <v>520.77888000000007</v>
      </c>
      <c r="BY23" s="233">
        <f>BO23*'Anexo VI-PlanilhaCustos Global '!$F$143</f>
        <v>157.224276</v>
      </c>
      <c r="BZ23" s="233">
        <f>BO23*'Anexo VI-PlanilhaCustos Global '!$F$144</f>
        <v>117.882828</v>
      </c>
      <c r="CA23" s="233">
        <f>BO23*'Anexo VI-PlanilhaCustos Global '!$F$145</f>
        <v>27.454104000000001</v>
      </c>
      <c r="CB23" s="233">
        <f>BO23*'Anexo VI-PlanilhaCustos Global '!$F$146</f>
        <v>23.491656000000003</v>
      </c>
      <c r="CC23" s="233">
        <f>BO23*'Anexo VI-PlanilhaCustos Global '!$F$147</f>
        <v>0.28303200000000001</v>
      </c>
      <c r="CD23" s="233">
        <f>BO23*'Anexo VI-PlanilhaCustos Global '!$F$148</f>
        <v>10.330668000000001</v>
      </c>
      <c r="CE23" s="233">
        <f>BO23*'Anexo VI-PlanilhaCustos Global '!$F$149</f>
        <v>3.8209320000000004</v>
      </c>
      <c r="CF23" s="233">
        <f t="shared" si="51"/>
        <v>340.48749599999996</v>
      </c>
      <c r="CG23" s="233">
        <f>BO23*'Anexo VI-PlanilhaCustos Global '!$F$152</f>
        <v>5.9436720000000003</v>
      </c>
      <c r="CH23" s="233">
        <f>BO23*'Anexo VI-PlanilhaCustos Global '!$F$153</f>
        <v>61.559460000000001</v>
      </c>
      <c r="CI23" s="233">
        <f>BO23*'Anexo VI-PlanilhaCustos Global '!$F$154</f>
        <v>5.6606400000000008</v>
      </c>
      <c r="CJ23" s="233">
        <f t="shared" si="52"/>
        <v>73.163772000000009</v>
      </c>
      <c r="CK23" s="233">
        <f>BO23*'Anexo VI-PlanilhaCustos Global '!$F$157</f>
        <v>125.29939852800005</v>
      </c>
      <c r="CL23" s="233">
        <f>BO23*'Anexo VI-PlanilhaCustos Global '!$F$160</f>
        <v>0.47549375999999999</v>
      </c>
      <c r="CM23" s="233">
        <f>BO23*'Anexo VI-PlanilhaCustos Global '!$F$163</f>
        <v>0.38209320000000002</v>
      </c>
      <c r="CN23" s="233">
        <f t="shared" si="26"/>
        <v>1060.5871334880003</v>
      </c>
      <c r="CO23" s="233">
        <f>Z23*CCT_Insumos!$B$37</f>
        <v>0</v>
      </c>
      <c r="CP23" s="233">
        <f>Z23*CCT_Insumos!$B$38</f>
        <v>0</v>
      </c>
      <c r="CQ23" s="250"/>
      <c r="CR23" s="21">
        <f>Z23*CCT_Insumos!F2</f>
        <v>13.16</v>
      </c>
      <c r="CS23" s="21">
        <f>Z23*CCT_Insumos!G2</f>
        <v>1.0941666666666667</v>
      </c>
      <c r="CT23" s="233">
        <f>Z23*CCT_Insumos!$B$39</f>
        <v>0</v>
      </c>
      <c r="CU23" s="250"/>
      <c r="CV23" s="21">
        <f>(H23+I23+L23+O23+P23+Q23+T23+V23+X23+Y23)*CCT_Insumos!I2</f>
        <v>20.911999999999999</v>
      </c>
      <c r="CW23" s="233">
        <f t="shared" si="53"/>
        <v>414</v>
      </c>
      <c r="CX23" s="21">
        <f>'Anexo III  Relação de Materiais'!EM84</f>
        <v>0</v>
      </c>
      <c r="CY23" s="231">
        <f>'Anexo IV - Equipamentos '!W23</f>
        <v>0</v>
      </c>
      <c r="CZ23" s="231">
        <f>'Caixa d''água '!H21/12</f>
        <v>0</v>
      </c>
      <c r="DA23" s="231">
        <f>'Dedetização '!G23/12</f>
        <v>0</v>
      </c>
      <c r="DB23" s="231"/>
      <c r="DC23" s="233">
        <f t="shared" si="54"/>
        <v>449.16616666666664</v>
      </c>
      <c r="DD23" s="233">
        <v>21.623202731579998</v>
      </c>
      <c r="DE23" s="233">
        <v>18.8886</v>
      </c>
      <c r="DF23" s="21">
        <f>BO23*'Montante D'!$B$2</f>
        <v>0</v>
      </c>
      <c r="DG23" s="21">
        <f>BO23*'Montante D'!$B$3</f>
        <v>0</v>
      </c>
      <c r="DH23" s="233">
        <f t="shared" si="27"/>
        <v>0</v>
      </c>
      <c r="DI23" s="233">
        <f t="shared" si="28"/>
        <v>2924.913300154667</v>
      </c>
      <c r="DJ23" s="237">
        <f t="shared" si="29"/>
        <v>13.960113960113972</v>
      </c>
      <c r="DK23" s="233">
        <f t="shared" si="30"/>
        <v>253.32582428689994</v>
      </c>
      <c r="DL23" s="233">
        <f t="shared" si="31"/>
        <v>54.998369746498014</v>
      </c>
      <c r="DM23" s="289">
        <v>0.03</v>
      </c>
      <c r="DN23" s="233">
        <f t="shared" si="32"/>
        <v>99.997035902723653</v>
      </c>
      <c r="DO23" s="233">
        <f t="shared" si="33"/>
        <v>408.3212299361216</v>
      </c>
      <c r="DP23" s="233">
        <f t="shared" si="34"/>
        <v>3333.2345300907887</v>
      </c>
      <c r="DQ23" s="233">
        <f t="shared" si="35"/>
        <v>3333.2345300907887</v>
      </c>
      <c r="DR23" s="233">
        <f t="shared" si="36"/>
        <v>39998.814361089462</v>
      </c>
      <c r="DS23" s="233">
        <f t="shared" si="37"/>
        <v>39998.814361089462</v>
      </c>
    </row>
    <row r="24" spans="1:123" s="14" customFormat="1">
      <c r="A24" s="24" t="s">
        <v>98</v>
      </c>
      <c r="B24" s="24" t="s">
        <v>99</v>
      </c>
      <c r="C24" s="24" t="s">
        <v>34</v>
      </c>
      <c r="D24" s="386" t="s">
        <v>177</v>
      </c>
      <c r="E24" s="24" t="str">
        <f>CCT!D22</f>
        <v>Região de Divinópolis</v>
      </c>
      <c r="F24" s="221"/>
      <c r="G24" s="221"/>
      <c r="H24" s="221"/>
      <c r="I24" s="221"/>
      <c r="J24" s="221">
        <v>1</v>
      </c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">
        <f t="shared" si="20"/>
        <v>1</v>
      </c>
      <c r="AA24" s="221"/>
      <c r="AB24" s="221"/>
      <c r="AC24" s="221"/>
      <c r="AD24" s="221"/>
      <c r="AE24" s="236">
        <f>CCT_Salários!J7</f>
        <v>771.91</v>
      </c>
      <c r="AF24" s="221"/>
      <c r="AG24" s="221"/>
      <c r="AH24" s="221"/>
      <c r="AI24" s="221"/>
      <c r="AJ24" s="221"/>
      <c r="AK24" s="221"/>
      <c r="AL24" s="221"/>
      <c r="AM24" s="221"/>
      <c r="AN24" s="221"/>
      <c r="AO24" s="221"/>
      <c r="AP24" s="221"/>
      <c r="AQ24" s="221"/>
      <c r="AR24" s="221"/>
      <c r="AS24" s="221"/>
      <c r="AT24" s="221"/>
      <c r="AU24" s="233">
        <f t="shared" si="21"/>
        <v>0</v>
      </c>
      <c r="AV24" s="233">
        <f t="shared" si="0"/>
        <v>0</v>
      </c>
      <c r="AW24" s="233">
        <f t="shared" si="1"/>
        <v>0</v>
      </c>
      <c r="AX24" s="233">
        <f t="shared" si="2"/>
        <v>0</v>
      </c>
      <c r="AY24" s="233">
        <f t="shared" si="3"/>
        <v>771.91</v>
      </c>
      <c r="AZ24" s="233">
        <f t="shared" si="4"/>
        <v>0</v>
      </c>
      <c r="BA24" s="233">
        <f t="shared" si="5"/>
        <v>0</v>
      </c>
      <c r="BB24" s="233">
        <f t="shared" si="6"/>
        <v>0</v>
      </c>
      <c r="BC24" s="233">
        <f t="shared" si="7"/>
        <v>0</v>
      </c>
      <c r="BD24" s="233">
        <f t="shared" si="8"/>
        <v>0</v>
      </c>
      <c r="BE24" s="233">
        <f t="shared" si="9"/>
        <v>0</v>
      </c>
      <c r="BF24" s="233">
        <f t="shared" si="10"/>
        <v>0</v>
      </c>
      <c r="BG24" s="233">
        <f t="shared" si="11"/>
        <v>0</v>
      </c>
      <c r="BH24" s="233">
        <f t="shared" si="12"/>
        <v>0</v>
      </c>
      <c r="BI24" s="233">
        <f t="shared" si="13"/>
        <v>0</v>
      </c>
      <c r="BJ24" s="233">
        <f t="shared" si="14"/>
        <v>0</v>
      </c>
      <c r="BK24" s="233">
        <f t="shared" si="15"/>
        <v>0</v>
      </c>
      <c r="BL24" s="233">
        <f t="shared" si="16"/>
        <v>0</v>
      </c>
      <c r="BM24" s="233">
        <f t="shared" si="17"/>
        <v>0</v>
      </c>
      <c r="BN24" s="233">
        <f t="shared" si="18"/>
        <v>0</v>
      </c>
      <c r="BO24" s="233">
        <f t="shared" si="22"/>
        <v>771.91</v>
      </c>
      <c r="BP24" s="233">
        <f>BO24*'Anexo VI-PlanilhaCustos Global '!$F$133</f>
        <v>154.38200000000001</v>
      </c>
      <c r="BQ24" s="233">
        <f>BO24*'Anexo VI-PlanilhaCustos Global '!$F$134</f>
        <v>1.54382</v>
      </c>
      <c r="BR24" s="233">
        <f>BO24*'Anexo VI-PlanilhaCustos Global '!$F$135</f>
        <v>11.57865</v>
      </c>
      <c r="BS24" s="233">
        <f>BO24*'Anexo VI-PlanilhaCustos Global '!$F$136</f>
        <v>7.7191000000000001</v>
      </c>
      <c r="BT24" s="233">
        <f>BO24*'Anexo VI-PlanilhaCustos Global '!$F$137</f>
        <v>23.157299999999999</v>
      </c>
      <c r="BU24" s="233">
        <f>BO24*'Anexo VI-PlanilhaCustos Global '!$F$138</f>
        <v>61.752800000000001</v>
      </c>
      <c r="BV24" s="233">
        <f>BO24*'Anexo VI-PlanilhaCustos Global '!$F$139</f>
        <v>19.297750000000001</v>
      </c>
      <c r="BW24" s="233">
        <f>BO24*'Anexo VI-PlanilhaCustos Global '!$F$140</f>
        <v>4.6314599999999997</v>
      </c>
      <c r="BX24" s="233">
        <f t="shared" si="50"/>
        <v>284.06288000000001</v>
      </c>
      <c r="BY24" s="233">
        <f>BO24*'Anexo VI-PlanilhaCustos Global '!$F$143</f>
        <v>85.759201000000004</v>
      </c>
      <c r="BZ24" s="233">
        <f>BO24*'Anexo VI-PlanilhaCustos Global '!$F$144</f>
        <v>64.300102999999993</v>
      </c>
      <c r="CA24" s="233">
        <f>BO24*'Anexo VI-PlanilhaCustos Global '!$F$145</f>
        <v>14.975054</v>
      </c>
      <c r="CB24" s="233">
        <f>BO24*'Anexo VI-PlanilhaCustos Global '!$F$146</f>
        <v>12.813706</v>
      </c>
      <c r="CC24" s="233">
        <f>BO24*'Anexo VI-PlanilhaCustos Global '!$F$147</f>
        <v>0.15438199999999999</v>
      </c>
      <c r="CD24" s="233">
        <f>BO24*'Anexo VI-PlanilhaCustos Global '!$F$148</f>
        <v>5.6349429999999998</v>
      </c>
      <c r="CE24" s="233">
        <f>BO24*'Anexo VI-PlanilhaCustos Global '!$F$149</f>
        <v>2.0841569999999998</v>
      </c>
      <c r="CF24" s="233">
        <f t="shared" si="51"/>
        <v>185.72154599999999</v>
      </c>
      <c r="CG24" s="233">
        <f>BO24*'Anexo VI-PlanilhaCustos Global '!$F$152</f>
        <v>3.2420219999999995</v>
      </c>
      <c r="CH24" s="233">
        <f>BO24*'Anexo VI-PlanilhaCustos Global '!$F$153</f>
        <v>33.578084999999994</v>
      </c>
      <c r="CI24" s="233">
        <f>BO24*'Anexo VI-PlanilhaCustos Global '!$F$154</f>
        <v>3.0876399999999999</v>
      </c>
      <c r="CJ24" s="233">
        <f t="shared" si="52"/>
        <v>39.907746999999993</v>
      </c>
      <c r="CK24" s="233">
        <f>BO24*'Anexo VI-PlanilhaCustos Global '!$F$157</f>
        <v>68.345528928000022</v>
      </c>
      <c r="CL24" s="233">
        <f>BO24*'Anexo VI-PlanilhaCustos Global '!$F$160</f>
        <v>0.25936176</v>
      </c>
      <c r="CM24" s="233">
        <f>BO24*'Anexo VI-PlanilhaCustos Global '!$F$163</f>
        <v>0.20841569999999998</v>
      </c>
      <c r="CN24" s="233">
        <f t="shared" si="26"/>
        <v>578.50547938800003</v>
      </c>
      <c r="CO24" s="233">
        <f>Z24*CCT_Insumos!$B$37</f>
        <v>0</v>
      </c>
      <c r="CP24" s="233">
        <f>Z24*CCT_Insumos!$B$38</f>
        <v>0</v>
      </c>
      <c r="CQ24" s="250"/>
      <c r="CR24" s="250"/>
      <c r="CS24" s="21">
        <f>Z24*CCT_Insumos!G7</f>
        <v>1.0941666666666667</v>
      </c>
      <c r="CT24" s="233">
        <f>Z24*CCT_Insumos!$B$39</f>
        <v>0</v>
      </c>
      <c r="CU24" s="250"/>
      <c r="CV24" s="21">
        <f>(H24+I24+L24+O24+P24+Q24+T24+V24+X24+Y24)*CCT_Insumos!I7</f>
        <v>0</v>
      </c>
      <c r="CW24" s="233">
        <f t="shared" si="53"/>
        <v>414</v>
      </c>
      <c r="CX24" s="21">
        <f>'Anexo III  Relação de Materiais'!EN84</f>
        <v>0</v>
      </c>
      <c r="CY24" s="231">
        <f>'Anexo IV - Equipamentos '!W24</f>
        <v>0</v>
      </c>
      <c r="CZ24" s="231">
        <f>'Caixa d''água '!H22/12</f>
        <v>0</v>
      </c>
      <c r="DA24" s="231">
        <f>'Dedetização '!G24/12</f>
        <v>0</v>
      </c>
      <c r="DB24" s="231"/>
      <c r="DC24" s="233">
        <f t="shared" si="54"/>
        <v>415.09416666666669</v>
      </c>
      <c r="DD24" s="233">
        <v>14.415697442779999</v>
      </c>
      <c r="DE24" s="233">
        <v>12.592600000000001</v>
      </c>
      <c r="DF24" s="21">
        <f>BO24*'Montante D'!$B$2</f>
        <v>0</v>
      </c>
      <c r="DG24" s="21">
        <f>BO24*'Montante D'!$B$3</f>
        <v>0</v>
      </c>
      <c r="DH24" s="233">
        <f t="shared" si="27"/>
        <v>0</v>
      </c>
      <c r="DI24" s="233">
        <f t="shared" si="28"/>
        <v>1765.5096460546667</v>
      </c>
      <c r="DJ24" s="237">
        <f t="shared" si="29"/>
        <v>12.676056338028175</v>
      </c>
      <c r="DK24" s="233">
        <f t="shared" si="30"/>
        <v>151.18730490158273</v>
      </c>
      <c r="DL24" s="233">
        <f t="shared" si="31"/>
        <v>32.823559616790988</v>
      </c>
      <c r="DM24" s="289">
        <v>0.02</v>
      </c>
      <c r="DN24" s="233">
        <f t="shared" si="32"/>
        <v>39.786132868837562</v>
      </c>
      <c r="DO24" s="233">
        <f t="shared" si="33"/>
        <v>223.79699738721129</v>
      </c>
      <c r="DP24" s="233">
        <f t="shared" si="34"/>
        <v>1989.3066434418781</v>
      </c>
      <c r="DQ24" s="233">
        <f t="shared" si="35"/>
        <v>1989.3066434418781</v>
      </c>
      <c r="DR24" s="233">
        <f t="shared" si="36"/>
        <v>23871.679721302538</v>
      </c>
      <c r="DS24" s="233">
        <f t="shared" si="37"/>
        <v>23871.679721302538</v>
      </c>
    </row>
    <row r="25" spans="1:123" s="14" customFormat="1">
      <c r="A25" s="24" t="s">
        <v>98</v>
      </c>
      <c r="B25" s="24" t="s">
        <v>99</v>
      </c>
      <c r="C25" s="24" t="s">
        <v>26</v>
      </c>
      <c r="D25" s="386" t="s">
        <v>165</v>
      </c>
      <c r="E25" s="24" t="str">
        <f>CCT!D23</f>
        <v>Região de Divinópolis</v>
      </c>
      <c r="F25" s="221"/>
      <c r="G25" s="221"/>
      <c r="H25" s="221"/>
      <c r="I25" s="221"/>
      <c r="J25" s="221">
        <v>1</v>
      </c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21"/>
      <c r="Z25" s="22">
        <f t="shared" si="20"/>
        <v>1</v>
      </c>
      <c r="AA25" s="221"/>
      <c r="AB25" s="221"/>
      <c r="AC25" s="221"/>
      <c r="AD25" s="221"/>
      <c r="AE25" s="236">
        <f>CCT_Salários!J7</f>
        <v>771.91</v>
      </c>
      <c r="AF25" s="221"/>
      <c r="AG25" s="221"/>
      <c r="AH25" s="221"/>
      <c r="AI25" s="221"/>
      <c r="AJ25" s="221"/>
      <c r="AK25" s="221"/>
      <c r="AL25" s="221"/>
      <c r="AM25" s="221"/>
      <c r="AN25" s="221"/>
      <c r="AO25" s="221"/>
      <c r="AP25" s="221"/>
      <c r="AQ25" s="221"/>
      <c r="AR25" s="221"/>
      <c r="AS25" s="221"/>
      <c r="AT25" s="221"/>
      <c r="AU25" s="233">
        <f t="shared" si="21"/>
        <v>0</v>
      </c>
      <c r="AV25" s="233">
        <f t="shared" si="0"/>
        <v>0</v>
      </c>
      <c r="AW25" s="233">
        <f t="shared" si="1"/>
        <v>0</v>
      </c>
      <c r="AX25" s="233">
        <f t="shared" si="2"/>
        <v>0</v>
      </c>
      <c r="AY25" s="233">
        <f t="shared" si="3"/>
        <v>771.91</v>
      </c>
      <c r="AZ25" s="233">
        <f t="shared" si="4"/>
        <v>0</v>
      </c>
      <c r="BA25" s="233">
        <f t="shared" si="5"/>
        <v>0</v>
      </c>
      <c r="BB25" s="233">
        <f t="shared" si="6"/>
        <v>0</v>
      </c>
      <c r="BC25" s="233">
        <f t="shared" si="7"/>
        <v>0</v>
      </c>
      <c r="BD25" s="233">
        <f t="shared" si="8"/>
        <v>0</v>
      </c>
      <c r="BE25" s="233">
        <f t="shared" si="9"/>
        <v>0</v>
      </c>
      <c r="BF25" s="233">
        <f t="shared" si="10"/>
        <v>0</v>
      </c>
      <c r="BG25" s="233">
        <f t="shared" si="11"/>
        <v>0</v>
      </c>
      <c r="BH25" s="233">
        <f t="shared" si="12"/>
        <v>0</v>
      </c>
      <c r="BI25" s="233">
        <f t="shared" si="13"/>
        <v>0</v>
      </c>
      <c r="BJ25" s="233">
        <f t="shared" si="14"/>
        <v>0</v>
      </c>
      <c r="BK25" s="233">
        <f t="shared" si="15"/>
        <v>0</v>
      </c>
      <c r="BL25" s="233">
        <f t="shared" si="16"/>
        <v>0</v>
      </c>
      <c r="BM25" s="233">
        <f t="shared" si="17"/>
        <v>0</v>
      </c>
      <c r="BN25" s="233">
        <f t="shared" si="18"/>
        <v>0</v>
      </c>
      <c r="BO25" s="233">
        <f t="shared" si="22"/>
        <v>771.91</v>
      </c>
      <c r="BP25" s="233">
        <f>BO25*'Anexo VI-PlanilhaCustos Global '!$F$133</f>
        <v>154.38200000000001</v>
      </c>
      <c r="BQ25" s="233">
        <f>BO25*'Anexo VI-PlanilhaCustos Global '!$F$134</f>
        <v>1.54382</v>
      </c>
      <c r="BR25" s="233">
        <f>BO25*'Anexo VI-PlanilhaCustos Global '!$F$135</f>
        <v>11.57865</v>
      </c>
      <c r="BS25" s="233">
        <f>BO25*'Anexo VI-PlanilhaCustos Global '!$F$136</f>
        <v>7.7191000000000001</v>
      </c>
      <c r="BT25" s="233">
        <f>BO25*'Anexo VI-PlanilhaCustos Global '!$F$137</f>
        <v>23.157299999999999</v>
      </c>
      <c r="BU25" s="233">
        <f>BO25*'Anexo VI-PlanilhaCustos Global '!$F$138</f>
        <v>61.752800000000001</v>
      </c>
      <c r="BV25" s="233">
        <f>BO25*'Anexo VI-PlanilhaCustos Global '!$F$139</f>
        <v>19.297750000000001</v>
      </c>
      <c r="BW25" s="233">
        <f>BO25*'Anexo VI-PlanilhaCustos Global '!$F$140</f>
        <v>4.6314599999999997</v>
      </c>
      <c r="BX25" s="233">
        <f t="shared" si="50"/>
        <v>284.06288000000001</v>
      </c>
      <c r="BY25" s="233">
        <f>BO25*'Anexo VI-PlanilhaCustos Global '!$F$143</f>
        <v>85.759201000000004</v>
      </c>
      <c r="BZ25" s="233">
        <f>BO25*'Anexo VI-PlanilhaCustos Global '!$F$144</f>
        <v>64.300102999999993</v>
      </c>
      <c r="CA25" s="233">
        <f>BO25*'Anexo VI-PlanilhaCustos Global '!$F$145</f>
        <v>14.975054</v>
      </c>
      <c r="CB25" s="233">
        <f>BO25*'Anexo VI-PlanilhaCustos Global '!$F$146</f>
        <v>12.813706</v>
      </c>
      <c r="CC25" s="233">
        <f>BO25*'Anexo VI-PlanilhaCustos Global '!$F$147</f>
        <v>0.15438199999999999</v>
      </c>
      <c r="CD25" s="233">
        <f>BO25*'Anexo VI-PlanilhaCustos Global '!$F$148</f>
        <v>5.6349429999999998</v>
      </c>
      <c r="CE25" s="233">
        <f>BO25*'Anexo VI-PlanilhaCustos Global '!$F$149</f>
        <v>2.0841569999999998</v>
      </c>
      <c r="CF25" s="233">
        <f t="shared" si="51"/>
        <v>185.72154599999999</v>
      </c>
      <c r="CG25" s="233">
        <f>BO25*'Anexo VI-PlanilhaCustos Global '!$F$152</f>
        <v>3.2420219999999995</v>
      </c>
      <c r="CH25" s="233">
        <f>BO25*'Anexo VI-PlanilhaCustos Global '!$F$153</f>
        <v>33.578084999999994</v>
      </c>
      <c r="CI25" s="233">
        <f>BO25*'Anexo VI-PlanilhaCustos Global '!$F$154</f>
        <v>3.0876399999999999</v>
      </c>
      <c r="CJ25" s="233">
        <f t="shared" si="52"/>
        <v>39.907746999999993</v>
      </c>
      <c r="CK25" s="233">
        <f>BO25*'Anexo VI-PlanilhaCustos Global '!$F$157</f>
        <v>68.345528928000022</v>
      </c>
      <c r="CL25" s="233">
        <f>BO25*'Anexo VI-PlanilhaCustos Global '!$F$160</f>
        <v>0.25936176</v>
      </c>
      <c r="CM25" s="233">
        <f>BO25*'Anexo VI-PlanilhaCustos Global '!$F$163</f>
        <v>0.20841569999999998</v>
      </c>
      <c r="CN25" s="233">
        <f t="shared" si="26"/>
        <v>578.50547938800003</v>
      </c>
      <c r="CO25" s="233">
        <f>Z25*CCT_Insumos!$B$37</f>
        <v>0</v>
      </c>
      <c r="CP25" s="233">
        <f>Z25*CCT_Insumos!$B$38</f>
        <v>0</v>
      </c>
      <c r="CQ25" s="21">
        <f>Z25*CCT_Insumos!E7</f>
        <v>43.67</v>
      </c>
      <c r="CR25" s="250"/>
      <c r="CS25" s="21">
        <f>Z25*CCT_Insumos!G7</f>
        <v>1.0941666666666667</v>
      </c>
      <c r="CT25" s="233">
        <f>Z25*CCT_Insumos!$B$39</f>
        <v>0</v>
      </c>
      <c r="CU25" s="250"/>
      <c r="CV25" s="21">
        <f>(H25+I25+L25+O25+P25+Q25+T25+V25+X25+Y25)*CCT_Insumos!I7</f>
        <v>0</v>
      </c>
      <c r="CW25" s="233">
        <f t="shared" si="53"/>
        <v>414</v>
      </c>
      <c r="CX25" s="21">
        <f>'Anexo III  Relação de Materiais'!EO84</f>
        <v>0</v>
      </c>
      <c r="CY25" s="231">
        <f>'Anexo IV - Equipamentos '!W25</f>
        <v>0</v>
      </c>
      <c r="CZ25" s="231">
        <f>'Caixa d''água '!H23/12</f>
        <v>0</v>
      </c>
      <c r="DA25" s="231">
        <f>'Dedetização '!G25/12</f>
        <v>0</v>
      </c>
      <c r="DB25" s="231"/>
      <c r="DC25" s="233">
        <f t="shared" si="54"/>
        <v>458.76416666666665</v>
      </c>
      <c r="DD25" s="233">
        <v>14.415697442779999</v>
      </c>
      <c r="DE25" s="233">
        <v>12.592600000000001</v>
      </c>
      <c r="DF25" s="21">
        <f>BO25*'Montante D'!$B$2</f>
        <v>0</v>
      </c>
      <c r="DG25" s="21">
        <f>BO25*'Montante D'!$B$3</f>
        <v>0</v>
      </c>
      <c r="DH25" s="233">
        <f t="shared" si="27"/>
        <v>0</v>
      </c>
      <c r="DI25" s="233">
        <f t="shared" si="28"/>
        <v>1809.1796460546666</v>
      </c>
      <c r="DJ25" s="237">
        <f t="shared" si="29"/>
        <v>13.960113960113972</v>
      </c>
      <c r="DK25" s="233">
        <f t="shared" si="30"/>
        <v>156.6924821654184</v>
      </c>
      <c r="DL25" s="233">
        <f t="shared" si="31"/>
        <v>34.018762575386894</v>
      </c>
      <c r="DM25" s="289">
        <v>0.03</v>
      </c>
      <c r="DN25" s="233">
        <f t="shared" si="32"/>
        <v>61.852295591612524</v>
      </c>
      <c r="DO25" s="233">
        <f t="shared" si="33"/>
        <v>252.5635403324178</v>
      </c>
      <c r="DP25" s="233">
        <f t="shared" si="34"/>
        <v>2061.7431863870843</v>
      </c>
      <c r="DQ25" s="233">
        <f t="shared" si="35"/>
        <v>2061.7431863870843</v>
      </c>
      <c r="DR25" s="233">
        <f t="shared" si="36"/>
        <v>24740.918236645011</v>
      </c>
      <c r="DS25" s="233">
        <f t="shared" si="37"/>
        <v>24740.918236645011</v>
      </c>
    </row>
    <row r="26" spans="1:123" s="14" customFormat="1">
      <c r="A26" s="24" t="s">
        <v>98</v>
      </c>
      <c r="B26" s="24" t="s">
        <v>99</v>
      </c>
      <c r="C26" s="24" t="s">
        <v>27</v>
      </c>
      <c r="D26" s="386" t="s">
        <v>166</v>
      </c>
      <c r="E26" s="24" t="str">
        <f>CCT!D24</f>
        <v>Região de Divinópolis</v>
      </c>
      <c r="F26" s="221"/>
      <c r="G26" s="221"/>
      <c r="H26" s="221"/>
      <c r="I26" s="221"/>
      <c r="J26" s="221">
        <v>1</v>
      </c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">
        <f t="shared" si="20"/>
        <v>1</v>
      </c>
      <c r="AA26" s="221"/>
      <c r="AB26" s="221"/>
      <c r="AC26" s="221"/>
      <c r="AD26" s="221"/>
      <c r="AE26" s="236">
        <f>CCT_Salários!J7</f>
        <v>771.91</v>
      </c>
      <c r="AF26" s="221"/>
      <c r="AG26" s="221"/>
      <c r="AH26" s="221"/>
      <c r="AI26" s="221"/>
      <c r="AJ26" s="221"/>
      <c r="AK26" s="221"/>
      <c r="AL26" s="221"/>
      <c r="AM26" s="221"/>
      <c r="AN26" s="221"/>
      <c r="AO26" s="221"/>
      <c r="AP26" s="221"/>
      <c r="AQ26" s="221"/>
      <c r="AR26" s="221"/>
      <c r="AS26" s="221"/>
      <c r="AT26" s="221"/>
      <c r="AU26" s="233">
        <f t="shared" si="21"/>
        <v>0</v>
      </c>
      <c r="AV26" s="233">
        <f t="shared" si="0"/>
        <v>0</v>
      </c>
      <c r="AW26" s="233">
        <f t="shared" si="1"/>
        <v>0</v>
      </c>
      <c r="AX26" s="233">
        <f t="shared" si="2"/>
        <v>0</v>
      </c>
      <c r="AY26" s="233">
        <f t="shared" si="3"/>
        <v>771.91</v>
      </c>
      <c r="AZ26" s="233">
        <f t="shared" si="4"/>
        <v>0</v>
      </c>
      <c r="BA26" s="233">
        <f t="shared" si="5"/>
        <v>0</v>
      </c>
      <c r="BB26" s="233">
        <f t="shared" si="6"/>
        <v>0</v>
      </c>
      <c r="BC26" s="233">
        <f t="shared" si="7"/>
        <v>0</v>
      </c>
      <c r="BD26" s="233">
        <f t="shared" si="8"/>
        <v>0</v>
      </c>
      <c r="BE26" s="233">
        <f t="shared" si="9"/>
        <v>0</v>
      </c>
      <c r="BF26" s="233">
        <f t="shared" si="10"/>
        <v>0</v>
      </c>
      <c r="BG26" s="233">
        <f t="shared" si="11"/>
        <v>0</v>
      </c>
      <c r="BH26" s="233">
        <f t="shared" si="12"/>
        <v>0</v>
      </c>
      <c r="BI26" s="233">
        <f t="shared" si="13"/>
        <v>0</v>
      </c>
      <c r="BJ26" s="233">
        <f t="shared" si="14"/>
        <v>0</v>
      </c>
      <c r="BK26" s="233">
        <f t="shared" si="15"/>
        <v>0</v>
      </c>
      <c r="BL26" s="233">
        <f t="shared" si="16"/>
        <v>0</v>
      </c>
      <c r="BM26" s="233">
        <f t="shared" si="17"/>
        <v>0</v>
      </c>
      <c r="BN26" s="233">
        <f t="shared" si="18"/>
        <v>0</v>
      </c>
      <c r="BO26" s="233">
        <f t="shared" si="22"/>
        <v>771.91</v>
      </c>
      <c r="BP26" s="233">
        <f>BO26*'Anexo VI-PlanilhaCustos Global '!$F$133</f>
        <v>154.38200000000001</v>
      </c>
      <c r="BQ26" s="233">
        <f>BO26*'Anexo VI-PlanilhaCustos Global '!$F$134</f>
        <v>1.54382</v>
      </c>
      <c r="BR26" s="233">
        <f>BO26*'Anexo VI-PlanilhaCustos Global '!$F$135</f>
        <v>11.57865</v>
      </c>
      <c r="BS26" s="233">
        <f>BO26*'Anexo VI-PlanilhaCustos Global '!$F$136</f>
        <v>7.7191000000000001</v>
      </c>
      <c r="BT26" s="233">
        <f>BO26*'Anexo VI-PlanilhaCustos Global '!$F$137</f>
        <v>23.157299999999999</v>
      </c>
      <c r="BU26" s="233">
        <f>BO26*'Anexo VI-PlanilhaCustos Global '!$F$138</f>
        <v>61.752800000000001</v>
      </c>
      <c r="BV26" s="233">
        <f>BO26*'Anexo VI-PlanilhaCustos Global '!$F$139</f>
        <v>19.297750000000001</v>
      </c>
      <c r="BW26" s="233">
        <f>BO26*'Anexo VI-PlanilhaCustos Global '!$F$140</f>
        <v>4.6314599999999997</v>
      </c>
      <c r="BX26" s="233">
        <f t="shared" si="50"/>
        <v>284.06288000000001</v>
      </c>
      <c r="BY26" s="233">
        <f>BO26*'Anexo VI-PlanilhaCustos Global '!$F$143</f>
        <v>85.759201000000004</v>
      </c>
      <c r="BZ26" s="233">
        <f>BO26*'Anexo VI-PlanilhaCustos Global '!$F$144</f>
        <v>64.300102999999993</v>
      </c>
      <c r="CA26" s="233">
        <f>BO26*'Anexo VI-PlanilhaCustos Global '!$F$145</f>
        <v>14.975054</v>
      </c>
      <c r="CB26" s="233">
        <f>BO26*'Anexo VI-PlanilhaCustos Global '!$F$146</f>
        <v>12.813706</v>
      </c>
      <c r="CC26" s="233">
        <f>BO26*'Anexo VI-PlanilhaCustos Global '!$F$147</f>
        <v>0.15438199999999999</v>
      </c>
      <c r="CD26" s="233">
        <f>BO26*'Anexo VI-PlanilhaCustos Global '!$F$148</f>
        <v>5.6349429999999998</v>
      </c>
      <c r="CE26" s="233">
        <f>BO26*'Anexo VI-PlanilhaCustos Global '!$F$149</f>
        <v>2.0841569999999998</v>
      </c>
      <c r="CF26" s="233">
        <f t="shared" si="51"/>
        <v>185.72154599999999</v>
      </c>
      <c r="CG26" s="233">
        <f>BO26*'Anexo VI-PlanilhaCustos Global '!$F$152</f>
        <v>3.2420219999999995</v>
      </c>
      <c r="CH26" s="233">
        <f>BO26*'Anexo VI-PlanilhaCustos Global '!$F$153</f>
        <v>33.578084999999994</v>
      </c>
      <c r="CI26" s="233">
        <f>BO26*'Anexo VI-PlanilhaCustos Global '!$F$154</f>
        <v>3.0876399999999999</v>
      </c>
      <c r="CJ26" s="233">
        <f t="shared" si="52"/>
        <v>39.907746999999993</v>
      </c>
      <c r="CK26" s="233">
        <f>BO26*'Anexo VI-PlanilhaCustos Global '!$F$157</f>
        <v>68.345528928000022</v>
      </c>
      <c r="CL26" s="233">
        <f>BO26*'Anexo VI-PlanilhaCustos Global '!$F$160</f>
        <v>0.25936176</v>
      </c>
      <c r="CM26" s="233">
        <f>BO26*'Anexo VI-PlanilhaCustos Global '!$F$163</f>
        <v>0.20841569999999998</v>
      </c>
      <c r="CN26" s="233">
        <f t="shared" si="26"/>
        <v>578.50547938800003</v>
      </c>
      <c r="CO26" s="233">
        <f>Z26*CCT_Insumos!$B$37</f>
        <v>0</v>
      </c>
      <c r="CP26" s="233">
        <f>Z26*CCT_Insumos!$B$38</f>
        <v>0</v>
      </c>
      <c r="CQ26" s="21">
        <f>Z26*CCT_Insumos!E7</f>
        <v>43.67</v>
      </c>
      <c r="CR26" s="250"/>
      <c r="CS26" s="21">
        <f>Z26*CCT_Insumos!G7</f>
        <v>1.0941666666666667</v>
      </c>
      <c r="CT26" s="233">
        <f>Z26*CCT_Insumos!$B$39</f>
        <v>0</v>
      </c>
      <c r="CU26" s="250"/>
      <c r="CV26" s="21">
        <f>(H26+I26+L26+O26+P26+Q26+T26+V26+X26+Y26)*CCT_Insumos!I7</f>
        <v>0</v>
      </c>
      <c r="CW26" s="233">
        <f t="shared" si="53"/>
        <v>414</v>
      </c>
      <c r="CX26" s="21">
        <f>'Anexo III  Relação de Materiais'!EP84</f>
        <v>0</v>
      </c>
      <c r="CY26" s="231">
        <f>'Anexo IV - Equipamentos '!W26</f>
        <v>0</v>
      </c>
      <c r="CZ26" s="231">
        <f>'Caixa d''água '!H24/12</f>
        <v>0</v>
      </c>
      <c r="DA26" s="231">
        <f>'Dedetização '!G26/12</f>
        <v>0</v>
      </c>
      <c r="DB26" s="231"/>
      <c r="DC26" s="233">
        <f t="shared" si="54"/>
        <v>458.76416666666665</v>
      </c>
      <c r="DD26" s="233">
        <v>14.415697442779999</v>
      </c>
      <c r="DE26" s="233">
        <v>12.592600000000001</v>
      </c>
      <c r="DF26" s="21">
        <f>BO26*'Montante D'!$B$2</f>
        <v>0</v>
      </c>
      <c r="DG26" s="21">
        <f>BO26*'Montante D'!$B$3</f>
        <v>0</v>
      </c>
      <c r="DH26" s="233">
        <f t="shared" si="27"/>
        <v>0</v>
      </c>
      <c r="DI26" s="233">
        <f t="shared" si="28"/>
        <v>1809.1796460546666</v>
      </c>
      <c r="DJ26" s="237">
        <f t="shared" si="29"/>
        <v>13.960113960113972</v>
      </c>
      <c r="DK26" s="233">
        <f t="shared" si="30"/>
        <v>156.6924821654184</v>
      </c>
      <c r="DL26" s="233">
        <f t="shared" si="31"/>
        <v>34.018762575386894</v>
      </c>
      <c r="DM26" s="289">
        <v>0.03</v>
      </c>
      <c r="DN26" s="233">
        <f t="shared" si="32"/>
        <v>61.852295591612524</v>
      </c>
      <c r="DO26" s="233">
        <f t="shared" si="33"/>
        <v>252.5635403324178</v>
      </c>
      <c r="DP26" s="233">
        <f t="shared" si="34"/>
        <v>2061.7431863870843</v>
      </c>
      <c r="DQ26" s="233">
        <f t="shared" si="35"/>
        <v>2061.7431863870843</v>
      </c>
      <c r="DR26" s="233">
        <f t="shared" si="36"/>
        <v>24740.918236645011</v>
      </c>
      <c r="DS26" s="233">
        <f t="shared" si="37"/>
        <v>24740.918236645011</v>
      </c>
    </row>
    <row r="27" spans="1:123" s="14" customFormat="1">
      <c r="A27" s="24" t="s">
        <v>98</v>
      </c>
      <c r="B27" s="24" t="s">
        <v>99</v>
      </c>
      <c r="C27" s="24" t="s">
        <v>28</v>
      </c>
      <c r="D27" s="386" t="s">
        <v>168</v>
      </c>
      <c r="E27" s="24" t="str">
        <f>CCT!D25</f>
        <v>Região de Varginha</v>
      </c>
      <c r="F27" s="221"/>
      <c r="G27" s="221"/>
      <c r="H27" s="221"/>
      <c r="I27" s="221"/>
      <c r="J27" s="221">
        <v>1</v>
      </c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21"/>
      <c r="Z27" s="22">
        <f t="shared" si="20"/>
        <v>1</v>
      </c>
      <c r="AA27" s="221"/>
      <c r="AB27" s="221"/>
      <c r="AC27" s="221"/>
      <c r="AD27" s="221"/>
      <c r="AE27" s="236">
        <f>CCT_Salários!J9</f>
        <v>771.91</v>
      </c>
      <c r="AF27" s="221"/>
      <c r="AG27" s="221"/>
      <c r="AH27" s="221"/>
      <c r="AI27" s="221"/>
      <c r="AJ27" s="221"/>
      <c r="AK27" s="221"/>
      <c r="AL27" s="221"/>
      <c r="AM27" s="221"/>
      <c r="AN27" s="221"/>
      <c r="AO27" s="221"/>
      <c r="AP27" s="221"/>
      <c r="AQ27" s="221"/>
      <c r="AR27" s="221"/>
      <c r="AS27" s="221"/>
      <c r="AT27" s="221"/>
      <c r="AU27" s="233">
        <f t="shared" si="21"/>
        <v>0</v>
      </c>
      <c r="AV27" s="233">
        <f t="shared" si="0"/>
        <v>0</v>
      </c>
      <c r="AW27" s="233">
        <f t="shared" si="1"/>
        <v>0</v>
      </c>
      <c r="AX27" s="233">
        <f t="shared" si="2"/>
        <v>0</v>
      </c>
      <c r="AY27" s="233">
        <f t="shared" si="3"/>
        <v>771.91</v>
      </c>
      <c r="AZ27" s="233">
        <f t="shared" si="4"/>
        <v>0</v>
      </c>
      <c r="BA27" s="233">
        <f t="shared" si="5"/>
        <v>0</v>
      </c>
      <c r="BB27" s="233">
        <f t="shared" si="6"/>
        <v>0</v>
      </c>
      <c r="BC27" s="233">
        <f t="shared" si="7"/>
        <v>0</v>
      </c>
      <c r="BD27" s="233">
        <f t="shared" si="8"/>
        <v>0</v>
      </c>
      <c r="BE27" s="233">
        <f t="shared" si="9"/>
        <v>0</v>
      </c>
      <c r="BF27" s="233">
        <f t="shared" si="10"/>
        <v>0</v>
      </c>
      <c r="BG27" s="233">
        <f t="shared" si="11"/>
        <v>0</v>
      </c>
      <c r="BH27" s="233">
        <f t="shared" si="12"/>
        <v>0</v>
      </c>
      <c r="BI27" s="233">
        <f t="shared" si="13"/>
        <v>0</v>
      </c>
      <c r="BJ27" s="233">
        <f t="shared" si="14"/>
        <v>0</v>
      </c>
      <c r="BK27" s="233">
        <f t="shared" si="15"/>
        <v>0</v>
      </c>
      <c r="BL27" s="233">
        <f t="shared" si="16"/>
        <v>0</v>
      </c>
      <c r="BM27" s="233">
        <f t="shared" si="17"/>
        <v>0</v>
      </c>
      <c r="BN27" s="233">
        <f t="shared" si="18"/>
        <v>0</v>
      </c>
      <c r="BO27" s="233">
        <f t="shared" si="22"/>
        <v>771.91</v>
      </c>
      <c r="BP27" s="233">
        <f>BO27*'Anexo VI-PlanilhaCustos Global '!$F$133</f>
        <v>154.38200000000001</v>
      </c>
      <c r="BQ27" s="233">
        <f>BO27*'Anexo VI-PlanilhaCustos Global '!$F$134</f>
        <v>1.54382</v>
      </c>
      <c r="BR27" s="233">
        <f>BO27*'Anexo VI-PlanilhaCustos Global '!$F$135</f>
        <v>11.57865</v>
      </c>
      <c r="BS27" s="233">
        <f>BO27*'Anexo VI-PlanilhaCustos Global '!$F$136</f>
        <v>7.7191000000000001</v>
      </c>
      <c r="BT27" s="233">
        <f>BO27*'Anexo VI-PlanilhaCustos Global '!$F$137</f>
        <v>23.157299999999999</v>
      </c>
      <c r="BU27" s="233">
        <f>BO27*'Anexo VI-PlanilhaCustos Global '!$F$138</f>
        <v>61.752800000000001</v>
      </c>
      <c r="BV27" s="233">
        <f>BO27*'Anexo VI-PlanilhaCustos Global '!$F$139</f>
        <v>19.297750000000001</v>
      </c>
      <c r="BW27" s="233">
        <f>BO27*'Anexo VI-PlanilhaCustos Global '!$F$140</f>
        <v>4.6314599999999997</v>
      </c>
      <c r="BX27" s="233">
        <f t="shared" si="50"/>
        <v>284.06288000000001</v>
      </c>
      <c r="BY27" s="233">
        <f>BO27*'Anexo VI-PlanilhaCustos Global '!$F$143</f>
        <v>85.759201000000004</v>
      </c>
      <c r="BZ27" s="233">
        <f>BO27*'Anexo VI-PlanilhaCustos Global '!$F$144</f>
        <v>64.300102999999993</v>
      </c>
      <c r="CA27" s="233">
        <f>BO27*'Anexo VI-PlanilhaCustos Global '!$F$145</f>
        <v>14.975054</v>
      </c>
      <c r="CB27" s="233">
        <f>BO27*'Anexo VI-PlanilhaCustos Global '!$F$146</f>
        <v>12.813706</v>
      </c>
      <c r="CC27" s="233">
        <f>BO27*'Anexo VI-PlanilhaCustos Global '!$F$147</f>
        <v>0.15438199999999999</v>
      </c>
      <c r="CD27" s="233">
        <f>BO27*'Anexo VI-PlanilhaCustos Global '!$F$148</f>
        <v>5.6349429999999998</v>
      </c>
      <c r="CE27" s="233">
        <f>BO27*'Anexo VI-PlanilhaCustos Global '!$F$149</f>
        <v>2.0841569999999998</v>
      </c>
      <c r="CF27" s="233">
        <f t="shared" si="51"/>
        <v>185.72154599999999</v>
      </c>
      <c r="CG27" s="233">
        <f>BO27*'Anexo VI-PlanilhaCustos Global '!$F$152</f>
        <v>3.2420219999999995</v>
      </c>
      <c r="CH27" s="233">
        <f>BO27*'Anexo VI-PlanilhaCustos Global '!$F$153</f>
        <v>33.578084999999994</v>
      </c>
      <c r="CI27" s="233">
        <f>BO27*'Anexo VI-PlanilhaCustos Global '!$F$154</f>
        <v>3.0876399999999999</v>
      </c>
      <c r="CJ27" s="233">
        <f t="shared" si="52"/>
        <v>39.907746999999993</v>
      </c>
      <c r="CK27" s="233">
        <f>BO27*'Anexo VI-PlanilhaCustos Global '!$F$157</f>
        <v>68.345528928000022</v>
      </c>
      <c r="CL27" s="233">
        <f>BO27*'Anexo VI-PlanilhaCustos Global '!$F$160</f>
        <v>0.25936176</v>
      </c>
      <c r="CM27" s="233">
        <f>BO27*'Anexo VI-PlanilhaCustos Global '!$F$163</f>
        <v>0.20841569999999998</v>
      </c>
      <c r="CN27" s="233">
        <f t="shared" si="26"/>
        <v>578.50547938800003</v>
      </c>
      <c r="CO27" s="233">
        <f>Z27*CCT_Insumos!$B$37</f>
        <v>0</v>
      </c>
      <c r="CP27" s="233">
        <f>Z27*CCT_Insumos!$B$38</f>
        <v>0</v>
      </c>
      <c r="CQ27" s="250"/>
      <c r="CR27" s="250"/>
      <c r="CS27" s="21">
        <f>Z27*CCT_Insumos!G9</f>
        <v>1.0941666666666667</v>
      </c>
      <c r="CT27" s="233">
        <f>Z27*CCT_Insumos!$B$39</f>
        <v>0</v>
      </c>
      <c r="CU27" s="250"/>
      <c r="CV27" s="21">
        <f>(H27+I27+L27+O27+P27+Q27+T27+V27+X27+Y27)*CCT_Insumos!I9</f>
        <v>0</v>
      </c>
      <c r="CW27" s="233">
        <f t="shared" si="53"/>
        <v>414</v>
      </c>
      <c r="CX27" s="21">
        <f>'Anexo III  Relação de Materiais'!EQ84</f>
        <v>0</v>
      </c>
      <c r="CY27" s="231">
        <f>'Anexo IV - Equipamentos '!W27</f>
        <v>0</v>
      </c>
      <c r="CZ27" s="231">
        <f>'Caixa d''água '!H25/12</f>
        <v>0</v>
      </c>
      <c r="DA27" s="231">
        <f>'Dedetização '!G27/12</f>
        <v>0</v>
      </c>
      <c r="DB27" s="231"/>
      <c r="DC27" s="233">
        <f t="shared" si="54"/>
        <v>415.09416666666669</v>
      </c>
      <c r="DD27" s="233">
        <v>14.415697442779999</v>
      </c>
      <c r="DE27" s="233">
        <v>12.592600000000001</v>
      </c>
      <c r="DF27" s="21">
        <f>BO27*'Montante D'!$B$2</f>
        <v>0</v>
      </c>
      <c r="DG27" s="21">
        <f>BO27*'Montante D'!$B$3</f>
        <v>0</v>
      </c>
      <c r="DH27" s="233">
        <f t="shared" si="27"/>
        <v>0</v>
      </c>
      <c r="DI27" s="233">
        <f t="shared" si="28"/>
        <v>1765.5096460546667</v>
      </c>
      <c r="DJ27" s="237">
        <f t="shared" si="29"/>
        <v>12.676056338028175</v>
      </c>
      <c r="DK27" s="233">
        <f t="shared" si="30"/>
        <v>151.18730490158273</v>
      </c>
      <c r="DL27" s="233">
        <f t="shared" si="31"/>
        <v>32.823559616790988</v>
      </c>
      <c r="DM27" s="289">
        <v>0.02</v>
      </c>
      <c r="DN27" s="233">
        <f t="shared" si="32"/>
        <v>39.786132868837562</v>
      </c>
      <c r="DO27" s="233">
        <f t="shared" si="33"/>
        <v>223.79699738721129</v>
      </c>
      <c r="DP27" s="233">
        <f t="shared" si="34"/>
        <v>1989.3066434418781</v>
      </c>
      <c r="DQ27" s="233">
        <f t="shared" si="35"/>
        <v>1989.3066434418781</v>
      </c>
      <c r="DR27" s="233">
        <f t="shared" si="36"/>
        <v>23871.679721302538</v>
      </c>
      <c r="DS27" s="233">
        <f t="shared" si="37"/>
        <v>23871.679721302538</v>
      </c>
    </row>
    <row r="28" spans="1:123" s="14" customFormat="1">
      <c r="A28" s="24" t="s">
        <v>98</v>
      </c>
      <c r="B28" s="24" t="s">
        <v>99</v>
      </c>
      <c r="C28" s="24" t="s">
        <v>29</v>
      </c>
      <c r="D28" s="386" t="s">
        <v>170</v>
      </c>
      <c r="E28" s="24" t="str">
        <f>CCT!D26</f>
        <v>Região de Divinópolis</v>
      </c>
      <c r="F28" s="221"/>
      <c r="G28" s="221"/>
      <c r="H28" s="221"/>
      <c r="I28" s="221"/>
      <c r="J28" s="221">
        <v>1</v>
      </c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">
        <f t="shared" si="20"/>
        <v>1</v>
      </c>
      <c r="AA28" s="221"/>
      <c r="AB28" s="221"/>
      <c r="AC28" s="221"/>
      <c r="AD28" s="221"/>
      <c r="AE28" s="236">
        <f>CCT_Salários!J7</f>
        <v>771.91</v>
      </c>
      <c r="AF28" s="221"/>
      <c r="AG28" s="221"/>
      <c r="AH28" s="221"/>
      <c r="AI28" s="221"/>
      <c r="AJ28" s="221"/>
      <c r="AK28" s="221"/>
      <c r="AL28" s="221"/>
      <c r="AM28" s="221"/>
      <c r="AN28" s="221"/>
      <c r="AO28" s="221"/>
      <c r="AP28" s="221"/>
      <c r="AQ28" s="221"/>
      <c r="AR28" s="221"/>
      <c r="AS28" s="221"/>
      <c r="AT28" s="221"/>
      <c r="AU28" s="233">
        <f t="shared" si="21"/>
        <v>0</v>
      </c>
      <c r="AV28" s="233">
        <f t="shared" si="0"/>
        <v>0</v>
      </c>
      <c r="AW28" s="233">
        <f t="shared" si="1"/>
        <v>0</v>
      </c>
      <c r="AX28" s="233">
        <f t="shared" si="2"/>
        <v>0</v>
      </c>
      <c r="AY28" s="233">
        <f t="shared" si="3"/>
        <v>771.91</v>
      </c>
      <c r="AZ28" s="233">
        <f t="shared" si="4"/>
        <v>0</v>
      </c>
      <c r="BA28" s="233">
        <f t="shared" si="5"/>
        <v>0</v>
      </c>
      <c r="BB28" s="233">
        <f t="shared" si="6"/>
        <v>0</v>
      </c>
      <c r="BC28" s="233">
        <f t="shared" si="7"/>
        <v>0</v>
      </c>
      <c r="BD28" s="233">
        <f t="shared" si="8"/>
        <v>0</v>
      </c>
      <c r="BE28" s="233">
        <f t="shared" si="9"/>
        <v>0</v>
      </c>
      <c r="BF28" s="233">
        <f t="shared" si="10"/>
        <v>0</v>
      </c>
      <c r="BG28" s="233">
        <f t="shared" si="11"/>
        <v>0</v>
      </c>
      <c r="BH28" s="233">
        <f t="shared" si="12"/>
        <v>0</v>
      </c>
      <c r="BI28" s="233">
        <f t="shared" si="13"/>
        <v>0</v>
      </c>
      <c r="BJ28" s="233">
        <f t="shared" si="14"/>
        <v>0</v>
      </c>
      <c r="BK28" s="233">
        <f t="shared" si="15"/>
        <v>0</v>
      </c>
      <c r="BL28" s="233">
        <f t="shared" si="16"/>
        <v>0</v>
      </c>
      <c r="BM28" s="233">
        <f t="shared" si="17"/>
        <v>0</v>
      </c>
      <c r="BN28" s="233">
        <f t="shared" si="18"/>
        <v>0</v>
      </c>
      <c r="BO28" s="233">
        <f t="shared" si="22"/>
        <v>771.91</v>
      </c>
      <c r="BP28" s="233">
        <f>BO28*'Anexo VI-PlanilhaCustos Global '!$F$133</f>
        <v>154.38200000000001</v>
      </c>
      <c r="BQ28" s="233">
        <f>BO28*'Anexo VI-PlanilhaCustos Global '!$F$134</f>
        <v>1.54382</v>
      </c>
      <c r="BR28" s="233">
        <f>BO28*'Anexo VI-PlanilhaCustos Global '!$F$135</f>
        <v>11.57865</v>
      </c>
      <c r="BS28" s="233">
        <f>BO28*'Anexo VI-PlanilhaCustos Global '!$F$136</f>
        <v>7.7191000000000001</v>
      </c>
      <c r="BT28" s="233">
        <f>BO28*'Anexo VI-PlanilhaCustos Global '!$F$137</f>
        <v>23.157299999999999</v>
      </c>
      <c r="BU28" s="233">
        <f>BO28*'Anexo VI-PlanilhaCustos Global '!$F$138</f>
        <v>61.752800000000001</v>
      </c>
      <c r="BV28" s="233">
        <f>BO28*'Anexo VI-PlanilhaCustos Global '!$F$139</f>
        <v>19.297750000000001</v>
      </c>
      <c r="BW28" s="233">
        <f>BO28*'Anexo VI-PlanilhaCustos Global '!$F$140</f>
        <v>4.6314599999999997</v>
      </c>
      <c r="BX28" s="233">
        <f t="shared" si="50"/>
        <v>284.06288000000001</v>
      </c>
      <c r="BY28" s="233">
        <f>BO28*'Anexo VI-PlanilhaCustos Global '!$F$143</f>
        <v>85.759201000000004</v>
      </c>
      <c r="BZ28" s="233">
        <f>BO28*'Anexo VI-PlanilhaCustos Global '!$F$144</f>
        <v>64.300102999999993</v>
      </c>
      <c r="CA28" s="233">
        <f>BO28*'Anexo VI-PlanilhaCustos Global '!$F$145</f>
        <v>14.975054</v>
      </c>
      <c r="CB28" s="233">
        <f>BO28*'Anexo VI-PlanilhaCustos Global '!$F$146</f>
        <v>12.813706</v>
      </c>
      <c r="CC28" s="233">
        <f>BO28*'Anexo VI-PlanilhaCustos Global '!$F$147</f>
        <v>0.15438199999999999</v>
      </c>
      <c r="CD28" s="233">
        <f>BO28*'Anexo VI-PlanilhaCustos Global '!$F$148</f>
        <v>5.6349429999999998</v>
      </c>
      <c r="CE28" s="233">
        <f>BO28*'Anexo VI-PlanilhaCustos Global '!$F$149</f>
        <v>2.0841569999999998</v>
      </c>
      <c r="CF28" s="233">
        <f t="shared" si="51"/>
        <v>185.72154599999999</v>
      </c>
      <c r="CG28" s="233">
        <f>BO28*'Anexo VI-PlanilhaCustos Global '!$F$152</f>
        <v>3.2420219999999995</v>
      </c>
      <c r="CH28" s="233">
        <f>BO28*'Anexo VI-PlanilhaCustos Global '!$F$153</f>
        <v>33.578084999999994</v>
      </c>
      <c r="CI28" s="233">
        <f>BO28*'Anexo VI-PlanilhaCustos Global '!$F$154</f>
        <v>3.0876399999999999</v>
      </c>
      <c r="CJ28" s="233">
        <f t="shared" si="52"/>
        <v>39.907746999999993</v>
      </c>
      <c r="CK28" s="233">
        <f>BO28*'Anexo VI-PlanilhaCustos Global '!$F$157</f>
        <v>68.345528928000022</v>
      </c>
      <c r="CL28" s="233">
        <f>BO28*'Anexo VI-PlanilhaCustos Global '!$F$160</f>
        <v>0.25936176</v>
      </c>
      <c r="CM28" s="233">
        <f>BO28*'Anexo VI-PlanilhaCustos Global '!$F$163</f>
        <v>0.20841569999999998</v>
      </c>
      <c r="CN28" s="233">
        <f t="shared" si="26"/>
        <v>578.50547938800003</v>
      </c>
      <c r="CO28" s="233">
        <f>Z28*CCT_Insumos!$B$37</f>
        <v>0</v>
      </c>
      <c r="CP28" s="233">
        <f>Z28*CCT_Insumos!$B$38</f>
        <v>0</v>
      </c>
      <c r="CQ28" s="21">
        <f>Z28*CCT_Insumos!E7</f>
        <v>43.67</v>
      </c>
      <c r="CR28" s="250"/>
      <c r="CS28" s="21">
        <f>Z28*CCT_Insumos!G7</f>
        <v>1.0941666666666667</v>
      </c>
      <c r="CT28" s="233">
        <f>Z28*CCT_Insumos!$B$39</f>
        <v>0</v>
      </c>
      <c r="CU28" s="250"/>
      <c r="CV28" s="21">
        <f>(H28+I28+L28+O28+P28+Q28+T28+V28+X28+Y28)*CCT_Insumos!I7</f>
        <v>0</v>
      </c>
      <c r="CW28" s="233">
        <f t="shared" si="53"/>
        <v>414</v>
      </c>
      <c r="CX28" s="21">
        <f>'Anexo III  Relação de Materiais'!ER84</f>
        <v>0</v>
      </c>
      <c r="CY28" s="231">
        <f>'Anexo IV - Equipamentos '!W28</f>
        <v>0</v>
      </c>
      <c r="CZ28" s="231">
        <f>'Caixa d''água '!H26/12</f>
        <v>0</v>
      </c>
      <c r="DA28" s="231">
        <f>'Dedetização '!G28/12</f>
        <v>0</v>
      </c>
      <c r="DB28" s="231"/>
      <c r="DC28" s="233">
        <f t="shared" si="54"/>
        <v>458.76416666666665</v>
      </c>
      <c r="DD28" s="233">
        <v>14.415697442779999</v>
      </c>
      <c r="DE28" s="233">
        <v>12.592600000000001</v>
      </c>
      <c r="DF28" s="21">
        <f>BO28*'Montante D'!$B$2</f>
        <v>0</v>
      </c>
      <c r="DG28" s="21">
        <f>BO28*'Montante D'!$B$3</f>
        <v>0</v>
      </c>
      <c r="DH28" s="233">
        <f t="shared" si="27"/>
        <v>0</v>
      </c>
      <c r="DI28" s="233">
        <f t="shared" si="28"/>
        <v>1809.1796460546666</v>
      </c>
      <c r="DJ28" s="237">
        <f t="shared" si="29"/>
        <v>12.676056338028175</v>
      </c>
      <c r="DK28" s="233">
        <f t="shared" si="30"/>
        <v>154.92693307059679</v>
      </c>
      <c r="DL28" s="233">
        <f t="shared" si="31"/>
        <v>33.635452574537467</v>
      </c>
      <c r="DM28" s="289">
        <v>0.02</v>
      </c>
      <c r="DN28" s="233">
        <f t="shared" si="32"/>
        <v>40.770245544893896</v>
      </c>
      <c r="DO28" s="233">
        <f t="shared" si="33"/>
        <v>229.33263119002817</v>
      </c>
      <c r="DP28" s="233">
        <f t="shared" si="34"/>
        <v>2038.5122772446948</v>
      </c>
      <c r="DQ28" s="233">
        <f t="shared" si="35"/>
        <v>2038.5122772446948</v>
      </c>
      <c r="DR28" s="233">
        <f t="shared" si="36"/>
        <v>24462.147326936338</v>
      </c>
      <c r="DS28" s="233">
        <f t="shared" si="37"/>
        <v>24462.147326936338</v>
      </c>
    </row>
    <row r="29" spans="1:123" s="16" customFormat="1" ht="12.6" customHeight="1">
      <c r="A29" s="243"/>
      <c r="B29" s="244"/>
      <c r="C29" s="244"/>
      <c r="D29" s="247"/>
      <c r="E29" s="244"/>
      <c r="F29" s="220">
        <f t="shared" ref="F29:Z29" si="55">SUM(F19:F28)</f>
        <v>0</v>
      </c>
      <c r="G29" s="220">
        <f t="shared" si="55"/>
        <v>0</v>
      </c>
      <c r="H29" s="220">
        <f t="shared" si="55"/>
        <v>0</v>
      </c>
      <c r="I29" s="220">
        <f t="shared" si="55"/>
        <v>1</v>
      </c>
      <c r="J29" s="220">
        <f t="shared" si="55"/>
        <v>8</v>
      </c>
      <c r="K29" s="220">
        <f t="shared" si="55"/>
        <v>0</v>
      </c>
      <c r="L29" s="220">
        <f t="shared" si="55"/>
        <v>3</v>
      </c>
      <c r="M29" s="220">
        <f t="shared" si="55"/>
        <v>0</v>
      </c>
      <c r="N29" s="220">
        <f t="shared" si="55"/>
        <v>0</v>
      </c>
      <c r="O29" s="220">
        <f t="shared" si="55"/>
        <v>0</v>
      </c>
      <c r="P29" s="220">
        <f t="shared" si="55"/>
        <v>0</v>
      </c>
      <c r="Q29" s="220">
        <f t="shared" si="55"/>
        <v>0</v>
      </c>
      <c r="R29" s="220">
        <f t="shared" si="55"/>
        <v>0</v>
      </c>
      <c r="S29" s="220">
        <f t="shared" si="55"/>
        <v>0</v>
      </c>
      <c r="T29" s="220">
        <f t="shared" si="55"/>
        <v>0</v>
      </c>
      <c r="U29" s="220">
        <f t="shared" si="55"/>
        <v>0</v>
      </c>
      <c r="V29" s="220">
        <f t="shared" si="55"/>
        <v>0</v>
      </c>
      <c r="W29" s="220">
        <f t="shared" si="55"/>
        <v>0</v>
      </c>
      <c r="X29" s="220">
        <f t="shared" si="55"/>
        <v>0</v>
      </c>
      <c r="Y29" s="220">
        <f t="shared" si="55"/>
        <v>0</v>
      </c>
      <c r="Z29" s="220">
        <f t="shared" si="55"/>
        <v>12</v>
      </c>
      <c r="AA29" s="220"/>
      <c r="AB29" s="220"/>
      <c r="AC29" s="220"/>
      <c r="AD29" s="220"/>
      <c r="AE29" s="220"/>
      <c r="AF29" s="220"/>
      <c r="AG29" s="220"/>
      <c r="AH29" s="220"/>
      <c r="AI29" s="220"/>
      <c r="AJ29" s="220"/>
      <c r="AK29" s="220"/>
      <c r="AL29" s="220"/>
      <c r="AM29" s="220"/>
      <c r="AN29" s="220"/>
      <c r="AO29" s="220"/>
      <c r="AP29" s="220"/>
      <c r="AQ29" s="220"/>
      <c r="AR29" s="220"/>
      <c r="AS29" s="220"/>
      <c r="AT29" s="220"/>
      <c r="AU29" s="257">
        <f>SUM(AU19:AU28)</f>
        <v>0</v>
      </c>
      <c r="AV29" s="257">
        <f t="shared" ref="AV29:DG29" si="56">SUM(AV19:AV28)</f>
        <v>0</v>
      </c>
      <c r="AW29" s="257">
        <f t="shared" si="56"/>
        <v>0</v>
      </c>
      <c r="AX29" s="257">
        <f t="shared" si="56"/>
        <v>1505.22</v>
      </c>
      <c r="AY29" s="257">
        <f t="shared" si="56"/>
        <v>6175.28</v>
      </c>
      <c r="AZ29" s="257">
        <f t="shared" si="56"/>
        <v>0</v>
      </c>
      <c r="BA29" s="257">
        <f t="shared" si="56"/>
        <v>4339.18</v>
      </c>
      <c r="BB29" s="257">
        <f t="shared" si="56"/>
        <v>0</v>
      </c>
      <c r="BC29" s="257">
        <f t="shared" si="56"/>
        <v>0</v>
      </c>
      <c r="BD29" s="257">
        <f t="shared" si="56"/>
        <v>0</v>
      </c>
      <c r="BE29" s="257">
        <f t="shared" si="56"/>
        <v>0</v>
      </c>
      <c r="BF29" s="257">
        <f t="shared" si="56"/>
        <v>0</v>
      </c>
      <c r="BG29" s="257">
        <f t="shared" si="56"/>
        <v>0</v>
      </c>
      <c r="BH29" s="257">
        <f t="shared" si="56"/>
        <v>0</v>
      </c>
      <c r="BI29" s="257">
        <f t="shared" si="56"/>
        <v>0</v>
      </c>
      <c r="BJ29" s="257">
        <f t="shared" si="56"/>
        <v>0</v>
      </c>
      <c r="BK29" s="257">
        <f t="shared" si="56"/>
        <v>0</v>
      </c>
      <c r="BL29" s="257">
        <f t="shared" si="56"/>
        <v>0</v>
      </c>
      <c r="BM29" s="257">
        <f t="shared" si="56"/>
        <v>0</v>
      </c>
      <c r="BN29" s="257">
        <f t="shared" si="56"/>
        <v>0</v>
      </c>
      <c r="BO29" s="257">
        <f t="shared" si="56"/>
        <v>12019.679999999998</v>
      </c>
      <c r="BP29" s="257">
        <f t="shared" si="56"/>
        <v>2403.9360000000006</v>
      </c>
      <c r="BQ29" s="257">
        <f t="shared" si="56"/>
        <v>24.039360000000002</v>
      </c>
      <c r="BR29" s="257">
        <f t="shared" si="56"/>
        <v>180.29520000000002</v>
      </c>
      <c r="BS29" s="257">
        <f t="shared" si="56"/>
        <v>120.19679999999998</v>
      </c>
      <c r="BT29" s="257">
        <f t="shared" si="56"/>
        <v>360.59040000000005</v>
      </c>
      <c r="BU29" s="257">
        <f t="shared" si="56"/>
        <v>961.57439999999986</v>
      </c>
      <c r="BV29" s="257">
        <f t="shared" si="56"/>
        <v>300.49200000000008</v>
      </c>
      <c r="BW29" s="257">
        <f t="shared" si="56"/>
        <v>72.118079999999992</v>
      </c>
      <c r="BX29" s="257">
        <f t="shared" si="56"/>
        <v>4423.2422400000005</v>
      </c>
      <c r="BY29" s="257">
        <f t="shared" si="56"/>
        <v>1335.3864480000002</v>
      </c>
      <c r="BZ29" s="257">
        <f t="shared" si="56"/>
        <v>1001.2393440000002</v>
      </c>
      <c r="CA29" s="257">
        <f t="shared" si="56"/>
        <v>233.181792</v>
      </c>
      <c r="CB29" s="257">
        <f t="shared" si="56"/>
        <v>199.52668799999998</v>
      </c>
      <c r="CC29" s="257">
        <f t="shared" si="56"/>
        <v>2.4039359999999999</v>
      </c>
      <c r="CD29" s="257">
        <f t="shared" si="56"/>
        <v>87.743663999999967</v>
      </c>
      <c r="CE29" s="257">
        <f t="shared" si="56"/>
        <v>32.453136000000001</v>
      </c>
      <c r="CF29" s="257">
        <f t="shared" si="56"/>
        <v>2891.9350079999995</v>
      </c>
      <c r="CG29" s="257">
        <f t="shared" si="56"/>
        <v>50.482655999999992</v>
      </c>
      <c r="CH29" s="257">
        <f t="shared" si="56"/>
        <v>522.85607999999991</v>
      </c>
      <c r="CI29" s="257">
        <f t="shared" si="56"/>
        <v>48.078720000000004</v>
      </c>
      <c r="CJ29" s="257">
        <f t="shared" si="56"/>
        <v>621.41745599999979</v>
      </c>
      <c r="CK29" s="257">
        <f t="shared" si="56"/>
        <v>1064.2320829440005</v>
      </c>
      <c r="CL29" s="257">
        <f t="shared" si="56"/>
        <v>4.0386124799999994</v>
      </c>
      <c r="CM29" s="257">
        <f t="shared" si="56"/>
        <v>3.2453135999999994</v>
      </c>
      <c r="CN29" s="257">
        <f t="shared" si="56"/>
        <v>9008.1107130240016</v>
      </c>
      <c r="CO29" s="257">
        <f t="shared" si="56"/>
        <v>0</v>
      </c>
      <c r="CP29" s="257">
        <f t="shared" si="56"/>
        <v>0</v>
      </c>
      <c r="CQ29" s="257">
        <f t="shared" si="56"/>
        <v>305.58000000000004</v>
      </c>
      <c r="CR29" s="257">
        <f t="shared" si="56"/>
        <v>39.480000000000004</v>
      </c>
      <c r="CS29" s="257">
        <f t="shared" si="56"/>
        <v>13.129999999999997</v>
      </c>
      <c r="CT29" s="257">
        <f t="shared" si="56"/>
        <v>0</v>
      </c>
      <c r="CU29" s="257">
        <f t="shared" si="56"/>
        <v>0</v>
      </c>
      <c r="CV29" s="257">
        <f t="shared" si="56"/>
        <v>83.647999999999996</v>
      </c>
      <c r="CW29" s="257">
        <f t="shared" si="56"/>
        <v>4968</v>
      </c>
      <c r="CX29" s="257">
        <f t="shared" si="56"/>
        <v>0</v>
      </c>
      <c r="CY29" s="257">
        <f t="shared" si="56"/>
        <v>0</v>
      </c>
      <c r="CZ29" s="257">
        <f t="shared" si="56"/>
        <v>0</v>
      </c>
      <c r="DA29" s="257">
        <f t="shared" si="56"/>
        <v>0</v>
      </c>
      <c r="DB29" s="257">
        <f t="shared" si="56"/>
        <v>0</v>
      </c>
      <c r="DC29" s="257">
        <f t="shared" si="56"/>
        <v>5409.8380000000006</v>
      </c>
      <c r="DD29" s="257">
        <f t="shared" si="56"/>
        <v>211.41069166231995</v>
      </c>
      <c r="DE29" s="257">
        <f t="shared" si="56"/>
        <v>184.67440000000002</v>
      </c>
      <c r="DF29" s="257">
        <f t="shared" si="56"/>
        <v>0</v>
      </c>
      <c r="DG29" s="257">
        <f t="shared" si="56"/>
        <v>0</v>
      </c>
      <c r="DH29" s="257">
        <f t="shared" ref="DH29:DS29" si="57">SUM(DH19:DH28)</f>
        <v>0</v>
      </c>
      <c r="DI29" s="257">
        <f t="shared" si="57"/>
        <v>26437.628713024002</v>
      </c>
      <c r="DJ29" s="257">
        <f t="shared" si="57"/>
        <v>133.81924274475054</v>
      </c>
      <c r="DK29" s="257">
        <f t="shared" si="57"/>
        <v>2281.9198269387425</v>
      </c>
      <c r="DL29" s="257">
        <f t="shared" si="57"/>
        <v>495.41680453275342</v>
      </c>
      <c r="DM29" s="257">
        <f t="shared" si="57"/>
        <v>0.255</v>
      </c>
      <c r="DN29" s="257">
        <f t="shared" si="57"/>
        <v>810.29553627743053</v>
      </c>
      <c r="DO29" s="257">
        <f t="shared" si="57"/>
        <v>3587.6321677489263</v>
      </c>
      <c r="DP29" s="257">
        <f t="shared" si="57"/>
        <v>30025.26088077293</v>
      </c>
      <c r="DQ29" s="257">
        <f t="shared" si="57"/>
        <v>30025.26088077293</v>
      </c>
      <c r="DR29" s="257">
        <f t="shared" si="57"/>
        <v>360303.13056927512</v>
      </c>
      <c r="DS29" s="257">
        <f t="shared" si="57"/>
        <v>360303.13056927512</v>
      </c>
    </row>
    <row r="30" spans="1:123" s="14" customFormat="1">
      <c r="A30" s="24" t="s">
        <v>100</v>
      </c>
      <c r="B30" s="24" t="s">
        <v>101</v>
      </c>
      <c r="C30" s="24" t="s">
        <v>36</v>
      </c>
      <c r="D30" s="386" t="s">
        <v>181</v>
      </c>
      <c r="E30" s="24" t="str">
        <f>CCT!D27</f>
        <v>Região de Teófilo Otoni</v>
      </c>
      <c r="F30" s="221"/>
      <c r="G30" s="221"/>
      <c r="H30" s="221"/>
      <c r="I30" s="221"/>
      <c r="J30" s="221">
        <v>1</v>
      </c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">
        <f t="shared" si="20"/>
        <v>1</v>
      </c>
      <c r="AA30" s="221"/>
      <c r="AB30" s="221"/>
      <c r="AC30" s="221"/>
      <c r="AD30" s="221"/>
      <c r="AE30" s="236">
        <f>CCT_Salários!J15</f>
        <v>771.91</v>
      </c>
      <c r="AF30" s="221"/>
      <c r="AG30" s="221"/>
      <c r="AH30" s="221"/>
      <c r="AI30" s="221"/>
      <c r="AJ30" s="221"/>
      <c r="AK30" s="221"/>
      <c r="AL30" s="221"/>
      <c r="AM30" s="221"/>
      <c r="AN30" s="221"/>
      <c r="AO30" s="221"/>
      <c r="AP30" s="221"/>
      <c r="AQ30" s="221"/>
      <c r="AR30" s="221"/>
      <c r="AS30" s="221"/>
      <c r="AT30" s="221"/>
      <c r="AU30" s="233">
        <f t="shared" si="21"/>
        <v>0</v>
      </c>
      <c r="AV30" s="233">
        <f t="shared" si="0"/>
        <v>0</v>
      </c>
      <c r="AW30" s="233">
        <f t="shared" si="1"/>
        <v>0</v>
      </c>
      <c r="AX30" s="233">
        <f t="shared" si="2"/>
        <v>0</v>
      </c>
      <c r="AY30" s="233">
        <f t="shared" si="3"/>
        <v>771.91</v>
      </c>
      <c r="AZ30" s="233">
        <f t="shared" si="4"/>
        <v>0</v>
      </c>
      <c r="BA30" s="233">
        <f t="shared" si="5"/>
        <v>0</v>
      </c>
      <c r="BB30" s="233">
        <f t="shared" si="6"/>
        <v>0</v>
      </c>
      <c r="BC30" s="233">
        <f t="shared" si="7"/>
        <v>0</v>
      </c>
      <c r="BD30" s="233">
        <f t="shared" si="8"/>
        <v>0</v>
      </c>
      <c r="BE30" s="233">
        <f t="shared" si="9"/>
        <v>0</v>
      </c>
      <c r="BF30" s="233">
        <f t="shared" si="10"/>
        <v>0</v>
      </c>
      <c r="BG30" s="233">
        <f t="shared" si="11"/>
        <v>0</v>
      </c>
      <c r="BH30" s="233">
        <f t="shared" si="12"/>
        <v>0</v>
      </c>
      <c r="BI30" s="233">
        <f t="shared" si="13"/>
        <v>0</v>
      </c>
      <c r="BJ30" s="233">
        <f t="shared" si="14"/>
        <v>0</v>
      </c>
      <c r="BK30" s="233">
        <f t="shared" si="15"/>
        <v>0</v>
      </c>
      <c r="BL30" s="233">
        <f t="shared" si="16"/>
        <v>0</v>
      </c>
      <c r="BM30" s="233">
        <f t="shared" si="17"/>
        <v>0</v>
      </c>
      <c r="BN30" s="233">
        <f t="shared" si="18"/>
        <v>0</v>
      </c>
      <c r="BO30" s="233">
        <f t="shared" si="22"/>
        <v>771.91</v>
      </c>
      <c r="BP30" s="233">
        <f>BO30*'Anexo VI-PlanilhaCustos Global '!$F$133</f>
        <v>154.38200000000001</v>
      </c>
      <c r="BQ30" s="233">
        <f>BO30*'Anexo VI-PlanilhaCustos Global '!$F$134</f>
        <v>1.54382</v>
      </c>
      <c r="BR30" s="233">
        <f>BO30*'Anexo VI-PlanilhaCustos Global '!$F$135</f>
        <v>11.57865</v>
      </c>
      <c r="BS30" s="233">
        <f>BO30*'Anexo VI-PlanilhaCustos Global '!$F$136</f>
        <v>7.7191000000000001</v>
      </c>
      <c r="BT30" s="233">
        <f>BO30*'Anexo VI-PlanilhaCustos Global '!$F$137</f>
        <v>23.157299999999999</v>
      </c>
      <c r="BU30" s="233">
        <f>BO30*'Anexo VI-PlanilhaCustos Global '!$F$138</f>
        <v>61.752800000000001</v>
      </c>
      <c r="BV30" s="233">
        <f>BO30*'Anexo VI-PlanilhaCustos Global '!$F$139</f>
        <v>19.297750000000001</v>
      </c>
      <c r="BW30" s="233">
        <f>BO30*'Anexo VI-PlanilhaCustos Global '!$F$140</f>
        <v>4.6314599999999997</v>
      </c>
      <c r="BX30" s="233">
        <f t="shared" ref="BX30:BX34" si="58">SUM(BP30:BW30)</f>
        <v>284.06288000000001</v>
      </c>
      <c r="BY30" s="233">
        <f>BO30*'Anexo VI-PlanilhaCustos Global '!$F$143</f>
        <v>85.759201000000004</v>
      </c>
      <c r="BZ30" s="233">
        <f>BO30*'Anexo VI-PlanilhaCustos Global '!$F$144</f>
        <v>64.300102999999993</v>
      </c>
      <c r="CA30" s="233">
        <f>BO30*'Anexo VI-PlanilhaCustos Global '!$F$145</f>
        <v>14.975054</v>
      </c>
      <c r="CB30" s="233">
        <f>BO30*'Anexo VI-PlanilhaCustos Global '!$F$146</f>
        <v>12.813706</v>
      </c>
      <c r="CC30" s="233">
        <f>BO30*'Anexo VI-PlanilhaCustos Global '!$F$147</f>
        <v>0.15438199999999999</v>
      </c>
      <c r="CD30" s="233">
        <f>BO30*'Anexo VI-PlanilhaCustos Global '!$F$148</f>
        <v>5.6349429999999998</v>
      </c>
      <c r="CE30" s="233">
        <f>BO30*'Anexo VI-PlanilhaCustos Global '!$F$149</f>
        <v>2.0841569999999998</v>
      </c>
      <c r="CF30" s="233">
        <f t="shared" ref="CF30:CF34" si="59">SUM(BY30:CE30)</f>
        <v>185.72154599999999</v>
      </c>
      <c r="CG30" s="233">
        <f>BO30*'Anexo VI-PlanilhaCustos Global '!$F$152</f>
        <v>3.2420219999999995</v>
      </c>
      <c r="CH30" s="233">
        <f>BO30*'Anexo VI-PlanilhaCustos Global '!$F$153</f>
        <v>33.578084999999994</v>
      </c>
      <c r="CI30" s="233">
        <f>BO30*'Anexo VI-PlanilhaCustos Global '!$F$154</f>
        <v>3.0876399999999999</v>
      </c>
      <c r="CJ30" s="233">
        <f t="shared" ref="CJ30:CJ34" si="60">SUM(CG30:CI30)</f>
        <v>39.907746999999993</v>
      </c>
      <c r="CK30" s="233">
        <f>BO30*'Anexo VI-PlanilhaCustos Global '!$F$157</f>
        <v>68.345528928000022</v>
      </c>
      <c r="CL30" s="233">
        <f>BO30*'Anexo VI-PlanilhaCustos Global '!$F$160</f>
        <v>0.25936176</v>
      </c>
      <c r="CM30" s="233">
        <f>BO30*'Anexo VI-PlanilhaCustos Global '!$F$163</f>
        <v>0.20841569999999998</v>
      </c>
      <c r="CN30" s="233">
        <f t="shared" si="26"/>
        <v>578.50547938800003</v>
      </c>
      <c r="CO30" s="233">
        <f>Z30*CCT_Insumos!$B$37</f>
        <v>0</v>
      </c>
      <c r="CP30" s="233">
        <f>Z30*CCT_Insumos!$B$38</f>
        <v>0</v>
      </c>
      <c r="CQ30" s="250"/>
      <c r="CR30" s="301">
        <f>Z30*CCT_Insumos!F15</f>
        <v>13.16</v>
      </c>
      <c r="CS30" s="21">
        <f>Z30*CCT_Insumos!G15</f>
        <v>1.0941666666666667</v>
      </c>
      <c r="CT30" s="233">
        <f>Z30*CCT_Insumos!$B$39</f>
        <v>0</v>
      </c>
      <c r="CU30" s="250"/>
      <c r="CV30" s="21">
        <f>(H30+I30+L30+O30+P30+Q30+T30+V30+X30+Y30)*CCT_Insumos!I15</f>
        <v>0</v>
      </c>
      <c r="CW30" s="233">
        <f t="shared" ref="CW30:CW34" si="61">4.5*4*23*Z30</f>
        <v>414</v>
      </c>
      <c r="CX30" s="21">
        <f>'Anexo III  Relação de Materiais'!ES84</f>
        <v>0</v>
      </c>
      <c r="CY30" s="231">
        <f>'Anexo IV - Equipamentos '!W30</f>
        <v>0</v>
      </c>
      <c r="CZ30" s="231">
        <f>'Caixa d''água '!H27/12</f>
        <v>0</v>
      </c>
      <c r="DA30" s="231">
        <f>'Dedetização '!G30/12</f>
        <v>0</v>
      </c>
      <c r="DB30" s="231"/>
      <c r="DC30" s="233">
        <f t="shared" ref="DC30:DC34" si="62">SUM(CO30:DB30)</f>
        <v>428.25416666666666</v>
      </c>
      <c r="DD30" s="233">
        <v>14.415697442779999</v>
      </c>
      <c r="DE30" s="233">
        <v>12.592600000000001</v>
      </c>
      <c r="DF30" s="21">
        <f>BO30*'Montante D'!$B$2</f>
        <v>0</v>
      </c>
      <c r="DG30" s="21">
        <f>BO30*'Montante D'!$B$3</f>
        <v>0</v>
      </c>
      <c r="DH30" s="233">
        <f t="shared" si="27"/>
        <v>0</v>
      </c>
      <c r="DI30" s="233">
        <f t="shared" si="28"/>
        <v>1778.6696460546666</v>
      </c>
      <c r="DJ30" s="237">
        <f t="shared" si="29"/>
        <v>16.618075801749285</v>
      </c>
      <c r="DK30" s="233">
        <f t="shared" si="30"/>
        <v>157.64302402350398</v>
      </c>
      <c r="DL30" s="233">
        <f t="shared" si="31"/>
        <v>34.225130215629157</v>
      </c>
      <c r="DM30" s="289">
        <v>0.05</v>
      </c>
      <c r="DN30" s="233">
        <f t="shared" si="32"/>
        <v>103.71251580493684</v>
      </c>
      <c r="DO30" s="233">
        <f t="shared" si="33"/>
        <v>295.58067004406996</v>
      </c>
      <c r="DP30" s="233">
        <f t="shared" si="34"/>
        <v>2074.2503160987367</v>
      </c>
      <c r="DQ30" s="233">
        <f t="shared" si="35"/>
        <v>2074.2503160987367</v>
      </c>
      <c r="DR30" s="233">
        <f t="shared" si="36"/>
        <v>24891.003793184842</v>
      </c>
      <c r="DS30" s="233">
        <f t="shared" si="37"/>
        <v>24891.003793184842</v>
      </c>
    </row>
    <row r="31" spans="1:123" s="14" customFormat="1">
      <c r="A31" s="24" t="s">
        <v>100</v>
      </c>
      <c r="B31" s="24" t="s">
        <v>101</v>
      </c>
      <c r="C31" s="24" t="s">
        <v>39</v>
      </c>
      <c r="D31" s="386" t="s">
        <v>188</v>
      </c>
      <c r="E31" s="24" t="str">
        <f>CCT!D28</f>
        <v>Região de Teófilo Otoni</v>
      </c>
      <c r="F31" s="221"/>
      <c r="G31" s="221"/>
      <c r="H31" s="221"/>
      <c r="I31" s="221"/>
      <c r="J31" s="221"/>
      <c r="K31" s="221">
        <v>1</v>
      </c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21"/>
      <c r="Z31" s="22">
        <f t="shared" si="20"/>
        <v>1</v>
      </c>
      <c r="AA31" s="221"/>
      <c r="AB31" s="221"/>
      <c r="AC31" s="221"/>
      <c r="AD31" s="221"/>
      <c r="AE31" s="221"/>
      <c r="AF31" s="236">
        <f>CCT_Salários!K15</f>
        <v>1157.8599999999999</v>
      </c>
      <c r="AG31" s="221"/>
      <c r="AH31" s="221"/>
      <c r="AI31" s="221"/>
      <c r="AJ31" s="221"/>
      <c r="AK31" s="221"/>
      <c r="AL31" s="221"/>
      <c r="AM31" s="221"/>
      <c r="AN31" s="221"/>
      <c r="AO31" s="221"/>
      <c r="AP31" s="221"/>
      <c r="AQ31" s="221"/>
      <c r="AR31" s="221"/>
      <c r="AS31" s="221"/>
      <c r="AT31" s="221"/>
      <c r="AU31" s="233">
        <f t="shared" si="21"/>
        <v>0</v>
      </c>
      <c r="AV31" s="233">
        <f t="shared" si="0"/>
        <v>0</v>
      </c>
      <c r="AW31" s="233">
        <f t="shared" si="1"/>
        <v>0</v>
      </c>
      <c r="AX31" s="233">
        <f t="shared" si="2"/>
        <v>0</v>
      </c>
      <c r="AY31" s="233">
        <f t="shared" si="3"/>
        <v>0</v>
      </c>
      <c r="AZ31" s="233">
        <f t="shared" si="4"/>
        <v>1157.8599999999999</v>
      </c>
      <c r="BA31" s="233">
        <f t="shared" si="5"/>
        <v>0</v>
      </c>
      <c r="BB31" s="233">
        <f t="shared" si="6"/>
        <v>0</v>
      </c>
      <c r="BC31" s="233">
        <f t="shared" si="7"/>
        <v>0</v>
      </c>
      <c r="BD31" s="233">
        <f t="shared" si="8"/>
        <v>0</v>
      </c>
      <c r="BE31" s="233">
        <f t="shared" si="9"/>
        <v>0</v>
      </c>
      <c r="BF31" s="233">
        <f t="shared" si="10"/>
        <v>0</v>
      </c>
      <c r="BG31" s="233">
        <f t="shared" si="11"/>
        <v>0</v>
      </c>
      <c r="BH31" s="233">
        <f t="shared" si="12"/>
        <v>0</v>
      </c>
      <c r="BI31" s="233">
        <f t="shared" si="13"/>
        <v>0</v>
      </c>
      <c r="BJ31" s="233">
        <f t="shared" si="14"/>
        <v>0</v>
      </c>
      <c r="BK31" s="233">
        <f t="shared" si="15"/>
        <v>0</v>
      </c>
      <c r="BL31" s="233">
        <f t="shared" si="16"/>
        <v>0</v>
      </c>
      <c r="BM31" s="233">
        <f t="shared" si="17"/>
        <v>0</v>
      </c>
      <c r="BN31" s="233">
        <f t="shared" si="18"/>
        <v>0</v>
      </c>
      <c r="BO31" s="233">
        <f t="shared" si="22"/>
        <v>1157.8599999999999</v>
      </c>
      <c r="BP31" s="233">
        <f>BO31*'Anexo VI-PlanilhaCustos Global '!$F$133</f>
        <v>231.572</v>
      </c>
      <c r="BQ31" s="233">
        <f>BO31*'Anexo VI-PlanilhaCustos Global '!$F$134</f>
        <v>2.3157199999999998</v>
      </c>
      <c r="BR31" s="233">
        <f>BO31*'Anexo VI-PlanilhaCustos Global '!$F$135</f>
        <v>17.367899999999999</v>
      </c>
      <c r="BS31" s="233">
        <f>BO31*'Anexo VI-PlanilhaCustos Global '!$F$136</f>
        <v>11.5786</v>
      </c>
      <c r="BT31" s="233">
        <f>BO31*'Anexo VI-PlanilhaCustos Global '!$F$137</f>
        <v>34.735799999999998</v>
      </c>
      <c r="BU31" s="233">
        <f>BO31*'Anexo VI-PlanilhaCustos Global '!$F$138</f>
        <v>92.628799999999998</v>
      </c>
      <c r="BV31" s="233">
        <f>BO31*'Anexo VI-PlanilhaCustos Global '!$F$139</f>
        <v>28.9465</v>
      </c>
      <c r="BW31" s="233">
        <f>BO31*'Anexo VI-PlanilhaCustos Global '!$F$140</f>
        <v>6.9471599999999993</v>
      </c>
      <c r="BX31" s="233">
        <f t="shared" si="58"/>
        <v>426.09248000000002</v>
      </c>
      <c r="BY31" s="233">
        <f>BO31*'Anexo VI-PlanilhaCustos Global '!$F$143</f>
        <v>128.63824599999998</v>
      </c>
      <c r="BZ31" s="233">
        <f>BO31*'Anexo VI-PlanilhaCustos Global '!$F$144</f>
        <v>96.449737999999996</v>
      </c>
      <c r="CA31" s="233">
        <f>BO31*'Anexo VI-PlanilhaCustos Global '!$F$145</f>
        <v>22.462484</v>
      </c>
      <c r="CB31" s="233">
        <f>BO31*'Anexo VI-PlanilhaCustos Global '!$F$146</f>
        <v>19.220475999999998</v>
      </c>
      <c r="CC31" s="233">
        <f>BO31*'Anexo VI-PlanilhaCustos Global '!$F$147</f>
        <v>0.231572</v>
      </c>
      <c r="CD31" s="233">
        <f>BO31*'Anexo VI-PlanilhaCustos Global '!$F$148</f>
        <v>8.4523779999999995</v>
      </c>
      <c r="CE31" s="233">
        <f>BO31*'Anexo VI-PlanilhaCustos Global '!$F$149</f>
        <v>3.1262219999999998</v>
      </c>
      <c r="CF31" s="233">
        <f t="shared" si="59"/>
        <v>278.58111600000001</v>
      </c>
      <c r="CG31" s="233">
        <f>BO31*'Anexo VI-PlanilhaCustos Global '!$F$152</f>
        <v>4.8630119999999994</v>
      </c>
      <c r="CH31" s="233">
        <f>BO31*'Anexo VI-PlanilhaCustos Global '!$F$153</f>
        <v>50.36690999999999</v>
      </c>
      <c r="CI31" s="233">
        <f>BO31*'Anexo VI-PlanilhaCustos Global '!$F$154</f>
        <v>4.6314399999999996</v>
      </c>
      <c r="CJ31" s="233">
        <f t="shared" si="60"/>
        <v>59.861361999999986</v>
      </c>
      <c r="CK31" s="233">
        <f>BO31*'Anexo VI-PlanilhaCustos Global '!$F$157</f>
        <v>102.51785068800002</v>
      </c>
      <c r="CL31" s="233">
        <f>BO31*'Anexo VI-PlanilhaCustos Global '!$F$160</f>
        <v>0.38904095999999994</v>
      </c>
      <c r="CM31" s="233">
        <f>BO31*'Anexo VI-PlanilhaCustos Global '!$F$163</f>
        <v>0.31262219999999996</v>
      </c>
      <c r="CN31" s="233">
        <f t="shared" si="26"/>
        <v>867.75447184800009</v>
      </c>
      <c r="CO31" s="233">
        <f>Z31*CCT_Insumos!$B$37</f>
        <v>0</v>
      </c>
      <c r="CP31" s="233">
        <f>Z31*CCT_Insumos!$B$38</f>
        <v>0</v>
      </c>
      <c r="CQ31" s="250"/>
      <c r="CR31" s="301">
        <f>Z31*CCT_Insumos!F15</f>
        <v>13.16</v>
      </c>
      <c r="CS31" s="21">
        <f>Z31*CCT_Insumos!G15</f>
        <v>1.0941666666666667</v>
      </c>
      <c r="CT31" s="233">
        <f>Z31*CCT_Insumos!$B$39</f>
        <v>0</v>
      </c>
      <c r="CU31" s="250"/>
      <c r="CV31" s="21">
        <f>(H31+I31+L31+O31+P31+Q31+T31+V31+X31+Y31)*CCT_Insumos!I15</f>
        <v>0</v>
      </c>
      <c r="CW31" s="233">
        <f t="shared" si="61"/>
        <v>414</v>
      </c>
      <c r="CX31" s="21">
        <f>'Anexo III  Relação de Materiais'!ET84</f>
        <v>0</v>
      </c>
      <c r="CY31" s="231">
        <f>'Anexo IV - Equipamentos '!W31</f>
        <v>0</v>
      </c>
      <c r="CZ31" s="231">
        <f>'Caixa d''água '!H28/12</f>
        <v>0</v>
      </c>
      <c r="DA31" s="231">
        <f>'Dedetização '!G31/12</f>
        <v>0</v>
      </c>
      <c r="DB31" s="231"/>
      <c r="DC31" s="233">
        <f t="shared" si="62"/>
        <v>428.25416666666666</v>
      </c>
      <c r="DD31" s="233">
        <v>21.623202731579998</v>
      </c>
      <c r="DE31" s="233">
        <v>18.8886</v>
      </c>
      <c r="DF31" s="21">
        <f>BO31*'Montante D'!$B$2</f>
        <v>0</v>
      </c>
      <c r="DG31" s="21">
        <f>BO31*'Montante D'!$B$3</f>
        <v>0</v>
      </c>
      <c r="DH31" s="233">
        <f t="shared" si="27"/>
        <v>0</v>
      </c>
      <c r="DI31" s="233">
        <f t="shared" si="28"/>
        <v>2453.8686385146666</v>
      </c>
      <c r="DJ31" s="237">
        <f t="shared" si="29"/>
        <v>16.618075801749285</v>
      </c>
      <c r="DK31" s="233">
        <f t="shared" si="30"/>
        <v>217.4857335593174</v>
      </c>
      <c r="DL31" s="233">
        <f t="shared" si="31"/>
        <v>47.217297417483387</v>
      </c>
      <c r="DM31" s="289">
        <v>0.05</v>
      </c>
      <c r="DN31" s="233">
        <f t="shared" si="32"/>
        <v>143.08271944691936</v>
      </c>
      <c r="DO31" s="233">
        <f t="shared" si="33"/>
        <v>407.78575042372017</v>
      </c>
      <c r="DP31" s="233">
        <f t="shared" si="34"/>
        <v>2861.654388938387</v>
      </c>
      <c r="DQ31" s="233">
        <f t="shared" si="35"/>
        <v>2861.654388938387</v>
      </c>
      <c r="DR31" s="233">
        <f t="shared" si="36"/>
        <v>34339.852667260646</v>
      </c>
      <c r="DS31" s="233">
        <f t="shared" si="37"/>
        <v>34339.852667260646</v>
      </c>
    </row>
    <row r="32" spans="1:123" s="14" customFormat="1">
      <c r="A32" s="24" t="s">
        <v>100</v>
      </c>
      <c r="B32" s="24" t="s">
        <v>101</v>
      </c>
      <c r="C32" s="24" t="s">
        <v>625</v>
      </c>
      <c r="D32" s="386" t="s">
        <v>13</v>
      </c>
      <c r="E32" s="24" t="str">
        <f>CCT!D29</f>
        <v>Governador Valadares</v>
      </c>
      <c r="F32" s="221"/>
      <c r="G32" s="221">
        <v>2</v>
      </c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>
        <v>1</v>
      </c>
      <c r="T32" s="221"/>
      <c r="U32" s="221"/>
      <c r="V32" s="221"/>
      <c r="W32" s="221"/>
      <c r="X32" s="221"/>
      <c r="Y32" s="221"/>
      <c r="Z32" s="22">
        <f t="shared" si="20"/>
        <v>3</v>
      </c>
      <c r="AA32" s="221"/>
      <c r="AB32" s="238">
        <f>CCT_Salários!E22</f>
        <v>1178.51</v>
      </c>
      <c r="AC32" s="221"/>
      <c r="AD32" s="221"/>
      <c r="AE32" s="221"/>
      <c r="AF32" s="221"/>
      <c r="AG32" s="221"/>
      <c r="AH32" s="221"/>
      <c r="AI32" s="221"/>
      <c r="AJ32" s="221"/>
      <c r="AK32" s="221"/>
      <c r="AL32" s="221"/>
      <c r="AM32" s="221"/>
      <c r="AN32" s="238">
        <f>CCT_Salários!P22</f>
        <v>1178.51</v>
      </c>
      <c r="AO32" s="221"/>
      <c r="AP32" s="221"/>
      <c r="AQ32" s="221"/>
      <c r="AR32" s="221"/>
      <c r="AS32" s="221"/>
      <c r="AT32" s="221"/>
      <c r="AU32" s="233">
        <f t="shared" si="21"/>
        <v>0</v>
      </c>
      <c r="AV32" s="233">
        <f t="shared" si="0"/>
        <v>2357.02</v>
      </c>
      <c r="AW32" s="233">
        <f t="shared" si="1"/>
        <v>0</v>
      </c>
      <c r="AX32" s="233">
        <f t="shared" si="2"/>
        <v>0</v>
      </c>
      <c r="AY32" s="233">
        <f t="shared" si="3"/>
        <v>0</v>
      </c>
      <c r="AZ32" s="233">
        <f t="shared" si="4"/>
        <v>0</v>
      </c>
      <c r="BA32" s="233">
        <f t="shared" si="5"/>
        <v>0</v>
      </c>
      <c r="BB32" s="233">
        <f t="shared" si="6"/>
        <v>0</v>
      </c>
      <c r="BC32" s="233">
        <f t="shared" si="7"/>
        <v>0</v>
      </c>
      <c r="BD32" s="233">
        <f t="shared" si="8"/>
        <v>0</v>
      </c>
      <c r="BE32" s="233">
        <f t="shared" si="9"/>
        <v>0</v>
      </c>
      <c r="BF32" s="233">
        <f t="shared" si="10"/>
        <v>0</v>
      </c>
      <c r="BG32" s="233">
        <f t="shared" si="11"/>
        <v>0</v>
      </c>
      <c r="BH32" s="233">
        <f t="shared" si="12"/>
        <v>1178.51</v>
      </c>
      <c r="BI32" s="233">
        <f t="shared" si="13"/>
        <v>0</v>
      </c>
      <c r="BJ32" s="233">
        <f t="shared" si="14"/>
        <v>0</v>
      </c>
      <c r="BK32" s="233">
        <f t="shared" si="15"/>
        <v>0</v>
      </c>
      <c r="BL32" s="233">
        <f t="shared" si="16"/>
        <v>0</v>
      </c>
      <c r="BM32" s="233">
        <f t="shared" si="17"/>
        <v>0</v>
      </c>
      <c r="BN32" s="233">
        <f t="shared" si="18"/>
        <v>0</v>
      </c>
      <c r="BO32" s="233">
        <f t="shared" si="22"/>
        <v>3535.5299999999997</v>
      </c>
      <c r="BP32" s="233">
        <f>BO32*'Anexo VI-PlanilhaCustos Global '!$F$133</f>
        <v>707.10599999999999</v>
      </c>
      <c r="BQ32" s="233">
        <f>BO32*'Anexo VI-PlanilhaCustos Global '!$F$134</f>
        <v>7.0710599999999992</v>
      </c>
      <c r="BR32" s="233">
        <f>BO32*'Anexo VI-PlanilhaCustos Global '!$F$135</f>
        <v>53.032949999999992</v>
      </c>
      <c r="BS32" s="233">
        <f>BO32*'Anexo VI-PlanilhaCustos Global '!$F$136</f>
        <v>35.3553</v>
      </c>
      <c r="BT32" s="233">
        <f>BO32*'Anexo VI-PlanilhaCustos Global '!$F$137</f>
        <v>106.06589999999998</v>
      </c>
      <c r="BU32" s="233">
        <f>BO32*'Anexo VI-PlanilhaCustos Global '!$F$138</f>
        <v>282.8424</v>
      </c>
      <c r="BV32" s="233">
        <f>BO32*'Anexo VI-PlanilhaCustos Global '!$F$139</f>
        <v>88.388249999999999</v>
      </c>
      <c r="BW32" s="233">
        <f>BO32*'Anexo VI-PlanilhaCustos Global '!$F$140</f>
        <v>21.213179999999998</v>
      </c>
      <c r="BX32" s="233">
        <f t="shared" si="58"/>
        <v>1301.0750399999999</v>
      </c>
      <c r="BY32" s="233">
        <f>BO32*'Anexo VI-PlanilhaCustos Global '!$F$143</f>
        <v>392.79738299999997</v>
      </c>
      <c r="BZ32" s="233">
        <f>BO32*'Anexo VI-PlanilhaCustos Global '!$F$144</f>
        <v>294.50964899999997</v>
      </c>
      <c r="CA32" s="233">
        <f>BO32*'Anexo VI-PlanilhaCustos Global '!$F$145</f>
        <v>68.589281999999997</v>
      </c>
      <c r="CB32" s="233">
        <f>BO32*'Anexo VI-PlanilhaCustos Global '!$F$146</f>
        <v>58.689797999999996</v>
      </c>
      <c r="CC32" s="233">
        <f>BO32*'Anexo VI-PlanilhaCustos Global '!$F$147</f>
        <v>0.70710600000000001</v>
      </c>
      <c r="CD32" s="233">
        <f>BO32*'Anexo VI-PlanilhaCustos Global '!$F$148</f>
        <v>25.809368999999997</v>
      </c>
      <c r="CE32" s="233">
        <f>BO32*'Anexo VI-PlanilhaCustos Global '!$F$149</f>
        <v>9.5459309999999995</v>
      </c>
      <c r="CF32" s="233">
        <f t="shared" si="59"/>
        <v>850.64851799999985</v>
      </c>
      <c r="CG32" s="233">
        <f>BO32*'Anexo VI-PlanilhaCustos Global '!$F$152</f>
        <v>14.849225999999998</v>
      </c>
      <c r="CH32" s="233">
        <f>BO32*'Anexo VI-PlanilhaCustos Global '!$F$153</f>
        <v>153.79555499999998</v>
      </c>
      <c r="CI32" s="233">
        <f>BO32*'Anexo VI-PlanilhaCustos Global '!$F$154</f>
        <v>14.142119999999998</v>
      </c>
      <c r="CJ32" s="233">
        <f t="shared" si="60"/>
        <v>182.78690099999997</v>
      </c>
      <c r="CK32" s="233">
        <f>BO32*'Anexo VI-PlanilhaCustos Global '!$F$157</f>
        <v>313.03865462400006</v>
      </c>
      <c r="CL32" s="233">
        <f>BO32*'Anexo VI-PlanilhaCustos Global '!$F$160</f>
        <v>1.1879380799999999</v>
      </c>
      <c r="CM32" s="233">
        <f>BO32*'Anexo VI-PlanilhaCustos Global '!$F$163</f>
        <v>0.95459309999999997</v>
      </c>
      <c r="CN32" s="233">
        <f t="shared" si="26"/>
        <v>2649.6916448039997</v>
      </c>
      <c r="CO32" s="233">
        <f>Z32*CCT_Insumos!$B$37</f>
        <v>0</v>
      </c>
      <c r="CP32" s="233">
        <f>Z32*CCT_Insumos!$B$38</f>
        <v>0</v>
      </c>
      <c r="CQ32" s="21">
        <f>Z32*CCT_Insumos!E22</f>
        <v>130.97999999999999</v>
      </c>
      <c r="CR32" s="250"/>
      <c r="CS32" s="21">
        <f>Z32*CCT_Insumos!G22</f>
        <v>3.2825000000000002</v>
      </c>
      <c r="CT32" s="233">
        <f>Z32*CCT_Insumos!$B$39</f>
        <v>0</v>
      </c>
      <c r="CU32" s="250"/>
      <c r="CV32" s="21">
        <f>(H32+I32+L32+O32+P32+Q32+T32+V32+X32+Y32)*CCT_Insumos!I22</f>
        <v>0</v>
      </c>
      <c r="CW32" s="233">
        <f t="shared" si="61"/>
        <v>1242</v>
      </c>
      <c r="CX32" s="21">
        <f>'Anexo III  Relação de Materiais'!EU84</f>
        <v>0</v>
      </c>
      <c r="CY32" s="231">
        <f>'Anexo IV - Equipamentos '!W32</f>
        <v>0</v>
      </c>
      <c r="CZ32" s="231">
        <f>'Caixa d''água '!H29/12</f>
        <v>0</v>
      </c>
      <c r="DA32" s="231">
        <f>'Dedetização '!G32/12</f>
        <v>0</v>
      </c>
      <c r="DB32" s="231"/>
      <c r="DC32" s="233">
        <f t="shared" si="62"/>
        <v>1376.2625</v>
      </c>
      <c r="DD32" s="233">
        <v>66.025602292679991</v>
      </c>
      <c r="DE32" s="233">
        <v>57.675599999999996</v>
      </c>
      <c r="DF32" s="21">
        <f>BO32*'Montante D'!$B$2</f>
        <v>0</v>
      </c>
      <c r="DG32" s="21">
        <f>BO32*'Montante D'!$B$3</f>
        <v>0</v>
      </c>
      <c r="DH32" s="233">
        <f t="shared" si="27"/>
        <v>0</v>
      </c>
      <c r="DI32" s="233">
        <f t="shared" si="28"/>
        <v>7561.4841448039997</v>
      </c>
      <c r="DJ32" s="237">
        <f t="shared" si="29"/>
        <v>16.618075801749285</v>
      </c>
      <c r="DK32" s="233">
        <f t="shared" si="30"/>
        <v>670.17235569108345</v>
      </c>
      <c r="DL32" s="233">
        <f t="shared" si="31"/>
        <v>145.49794564345891</v>
      </c>
      <c r="DM32" s="289">
        <v>0.05</v>
      </c>
      <c r="DN32" s="233">
        <f t="shared" si="32"/>
        <v>440.90286558623916</v>
      </c>
      <c r="DO32" s="233">
        <f t="shared" si="33"/>
        <v>1256.5731669207817</v>
      </c>
      <c r="DP32" s="233">
        <f t="shared" si="34"/>
        <v>8818.0573117247823</v>
      </c>
      <c r="DQ32" s="233">
        <f t="shared" si="35"/>
        <v>8818.0573117247823</v>
      </c>
      <c r="DR32" s="233">
        <f t="shared" si="36"/>
        <v>105816.68774069738</v>
      </c>
      <c r="DS32" s="233">
        <f t="shared" si="37"/>
        <v>105816.68774069738</v>
      </c>
    </row>
    <row r="33" spans="1:123" s="14" customFormat="1">
      <c r="A33" s="24" t="s">
        <v>100</v>
      </c>
      <c r="B33" s="24" t="s">
        <v>101</v>
      </c>
      <c r="C33" s="24" t="s">
        <v>35</v>
      </c>
      <c r="D33" s="386" t="s">
        <v>179</v>
      </c>
      <c r="E33" s="24" t="str">
        <f>CCT!D30</f>
        <v>Interior</v>
      </c>
      <c r="F33" s="221"/>
      <c r="G33" s="221"/>
      <c r="H33" s="221"/>
      <c r="I33" s="221"/>
      <c r="J33" s="221">
        <v>1</v>
      </c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">
        <f t="shared" si="20"/>
        <v>1</v>
      </c>
      <c r="AA33" s="221"/>
      <c r="AB33" s="221"/>
      <c r="AC33" s="221"/>
      <c r="AD33" s="221"/>
      <c r="AE33" s="236">
        <f>CCT_Salários!J2</f>
        <v>771.91</v>
      </c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1"/>
      <c r="AS33" s="221"/>
      <c r="AT33" s="221"/>
      <c r="AU33" s="233">
        <f t="shared" si="21"/>
        <v>0</v>
      </c>
      <c r="AV33" s="233">
        <f t="shared" si="0"/>
        <v>0</v>
      </c>
      <c r="AW33" s="233">
        <f t="shared" si="1"/>
        <v>0</v>
      </c>
      <c r="AX33" s="233">
        <f t="shared" si="2"/>
        <v>0</v>
      </c>
      <c r="AY33" s="233">
        <f t="shared" si="3"/>
        <v>771.91</v>
      </c>
      <c r="AZ33" s="233">
        <f t="shared" si="4"/>
        <v>0</v>
      </c>
      <c r="BA33" s="233">
        <f t="shared" si="5"/>
        <v>0</v>
      </c>
      <c r="BB33" s="233">
        <f t="shared" si="6"/>
        <v>0</v>
      </c>
      <c r="BC33" s="233">
        <f t="shared" si="7"/>
        <v>0</v>
      </c>
      <c r="BD33" s="233">
        <f t="shared" si="8"/>
        <v>0</v>
      </c>
      <c r="BE33" s="233">
        <f t="shared" si="9"/>
        <v>0</v>
      </c>
      <c r="BF33" s="233">
        <f t="shared" si="10"/>
        <v>0</v>
      </c>
      <c r="BG33" s="233">
        <f t="shared" si="11"/>
        <v>0</v>
      </c>
      <c r="BH33" s="233">
        <f t="shared" si="12"/>
        <v>0</v>
      </c>
      <c r="BI33" s="233">
        <f t="shared" si="13"/>
        <v>0</v>
      </c>
      <c r="BJ33" s="233">
        <f t="shared" si="14"/>
        <v>0</v>
      </c>
      <c r="BK33" s="233">
        <f t="shared" si="15"/>
        <v>0</v>
      </c>
      <c r="BL33" s="233">
        <f t="shared" si="16"/>
        <v>0</v>
      </c>
      <c r="BM33" s="233">
        <f t="shared" si="17"/>
        <v>0</v>
      </c>
      <c r="BN33" s="233">
        <f t="shared" si="18"/>
        <v>0</v>
      </c>
      <c r="BO33" s="233">
        <f t="shared" si="22"/>
        <v>771.91</v>
      </c>
      <c r="BP33" s="233">
        <f>BO33*'Anexo VI-PlanilhaCustos Global '!$F$133</f>
        <v>154.38200000000001</v>
      </c>
      <c r="BQ33" s="233">
        <f>BO33*'Anexo VI-PlanilhaCustos Global '!$F$134</f>
        <v>1.54382</v>
      </c>
      <c r="BR33" s="233">
        <f>BO33*'Anexo VI-PlanilhaCustos Global '!$F$135</f>
        <v>11.57865</v>
      </c>
      <c r="BS33" s="233">
        <f>BO33*'Anexo VI-PlanilhaCustos Global '!$F$136</f>
        <v>7.7191000000000001</v>
      </c>
      <c r="BT33" s="233">
        <f>BO33*'Anexo VI-PlanilhaCustos Global '!$F$137</f>
        <v>23.157299999999999</v>
      </c>
      <c r="BU33" s="233">
        <f>BO33*'Anexo VI-PlanilhaCustos Global '!$F$138</f>
        <v>61.752800000000001</v>
      </c>
      <c r="BV33" s="233">
        <f>BO33*'Anexo VI-PlanilhaCustos Global '!$F$139</f>
        <v>19.297750000000001</v>
      </c>
      <c r="BW33" s="233">
        <f>BO33*'Anexo VI-PlanilhaCustos Global '!$F$140</f>
        <v>4.6314599999999997</v>
      </c>
      <c r="BX33" s="233">
        <f t="shared" si="58"/>
        <v>284.06288000000001</v>
      </c>
      <c r="BY33" s="233">
        <f>BO33*'Anexo VI-PlanilhaCustos Global '!$F$143</f>
        <v>85.759201000000004</v>
      </c>
      <c r="BZ33" s="233">
        <f>BO33*'Anexo VI-PlanilhaCustos Global '!$F$144</f>
        <v>64.300102999999993</v>
      </c>
      <c r="CA33" s="233">
        <f>BO33*'Anexo VI-PlanilhaCustos Global '!$F$145</f>
        <v>14.975054</v>
      </c>
      <c r="CB33" s="233">
        <f>BO33*'Anexo VI-PlanilhaCustos Global '!$F$146</f>
        <v>12.813706</v>
      </c>
      <c r="CC33" s="233">
        <f>BO33*'Anexo VI-PlanilhaCustos Global '!$F$147</f>
        <v>0.15438199999999999</v>
      </c>
      <c r="CD33" s="233">
        <f>BO33*'Anexo VI-PlanilhaCustos Global '!$F$148</f>
        <v>5.6349429999999998</v>
      </c>
      <c r="CE33" s="233">
        <f>BO33*'Anexo VI-PlanilhaCustos Global '!$F$149</f>
        <v>2.0841569999999998</v>
      </c>
      <c r="CF33" s="233">
        <f t="shared" si="59"/>
        <v>185.72154599999999</v>
      </c>
      <c r="CG33" s="233">
        <f>BO33*'Anexo VI-PlanilhaCustos Global '!$F$152</f>
        <v>3.2420219999999995</v>
      </c>
      <c r="CH33" s="233">
        <f>BO33*'Anexo VI-PlanilhaCustos Global '!$F$153</f>
        <v>33.578084999999994</v>
      </c>
      <c r="CI33" s="233">
        <f>BO33*'Anexo VI-PlanilhaCustos Global '!$F$154</f>
        <v>3.0876399999999999</v>
      </c>
      <c r="CJ33" s="233">
        <f t="shared" si="60"/>
        <v>39.907746999999993</v>
      </c>
      <c r="CK33" s="233">
        <f>BO33*'Anexo VI-PlanilhaCustos Global '!$F$157</f>
        <v>68.345528928000022</v>
      </c>
      <c r="CL33" s="233">
        <f>BO33*'Anexo VI-PlanilhaCustos Global '!$F$160</f>
        <v>0.25936176</v>
      </c>
      <c r="CM33" s="233">
        <f>BO33*'Anexo VI-PlanilhaCustos Global '!$F$163</f>
        <v>0.20841569999999998</v>
      </c>
      <c r="CN33" s="233">
        <f t="shared" si="26"/>
        <v>578.50547938800003</v>
      </c>
      <c r="CO33" s="233">
        <f>Z33*CCT_Insumos!$B$37</f>
        <v>0</v>
      </c>
      <c r="CP33" s="233">
        <f>Z33*CCT_Insumos!$B$38</f>
        <v>0</v>
      </c>
      <c r="CQ33" s="250"/>
      <c r="CR33" s="21">
        <f>Z33*CCT_Insumos!F2</f>
        <v>13.16</v>
      </c>
      <c r="CS33" s="21">
        <f>Z33*CCT_Insumos!G2</f>
        <v>1.0941666666666667</v>
      </c>
      <c r="CT33" s="233">
        <f>Z33*CCT_Insumos!$B$39</f>
        <v>0</v>
      </c>
      <c r="CU33" s="250"/>
      <c r="CV33" s="21">
        <f>(H33+I33+L33+O33+P33+Q33+T33+V33+X33+Y33)*CCT_Insumos!I2</f>
        <v>0</v>
      </c>
      <c r="CW33" s="233">
        <f t="shared" si="61"/>
        <v>414</v>
      </c>
      <c r="CX33" s="21">
        <f>'Anexo III  Relação de Materiais'!EV84</f>
        <v>0</v>
      </c>
      <c r="CY33" s="231">
        <f>'Anexo IV - Equipamentos '!W33</f>
        <v>0</v>
      </c>
      <c r="CZ33" s="231">
        <f>'Caixa d''água '!H30/12</f>
        <v>0</v>
      </c>
      <c r="DA33" s="231">
        <f>'Dedetização '!G33/12</f>
        <v>0</v>
      </c>
      <c r="DB33" s="231"/>
      <c r="DC33" s="233">
        <f t="shared" si="62"/>
        <v>428.25416666666666</v>
      </c>
      <c r="DD33" s="233">
        <v>14.415697442779999</v>
      </c>
      <c r="DE33" s="233">
        <v>12.592600000000001</v>
      </c>
      <c r="DF33" s="21">
        <f>BO33*'Montante D'!$B$2</f>
        <v>0</v>
      </c>
      <c r="DG33" s="21">
        <f>BO33*'Montante D'!$B$3</f>
        <v>0</v>
      </c>
      <c r="DH33" s="233">
        <f t="shared" si="27"/>
        <v>0</v>
      </c>
      <c r="DI33" s="233">
        <f t="shared" si="28"/>
        <v>1778.6696460546666</v>
      </c>
      <c r="DJ33" s="237">
        <f t="shared" si="29"/>
        <v>16.618075801749285</v>
      </c>
      <c r="DK33" s="233">
        <f t="shared" si="30"/>
        <v>157.64302402350398</v>
      </c>
      <c r="DL33" s="233">
        <f t="shared" si="31"/>
        <v>34.225130215629157</v>
      </c>
      <c r="DM33" s="289">
        <v>0.05</v>
      </c>
      <c r="DN33" s="233">
        <f t="shared" si="32"/>
        <v>103.71251580493684</v>
      </c>
      <c r="DO33" s="233">
        <f t="shared" si="33"/>
        <v>295.58067004406996</v>
      </c>
      <c r="DP33" s="233">
        <f t="shared" si="34"/>
        <v>2074.2503160987367</v>
      </c>
      <c r="DQ33" s="233">
        <f t="shared" si="35"/>
        <v>2074.2503160987367</v>
      </c>
      <c r="DR33" s="233">
        <f t="shared" si="36"/>
        <v>24891.003793184842</v>
      </c>
      <c r="DS33" s="233">
        <f t="shared" si="37"/>
        <v>24891.003793184842</v>
      </c>
    </row>
    <row r="34" spans="1:123" s="14" customFormat="1">
      <c r="A34" s="24" t="s">
        <v>100</v>
      </c>
      <c r="B34" s="24" t="s">
        <v>101</v>
      </c>
      <c r="C34" s="24" t="s">
        <v>37</v>
      </c>
      <c r="D34" s="386" t="s">
        <v>184</v>
      </c>
      <c r="E34" s="24" t="str">
        <f>CCT!D31</f>
        <v>Interior</v>
      </c>
      <c r="F34" s="221"/>
      <c r="G34" s="221"/>
      <c r="H34" s="221"/>
      <c r="I34" s="221"/>
      <c r="J34" s="221">
        <v>1</v>
      </c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">
        <f t="shared" si="20"/>
        <v>1</v>
      </c>
      <c r="AA34" s="221"/>
      <c r="AB34" s="221"/>
      <c r="AC34" s="221"/>
      <c r="AD34" s="221"/>
      <c r="AE34" s="236">
        <f>CCT_Salários!J2</f>
        <v>771.91</v>
      </c>
      <c r="AF34" s="221"/>
      <c r="AG34" s="221"/>
      <c r="AH34" s="221"/>
      <c r="AI34" s="221"/>
      <c r="AJ34" s="221"/>
      <c r="AK34" s="221"/>
      <c r="AL34" s="221"/>
      <c r="AM34" s="221"/>
      <c r="AN34" s="221"/>
      <c r="AO34" s="221"/>
      <c r="AP34" s="221"/>
      <c r="AQ34" s="221"/>
      <c r="AR34" s="221"/>
      <c r="AS34" s="221"/>
      <c r="AT34" s="221"/>
      <c r="AU34" s="233">
        <f t="shared" si="21"/>
        <v>0</v>
      </c>
      <c r="AV34" s="233">
        <f t="shared" si="0"/>
        <v>0</v>
      </c>
      <c r="AW34" s="233">
        <f t="shared" si="1"/>
        <v>0</v>
      </c>
      <c r="AX34" s="233">
        <f t="shared" si="2"/>
        <v>0</v>
      </c>
      <c r="AY34" s="233">
        <f t="shared" si="3"/>
        <v>771.91</v>
      </c>
      <c r="AZ34" s="233">
        <f t="shared" si="4"/>
        <v>0</v>
      </c>
      <c r="BA34" s="233">
        <f t="shared" si="5"/>
        <v>0</v>
      </c>
      <c r="BB34" s="233">
        <f t="shared" si="6"/>
        <v>0</v>
      </c>
      <c r="BC34" s="233">
        <f t="shared" si="7"/>
        <v>0</v>
      </c>
      <c r="BD34" s="233">
        <f t="shared" si="8"/>
        <v>0</v>
      </c>
      <c r="BE34" s="233">
        <f t="shared" si="9"/>
        <v>0</v>
      </c>
      <c r="BF34" s="233">
        <f t="shared" si="10"/>
        <v>0</v>
      </c>
      <c r="BG34" s="233">
        <f t="shared" si="11"/>
        <v>0</v>
      </c>
      <c r="BH34" s="233">
        <f t="shared" si="12"/>
        <v>0</v>
      </c>
      <c r="BI34" s="233">
        <f t="shared" si="13"/>
        <v>0</v>
      </c>
      <c r="BJ34" s="233">
        <f t="shared" si="14"/>
        <v>0</v>
      </c>
      <c r="BK34" s="233">
        <f t="shared" si="15"/>
        <v>0</v>
      </c>
      <c r="BL34" s="233">
        <f t="shared" si="16"/>
        <v>0</v>
      </c>
      <c r="BM34" s="233">
        <f t="shared" si="17"/>
        <v>0</v>
      </c>
      <c r="BN34" s="233">
        <f t="shared" si="18"/>
        <v>0</v>
      </c>
      <c r="BO34" s="233">
        <f t="shared" si="22"/>
        <v>771.91</v>
      </c>
      <c r="BP34" s="233">
        <f>BO34*'Anexo VI-PlanilhaCustos Global '!$F$133</f>
        <v>154.38200000000001</v>
      </c>
      <c r="BQ34" s="233">
        <f>BO34*'Anexo VI-PlanilhaCustos Global '!$F$134</f>
        <v>1.54382</v>
      </c>
      <c r="BR34" s="233">
        <f>BO34*'Anexo VI-PlanilhaCustos Global '!$F$135</f>
        <v>11.57865</v>
      </c>
      <c r="BS34" s="233">
        <f>BO34*'Anexo VI-PlanilhaCustos Global '!$F$136</f>
        <v>7.7191000000000001</v>
      </c>
      <c r="BT34" s="233">
        <f>BO34*'Anexo VI-PlanilhaCustos Global '!$F$137</f>
        <v>23.157299999999999</v>
      </c>
      <c r="BU34" s="233">
        <f>BO34*'Anexo VI-PlanilhaCustos Global '!$F$138</f>
        <v>61.752800000000001</v>
      </c>
      <c r="BV34" s="233">
        <f>BO34*'Anexo VI-PlanilhaCustos Global '!$F$139</f>
        <v>19.297750000000001</v>
      </c>
      <c r="BW34" s="233">
        <f>BO34*'Anexo VI-PlanilhaCustos Global '!$F$140</f>
        <v>4.6314599999999997</v>
      </c>
      <c r="BX34" s="233">
        <f t="shared" si="58"/>
        <v>284.06288000000001</v>
      </c>
      <c r="BY34" s="233">
        <f>BO34*'Anexo VI-PlanilhaCustos Global '!$F$143</f>
        <v>85.759201000000004</v>
      </c>
      <c r="BZ34" s="233">
        <f>BO34*'Anexo VI-PlanilhaCustos Global '!$F$144</f>
        <v>64.300102999999993</v>
      </c>
      <c r="CA34" s="233">
        <f>BO34*'Anexo VI-PlanilhaCustos Global '!$F$145</f>
        <v>14.975054</v>
      </c>
      <c r="CB34" s="233">
        <f>BO34*'Anexo VI-PlanilhaCustos Global '!$F$146</f>
        <v>12.813706</v>
      </c>
      <c r="CC34" s="233">
        <f>BO34*'Anexo VI-PlanilhaCustos Global '!$F$147</f>
        <v>0.15438199999999999</v>
      </c>
      <c r="CD34" s="233">
        <f>BO34*'Anexo VI-PlanilhaCustos Global '!$F$148</f>
        <v>5.6349429999999998</v>
      </c>
      <c r="CE34" s="233">
        <f>BO34*'Anexo VI-PlanilhaCustos Global '!$F$149</f>
        <v>2.0841569999999998</v>
      </c>
      <c r="CF34" s="233">
        <f t="shared" si="59"/>
        <v>185.72154599999999</v>
      </c>
      <c r="CG34" s="233">
        <f>BO34*'Anexo VI-PlanilhaCustos Global '!$F$152</f>
        <v>3.2420219999999995</v>
      </c>
      <c r="CH34" s="233">
        <f>BO34*'Anexo VI-PlanilhaCustos Global '!$F$153</f>
        <v>33.578084999999994</v>
      </c>
      <c r="CI34" s="233">
        <f>BO34*'Anexo VI-PlanilhaCustos Global '!$F$154</f>
        <v>3.0876399999999999</v>
      </c>
      <c r="CJ34" s="233">
        <f t="shared" si="60"/>
        <v>39.907746999999993</v>
      </c>
      <c r="CK34" s="233">
        <f>BO34*'Anexo VI-PlanilhaCustos Global '!$F$157</f>
        <v>68.345528928000022</v>
      </c>
      <c r="CL34" s="233">
        <f>BO34*'Anexo VI-PlanilhaCustos Global '!$F$160</f>
        <v>0.25936176</v>
      </c>
      <c r="CM34" s="233">
        <f>BO34*'Anexo VI-PlanilhaCustos Global '!$F$163</f>
        <v>0.20841569999999998</v>
      </c>
      <c r="CN34" s="233">
        <f t="shared" si="26"/>
        <v>578.50547938800003</v>
      </c>
      <c r="CO34" s="233">
        <f>Z34*CCT_Insumos!$B$37</f>
        <v>0</v>
      </c>
      <c r="CP34" s="233">
        <f>Z34*CCT_Insumos!$B$38</f>
        <v>0</v>
      </c>
      <c r="CQ34" s="250"/>
      <c r="CR34" s="21">
        <f>Z34*CCT_Insumos!F2</f>
        <v>13.16</v>
      </c>
      <c r="CS34" s="21">
        <f>Z34*CCT_Insumos!G2</f>
        <v>1.0941666666666667</v>
      </c>
      <c r="CT34" s="233">
        <f>Z34*CCT_Insumos!$B$39</f>
        <v>0</v>
      </c>
      <c r="CU34" s="250"/>
      <c r="CV34" s="21">
        <f>(H34+I34+L34+O34+P34+Q34+T34+V34+X34+Y34)*CCT_Insumos!I2</f>
        <v>0</v>
      </c>
      <c r="CW34" s="233">
        <f t="shared" si="61"/>
        <v>414</v>
      </c>
      <c r="CX34" s="21">
        <f>'Anexo III  Relação de Materiais'!EW84</f>
        <v>0</v>
      </c>
      <c r="CY34" s="231">
        <f>'Anexo IV - Equipamentos '!W34</f>
        <v>0</v>
      </c>
      <c r="CZ34" s="231">
        <f>'Caixa d''água '!H31/12</f>
        <v>0</v>
      </c>
      <c r="DA34" s="231">
        <f>'Dedetização '!G34/12</f>
        <v>0</v>
      </c>
      <c r="DB34" s="231"/>
      <c r="DC34" s="233">
        <f t="shared" si="62"/>
        <v>428.25416666666666</v>
      </c>
      <c r="DD34" s="233">
        <v>14.415697442779999</v>
      </c>
      <c r="DE34" s="233">
        <v>12.592600000000001</v>
      </c>
      <c r="DF34" s="21">
        <f>BO34*'Montante D'!$B$2</f>
        <v>0</v>
      </c>
      <c r="DG34" s="21">
        <f>BO34*'Montante D'!$B$3</f>
        <v>0</v>
      </c>
      <c r="DH34" s="233">
        <f t="shared" si="27"/>
        <v>0</v>
      </c>
      <c r="DI34" s="233">
        <f t="shared" si="28"/>
        <v>1778.6696460546666</v>
      </c>
      <c r="DJ34" s="237">
        <f t="shared" si="29"/>
        <v>13.960113960113972</v>
      </c>
      <c r="DK34" s="233">
        <f t="shared" si="30"/>
        <v>154.05002062695689</v>
      </c>
      <c r="DL34" s="233">
        <f t="shared" si="31"/>
        <v>33.445070267694589</v>
      </c>
      <c r="DM34" s="289">
        <v>0.03</v>
      </c>
      <c r="DN34" s="233">
        <f t="shared" si="32"/>
        <v>60.809218668535614</v>
      </c>
      <c r="DO34" s="233">
        <f t="shared" si="33"/>
        <v>248.30430956318708</v>
      </c>
      <c r="DP34" s="233">
        <f t="shared" si="34"/>
        <v>2026.9739556178538</v>
      </c>
      <c r="DQ34" s="233">
        <f t="shared" si="35"/>
        <v>2026.9739556178538</v>
      </c>
      <c r="DR34" s="233">
        <f t="shared" si="36"/>
        <v>24323.687467414245</v>
      </c>
      <c r="DS34" s="233">
        <f t="shared" si="37"/>
        <v>24323.687467414245</v>
      </c>
    </row>
    <row r="35" spans="1:123" s="14" customFormat="1">
      <c r="A35" s="24" t="s">
        <v>100</v>
      </c>
      <c r="B35" s="24" t="s">
        <v>101</v>
      </c>
      <c r="C35" s="24" t="s">
        <v>40</v>
      </c>
      <c r="D35" s="386" t="s">
        <v>189</v>
      </c>
      <c r="E35" s="24" t="str">
        <f>CCT!D32</f>
        <v>Teófilo Otoni</v>
      </c>
      <c r="F35" s="221"/>
      <c r="G35" s="221">
        <v>0</v>
      </c>
      <c r="H35" s="221"/>
      <c r="I35" s="221"/>
      <c r="J35" s="221"/>
      <c r="K35" s="221">
        <v>2</v>
      </c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21"/>
      <c r="Z35" s="22">
        <f t="shared" si="20"/>
        <v>2</v>
      </c>
      <c r="AA35" s="221"/>
      <c r="AB35" s="238">
        <f>CCT_Salários!E30</f>
        <v>1178.51</v>
      </c>
      <c r="AC35" s="221"/>
      <c r="AD35" s="221"/>
      <c r="AE35" s="221"/>
      <c r="AF35" s="236">
        <f>CCT_Salários!K30</f>
        <v>1196.19</v>
      </c>
      <c r="AG35" s="221"/>
      <c r="AH35" s="221"/>
      <c r="AI35" s="221"/>
      <c r="AJ35" s="221"/>
      <c r="AK35" s="221"/>
      <c r="AL35" s="221"/>
      <c r="AM35" s="221"/>
      <c r="AN35" s="221"/>
      <c r="AO35" s="221"/>
      <c r="AP35" s="221"/>
      <c r="AQ35" s="221"/>
      <c r="AR35" s="221"/>
      <c r="AS35" s="221"/>
      <c r="AT35" s="221"/>
      <c r="AU35" s="233">
        <f t="shared" si="21"/>
        <v>0</v>
      </c>
      <c r="AV35" s="233">
        <f t="shared" si="0"/>
        <v>0</v>
      </c>
      <c r="AW35" s="233">
        <f t="shared" si="1"/>
        <v>0</v>
      </c>
      <c r="AX35" s="233">
        <f t="shared" si="2"/>
        <v>0</v>
      </c>
      <c r="AY35" s="233">
        <f t="shared" si="3"/>
        <v>0</v>
      </c>
      <c r="AZ35" s="233">
        <f t="shared" si="4"/>
        <v>2392.38</v>
      </c>
      <c r="BA35" s="233">
        <f t="shared" si="5"/>
        <v>0</v>
      </c>
      <c r="BB35" s="233">
        <f t="shared" si="6"/>
        <v>0</v>
      </c>
      <c r="BC35" s="233">
        <f t="shared" si="7"/>
        <v>0</v>
      </c>
      <c r="BD35" s="233">
        <f t="shared" si="8"/>
        <v>0</v>
      </c>
      <c r="BE35" s="233">
        <f t="shared" si="9"/>
        <v>0</v>
      </c>
      <c r="BF35" s="233">
        <f t="shared" si="10"/>
        <v>0</v>
      </c>
      <c r="BG35" s="233">
        <f t="shared" si="11"/>
        <v>0</v>
      </c>
      <c r="BH35" s="233">
        <f t="shared" si="12"/>
        <v>0</v>
      </c>
      <c r="BI35" s="233">
        <f t="shared" si="13"/>
        <v>0</v>
      </c>
      <c r="BJ35" s="233">
        <f t="shared" si="14"/>
        <v>0</v>
      </c>
      <c r="BK35" s="233">
        <f t="shared" si="15"/>
        <v>0</v>
      </c>
      <c r="BL35" s="233">
        <f t="shared" si="16"/>
        <v>0</v>
      </c>
      <c r="BM35" s="233">
        <f t="shared" si="17"/>
        <v>0</v>
      </c>
      <c r="BN35" s="233">
        <f t="shared" si="18"/>
        <v>0</v>
      </c>
      <c r="BO35" s="233">
        <f t="shared" si="22"/>
        <v>2392.38</v>
      </c>
      <c r="BP35" s="233">
        <f>BO35*'Anexo VI-PlanilhaCustos Global '!$F$133</f>
        <v>478.47600000000006</v>
      </c>
      <c r="BQ35" s="233">
        <f>BO35*'Anexo VI-PlanilhaCustos Global '!$F$134</f>
        <v>4.7847600000000003</v>
      </c>
      <c r="BR35" s="233">
        <f>BO35*'Anexo VI-PlanilhaCustos Global '!$F$135</f>
        <v>35.8857</v>
      </c>
      <c r="BS35" s="233">
        <f>BO35*'Anexo VI-PlanilhaCustos Global '!$F$136</f>
        <v>23.9238</v>
      </c>
      <c r="BT35" s="233">
        <f>BO35*'Anexo VI-PlanilhaCustos Global '!$F$137</f>
        <v>71.7714</v>
      </c>
      <c r="BU35" s="233">
        <f>BO35*'Anexo VI-PlanilhaCustos Global '!$F$138</f>
        <v>191.3904</v>
      </c>
      <c r="BV35" s="233">
        <f>BO35*'Anexo VI-PlanilhaCustos Global '!$F$139</f>
        <v>59.809500000000007</v>
      </c>
      <c r="BW35" s="233">
        <f>BO35*'Anexo VI-PlanilhaCustos Global '!$F$140</f>
        <v>14.354280000000001</v>
      </c>
      <c r="BX35" s="233">
        <f t="shared" ref="BX35:BX39" si="63">SUM(BP35:BW35)</f>
        <v>880.39584000000002</v>
      </c>
      <c r="BY35" s="233">
        <f>BO35*'Anexo VI-PlanilhaCustos Global '!$F$143</f>
        <v>265.79341800000003</v>
      </c>
      <c r="BZ35" s="233">
        <f>BO35*'Anexo VI-PlanilhaCustos Global '!$F$144</f>
        <v>199.28525400000001</v>
      </c>
      <c r="CA35" s="233">
        <f>BO35*'Anexo VI-PlanilhaCustos Global '!$F$145</f>
        <v>46.412172000000005</v>
      </c>
      <c r="CB35" s="233">
        <f>BO35*'Anexo VI-PlanilhaCustos Global '!$F$146</f>
        <v>39.713508000000004</v>
      </c>
      <c r="CC35" s="233">
        <f>BO35*'Anexo VI-PlanilhaCustos Global '!$F$147</f>
        <v>0.47847600000000007</v>
      </c>
      <c r="CD35" s="233">
        <f>BO35*'Anexo VI-PlanilhaCustos Global '!$F$148</f>
        <v>17.464373999999999</v>
      </c>
      <c r="CE35" s="233">
        <f>BO35*'Anexo VI-PlanilhaCustos Global '!$F$149</f>
        <v>6.4594260000000006</v>
      </c>
      <c r="CF35" s="233">
        <f t="shared" ref="CF35:CF39" si="64">SUM(BY35:CE35)</f>
        <v>575.60662800000011</v>
      </c>
      <c r="CG35" s="233">
        <f>BO35*'Anexo VI-PlanilhaCustos Global '!$F$152</f>
        <v>10.047995999999999</v>
      </c>
      <c r="CH35" s="233">
        <f>BO35*'Anexo VI-PlanilhaCustos Global '!$F$153</f>
        <v>104.06853</v>
      </c>
      <c r="CI35" s="233">
        <f>BO35*'Anexo VI-PlanilhaCustos Global '!$F$154</f>
        <v>9.5695200000000007</v>
      </c>
      <c r="CJ35" s="233">
        <f t="shared" ref="CJ35:CJ39" si="65">SUM(CG35:CI35)</f>
        <v>123.68604599999999</v>
      </c>
      <c r="CK35" s="233">
        <f>BO35*'Anexo VI-PlanilhaCustos Global '!$F$157</f>
        <v>211.82323910400009</v>
      </c>
      <c r="CL35" s="233">
        <f>BO35*'Anexo VI-PlanilhaCustos Global '!$F$160</f>
        <v>0.80383967999999995</v>
      </c>
      <c r="CM35" s="233">
        <f>BO35*'Anexo VI-PlanilhaCustos Global '!$F$163</f>
        <v>0.64594260000000003</v>
      </c>
      <c r="CN35" s="233">
        <f t="shared" si="26"/>
        <v>1792.9615353840002</v>
      </c>
      <c r="CO35" s="233">
        <f>Z35*CCT_Insumos!$B$37</f>
        <v>0</v>
      </c>
      <c r="CP35" s="233">
        <f>Z35*CCT_Insumos!$B$38</f>
        <v>0</v>
      </c>
      <c r="CQ35" s="250"/>
      <c r="CR35" s="301">
        <f>Z35*CCT_Insumos!F30</f>
        <v>26.32</v>
      </c>
      <c r="CS35" s="21">
        <f>Z35*CCT_Insumos!G30</f>
        <v>2.1883333333333335</v>
      </c>
      <c r="CT35" s="233">
        <f>Z35*CCT_Insumos!$B$39</f>
        <v>0</v>
      </c>
      <c r="CU35" s="250"/>
      <c r="CV35" s="21">
        <f>(H35+I35+L35+O35+P35+Q35+T35+V35+X35+Y35)*CCT_Insumos!I30</f>
        <v>0</v>
      </c>
      <c r="CW35" s="233">
        <f t="shared" ref="CW35:CW39" si="66">4.5*4*23*Z35</f>
        <v>828</v>
      </c>
      <c r="CX35" s="21">
        <f>'Anexo III  Relação de Materiais'!EX84</f>
        <v>0</v>
      </c>
      <c r="CY35" s="231">
        <f>'Anexo IV - Equipamentos '!W35</f>
        <v>0</v>
      </c>
      <c r="CZ35" s="231">
        <f>'Caixa d''água '!H32/12</f>
        <v>0</v>
      </c>
      <c r="DA35" s="231">
        <f>'Dedetização '!G35/12</f>
        <v>0</v>
      </c>
      <c r="DB35" s="231"/>
      <c r="DC35" s="233">
        <f t="shared" ref="DC35:DC39" si="67">SUM(CO35:DB35)</f>
        <v>856.50833333333333</v>
      </c>
      <c r="DD35" s="233">
        <v>44.347221391639998</v>
      </c>
      <c r="DE35" s="233">
        <v>38.738800000000005</v>
      </c>
      <c r="DF35" s="21">
        <f>BO35*'Montante D'!$B$2</f>
        <v>0</v>
      </c>
      <c r="DG35" s="21">
        <f>BO35*'Montante D'!$B$3</f>
        <v>0</v>
      </c>
      <c r="DH35" s="233">
        <f t="shared" si="27"/>
        <v>0</v>
      </c>
      <c r="DI35" s="233">
        <f t="shared" si="28"/>
        <v>5041.8498687173333</v>
      </c>
      <c r="DJ35" s="237">
        <f t="shared" si="29"/>
        <v>13.960113960113972</v>
      </c>
      <c r="DK35" s="233">
        <f t="shared" si="30"/>
        <v>436.6730370626978</v>
      </c>
      <c r="DL35" s="233">
        <f t="shared" si="31"/>
        <v>94.80401462545413</v>
      </c>
      <c r="DM35" s="289">
        <v>0.03</v>
      </c>
      <c r="DN35" s="233">
        <f t="shared" si="32"/>
        <v>172.37093568264385</v>
      </c>
      <c r="DO35" s="233">
        <f t="shared" si="33"/>
        <v>703.84798737079586</v>
      </c>
      <c r="DP35" s="233">
        <f t="shared" si="34"/>
        <v>5745.6978560881289</v>
      </c>
      <c r="DQ35" s="233">
        <f t="shared" si="35"/>
        <v>5745.6978560881289</v>
      </c>
      <c r="DR35" s="233">
        <f t="shared" si="36"/>
        <v>68948.374273057547</v>
      </c>
      <c r="DS35" s="233">
        <f t="shared" si="37"/>
        <v>68948.374273057547</v>
      </c>
    </row>
    <row r="36" spans="1:123" s="14" customFormat="1">
      <c r="A36" s="24" t="s">
        <v>100</v>
      </c>
      <c r="B36" s="24" t="s">
        <v>101</v>
      </c>
      <c r="C36" s="24" t="s">
        <v>41</v>
      </c>
      <c r="D36" s="386" t="s">
        <v>191</v>
      </c>
      <c r="E36" s="24" t="str">
        <f>CCT!D33</f>
        <v>Região de Teófilo Otoni</v>
      </c>
      <c r="F36" s="221"/>
      <c r="G36" s="221"/>
      <c r="H36" s="221"/>
      <c r="I36" s="221"/>
      <c r="J36" s="221">
        <v>1</v>
      </c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21"/>
      <c r="Z36" s="22">
        <f t="shared" si="20"/>
        <v>1</v>
      </c>
      <c r="AA36" s="221"/>
      <c r="AB36" s="221"/>
      <c r="AC36" s="221"/>
      <c r="AD36" s="221"/>
      <c r="AE36" s="236">
        <f>CCT_Salários!J15</f>
        <v>771.91</v>
      </c>
      <c r="AF36" s="221"/>
      <c r="AG36" s="221"/>
      <c r="AH36" s="221"/>
      <c r="AI36" s="221"/>
      <c r="AJ36" s="221"/>
      <c r="AK36" s="221"/>
      <c r="AL36" s="221"/>
      <c r="AM36" s="221"/>
      <c r="AN36" s="221"/>
      <c r="AO36" s="221"/>
      <c r="AP36" s="221"/>
      <c r="AQ36" s="221"/>
      <c r="AR36" s="221"/>
      <c r="AS36" s="221"/>
      <c r="AT36" s="221"/>
      <c r="AU36" s="233">
        <f t="shared" si="21"/>
        <v>0</v>
      </c>
      <c r="AV36" s="233">
        <f t="shared" si="0"/>
        <v>0</v>
      </c>
      <c r="AW36" s="233">
        <f t="shared" si="1"/>
        <v>0</v>
      </c>
      <c r="AX36" s="233">
        <f t="shared" si="2"/>
        <v>0</v>
      </c>
      <c r="AY36" s="233">
        <f t="shared" si="3"/>
        <v>771.91</v>
      </c>
      <c r="AZ36" s="233">
        <f t="shared" si="4"/>
        <v>0</v>
      </c>
      <c r="BA36" s="233">
        <f t="shared" si="5"/>
        <v>0</v>
      </c>
      <c r="BB36" s="233">
        <f t="shared" si="6"/>
        <v>0</v>
      </c>
      <c r="BC36" s="233">
        <f t="shared" si="7"/>
        <v>0</v>
      </c>
      <c r="BD36" s="233">
        <f t="shared" si="8"/>
        <v>0</v>
      </c>
      <c r="BE36" s="233">
        <f t="shared" si="9"/>
        <v>0</v>
      </c>
      <c r="BF36" s="233">
        <f t="shared" si="10"/>
        <v>0</v>
      </c>
      <c r="BG36" s="233">
        <f t="shared" si="11"/>
        <v>0</v>
      </c>
      <c r="BH36" s="233">
        <f t="shared" si="12"/>
        <v>0</v>
      </c>
      <c r="BI36" s="233">
        <f t="shared" si="13"/>
        <v>0</v>
      </c>
      <c r="BJ36" s="233">
        <f t="shared" si="14"/>
        <v>0</v>
      </c>
      <c r="BK36" s="233">
        <f t="shared" si="15"/>
        <v>0</v>
      </c>
      <c r="BL36" s="233">
        <f t="shared" si="16"/>
        <v>0</v>
      </c>
      <c r="BM36" s="233">
        <f t="shared" si="17"/>
        <v>0</v>
      </c>
      <c r="BN36" s="233">
        <f t="shared" si="18"/>
        <v>0</v>
      </c>
      <c r="BO36" s="233">
        <f t="shared" si="22"/>
        <v>771.91</v>
      </c>
      <c r="BP36" s="233">
        <f>BO36*'Anexo VI-PlanilhaCustos Global '!$F$133</f>
        <v>154.38200000000001</v>
      </c>
      <c r="BQ36" s="233">
        <f>BO36*'Anexo VI-PlanilhaCustos Global '!$F$134</f>
        <v>1.54382</v>
      </c>
      <c r="BR36" s="233">
        <f>BO36*'Anexo VI-PlanilhaCustos Global '!$F$135</f>
        <v>11.57865</v>
      </c>
      <c r="BS36" s="233">
        <f>BO36*'Anexo VI-PlanilhaCustos Global '!$F$136</f>
        <v>7.7191000000000001</v>
      </c>
      <c r="BT36" s="233">
        <f>BO36*'Anexo VI-PlanilhaCustos Global '!$F$137</f>
        <v>23.157299999999999</v>
      </c>
      <c r="BU36" s="233">
        <f>BO36*'Anexo VI-PlanilhaCustos Global '!$F$138</f>
        <v>61.752800000000001</v>
      </c>
      <c r="BV36" s="233">
        <f>BO36*'Anexo VI-PlanilhaCustos Global '!$F$139</f>
        <v>19.297750000000001</v>
      </c>
      <c r="BW36" s="233">
        <f>BO36*'Anexo VI-PlanilhaCustos Global '!$F$140</f>
        <v>4.6314599999999997</v>
      </c>
      <c r="BX36" s="233">
        <f t="shared" si="63"/>
        <v>284.06288000000001</v>
      </c>
      <c r="BY36" s="233">
        <f>BO36*'Anexo VI-PlanilhaCustos Global '!$F$143</f>
        <v>85.759201000000004</v>
      </c>
      <c r="BZ36" s="233">
        <f>BO36*'Anexo VI-PlanilhaCustos Global '!$F$144</f>
        <v>64.300102999999993</v>
      </c>
      <c r="CA36" s="233">
        <f>BO36*'Anexo VI-PlanilhaCustos Global '!$F$145</f>
        <v>14.975054</v>
      </c>
      <c r="CB36" s="233">
        <f>BO36*'Anexo VI-PlanilhaCustos Global '!$F$146</f>
        <v>12.813706</v>
      </c>
      <c r="CC36" s="233">
        <f>BO36*'Anexo VI-PlanilhaCustos Global '!$F$147</f>
        <v>0.15438199999999999</v>
      </c>
      <c r="CD36" s="233">
        <f>BO36*'Anexo VI-PlanilhaCustos Global '!$F$148</f>
        <v>5.6349429999999998</v>
      </c>
      <c r="CE36" s="233">
        <f>BO36*'Anexo VI-PlanilhaCustos Global '!$F$149</f>
        <v>2.0841569999999998</v>
      </c>
      <c r="CF36" s="233">
        <f t="shared" si="64"/>
        <v>185.72154599999999</v>
      </c>
      <c r="CG36" s="233">
        <f>BO36*'Anexo VI-PlanilhaCustos Global '!$F$152</f>
        <v>3.2420219999999995</v>
      </c>
      <c r="CH36" s="233">
        <f>BO36*'Anexo VI-PlanilhaCustos Global '!$F$153</f>
        <v>33.578084999999994</v>
      </c>
      <c r="CI36" s="233">
        <f>BO36*'Anexo VI-PlanilhaCustos Global '!$F$154</f>
        <v>3.0876399999999999</v>
      </c>
      <c r="CJ36" s="233">
        <f t="shared" si="65"/>
        <v>39.907746999999993</v>
      </c>
      <c r="CK36" s="233">
        <f>BO36*'Anexo VI-PlanilhaCustos Global '!$F$157</f>
        <v>68.345528928000022</v>
      </c>
      <c r="CL36" s="233">
        <f>BO36*'Anexo VI-PlanilhaCustos Global '!$F$160</f>
        <v>0.25936176</v>
      </c>
      <c r="CM36" s="233">
        <f>BO36*'Anexo VI-PlanilhaCustos Global '!$F$163</f>
        <v>0.20841569999999998</v>
      </c>
      <c r="CN36" s="233">
        <f t="shared" si="26"/>
        <v>578.50547938800003</v>
      </c>
      <c r="CO36" s="233">
        <f>Z36*CCT_Insumos!$B$37</f>
        <v>0</v>
      </c>
      <c r="CP36" s="233">
        <f>Z36*CCT_Insumos!$B$38</f>
        <v>0</v>
      </c>
      <c r="CQ36" s="250"/>
      <c r="CR36" s="301">
        <f>Z36*CCT_Insumos!F15</f>
        <v>13.16</v>
      </c>
      <c r="CS36" s="21">
        <f>Z36*CCT_Insumos!G15</f>
        <v>1.0941666666666667</v>
      </c>
      <c r="CT36" s="233">
        <f>Z36*CCT_Insumos!$B$39</f>
        <v>0</v>
      </c>
      <c r="CU36" s="250"/>
      <c r="CV36" s="21">
        <f>(H36+I36+L36+O36+P36+Q36+T36+V36+X36+Y36)*CCT_Insumos!I15</f>
        <v>0</v>
      </c>
      <c r="CW36" s="233">
        <f t="shared" si="66"/>
        <v>414</v>
      </c>
      <c r="CX36" s="21">
        <f>'Anexo III  Relação de Materiais'!EY84</f>
        <v>0</v>
      </c>
      <c r="CY36" s="231">
        <f>'Anexo IV - Equipamentos '!W36</f>
        <v>0</v>
      </c>
      <c r="CZ36" s="231">
        <f>'Caixa d''água '!H33/12</f>
        <v>0</v>
      </c>
      <c r="DA36" s="231">
        <f>'Dedetização '!G36/12</f>
        <v>0</v>
      </c>
      <c r="DB36" s="231"/>
      <c r="DC36" s="233">
        <f t="shared" si="67"/>
        <v>428.25416666666666</v>
      </c>
      <c r="DD36" s="233">
        <v>14.415697442779999</v>
      </c>
      <c r="DE36" s="233">
        <v>12.592600000000001</v>
      </c>
      <c r="DF36" s="21">
        <f>BO36*'Montante D'!$B$2</f>
        <v>0</v>
      </c>
      <c r="DG36" s="21">
        <f>BO36*'Montante D'!$B$3</f>
        <v>0</v>
      </c>
      <c r="DH36" s="233">
        <f t="shared" si="27"/>
        <v>0</v>
      </c>
      <c r="DI36" s="233">
        <f t="shared" si="28"/>
        <v>1778.6696460546666</v>
      </c>
      <c r="DJ36" s="237">
        <f t="shared" si="29"/>
        <v>16.618075801749285</v>
      </c>
      <c r="DK36" s="233">
        <f t="shared" si="30"/>
        <v>157.64302402350398</v>
      </c>
      <c r="DL36" s="233">
        <f t="shared" si="31"/>
        <v>34.225130215629157</v>
      </c>
      <c r="DM36" s="289">
        <v>0.05</v>
      </c>
      <c r="DN36" s="233">
        <f t="shared" si="32"/>
        <v>103.71251580493684</v>
      </c>
      <c r="DO36" s="233">
        <f t="shared" si="33"/>
        <v>295.58067004406996</v>
      </c>
      <c r="DP36" s="233">
        <f t="shared" si="34"/>
        <v>2074.2503160987367</v>
      </c>
      <c r="DQ36" s="233">
        <f t="shared" si="35"/>
        <v>2074.2503160987367</v>
      </c>
      <c r="DR36" s="233">
        <f t="shared" si="36"/>
        <v>24891.003793184842</v>
      </c>
      <c r="DS36" s="233">
        <f t="shared" si="37"/>
        <v>24891.003793184842</v>
      </c>
    </row>
    <row r="37" spans="1:123" s="14" customFormat="1">
      <c r="A37" s="24" t="s">
        <v>100</v>
      </c>
      <c r="B37" s="24" t="s">
        <v>101</v>
      </c>
      <c r="C37" s="24" t="s">
        <v>42</v>
      </c>
      <c r="D37" s="386" t="s">
        <v>193</v>
      </c>
      <c r="E37" s="24" t="str">
        <f>CCT!D34</f>
        <v>Interior</v>
      </c>
      <c r="F37" s="221"/>
      <c r="G37" s="221"/>
      <c r="H37" s="221"/>
      <c r="I37" s="221"/>
      <c r="J37" s="221">
        <v>1</v>
      </c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">
        <f t="shared" si="20"/>
        <v>1</v>
      </c>
      <c r="AA37" s="221"/>
      <c r="AB37" s="221"/>
      <c r="AC37" s="221"/>
      <c r="AD37" s="221"/>
      <c r="AE37" s="236">
        <f>CCT_Salários!J2</f>
        <v>771.91</v>
      </c>
      <c r="AF37" s="221"/>
      <c r="AG37" s="221"/>
      <c r="AH37" s="221"/>
      <c r="AI37" s="221"/>
      <c r="AJ37" s="221"/>
      <c r="AK37" s="221"/>
      <c r="AL37" s="221"/>
      <c r="AM37" s="221"/>
      <c r="AN37" s="221"/>
      <c r="AO37" s="221"/>
      <c r="AP37" s="221"/>
      <c r="AQ37" s="221"/>
      <c r="AR37" s="221"/>
      <c r="AS37" s="221"/>
      <c r="AT37" s="221"/>
      <c r="AU37" s="233">
        <f t="shared" si="21"/>
        <v>0</v>
      </c>
      <c r="AV37" s="233">
        <f t="shared" si="0"/>
        <v>0</v>
      </c>
      <c r="AW37" s="233">
        <f t="shared" si="1"/>
        <v>0</v>
      </c>
      <c r="AX37" s="233">
        <f t="shared" si="2"/>
        <v>0</v>
      </c>
      <c r="AY37" s="233">
        <f t="shared" si="3"/>
        <v>771.91</v>
      </c>
      <c r="AZ37" s="233">
        <f t="shared" si="4"/>
        <v>0</v>
      </c>
      <c r="BA37" s="233">
        <f t="shared" si="5"/>
        <v>0</v>
      </c>
      <c r="BB37" s="233">
        <f t="shared" si="6"/>
        <v>0</v>
      </c>
      <c r="BC37" s="233">
        <f t="shared" si="7"/>
        <v>0</v>
      </c>
      <c r="BD37" s="233">
        <f t="shared" si="8"/>
        <v>0</v>
      </c>
      <c r="BE37" s="233">
        <f t="shared" si="9"/>
        <v>0</v>
      </c>
      <c r="BF37" s="233">
        <f t="shared" si="10"/>
        <v>0</v>
      </c>
      <c r="BG37" s="233">
        <f t="shared" si="11"/>
        <v>0</v>
      </c>
      <c r="BH37" s="233">
        <f t="shared" si="12"/>
        <v>0</v>
      </c>
      <c r="BI37" s="233">
        <f t="shared" si="13"/>
        <v>0</v>
      </c>
      <c r="BJ37" s="233">
        <f t="shared" si="14"/>
        <v>0</v>
      </c>
      <c r="BK37" s="233">
        <f t="shared" si="15"/>
        <v>0</v>
      </c>
      <c r="BL37" s="233">
        <f t="shared" si="16"/>
        <v>0</v>
      </c>
      <c r="BM37" s="233">
        <f t="shared" si="17"/>
        <v>0</v>
      </c>
      <c r="BN37" s="233">
        <f t="shared" si="18"/>
        <v>0</v>
      </c>
      <c r="BO37" s="233">
        <f t="shared" si="22"/>
        <v>771.91</v>
      </c>
      <c r="BP37" s="233">
        <f>BO37*'Anexo VI-PlanilhaCustos Global '!$F$133</f>
        <v>154.38200000000001</v>
      </c>
      <c r="BQ37" s="233">
        <f>BO37*'Anexo VI-PlanilhaCustos Global '!$F$134</f>
        <v>1.54382</v>
      </c>
      <c r="BR37" s="233">
        <f>BO37*'Anexo VI-PlanilhaCustos Global '!$F$135</f>
        <v>11.57865</v>
      </c>
      <c r="BS37" s="233">
        <f>BO37*'Anexo VI-PlanilhaCustos Global '!$F$136</f>
        <v>7.7191000000000001</v>
      </c>
      <c r="BT37" s="233">
        <f>BO37*'Anexo VI-PlanilhaCustos Global '!$F$137</f>
        <v>23.157299999999999</v>
      </c>
      <c r="BU37" s="233">
        <f>BO37*'Anexo VI-PlanilhaCustos Global '!$F$138</f>
        <v>61.752800000000001</v>
      </c>
      <c r="BV37" s="233">
        <f>BO37*'Anexo VI-PlanilhaCustos Global '!$F$139</f>
        <v>19.297750000000001</v>
      </c>
      <c r="BW37" s="233">
        <f>BO37*'Anexo VI-PlanilhaCustos Global '!$F$140</f>
        <v>4.6314599999999997</v>
      </c>
      <c r="BX37" s="233">
        <f t="shared" si="63"/>
        <v>284.06288000000001</v>
      </c>
      <c r="BY37" s="233">
        <f>BO37*'Anexo VI-PlanilhaCustos Global '!$F$143</f>
        <v>85.759201000000004</v>
      </c>
      <c r="BZ37" s="233">
        <f>BO37*'Anexo VI-PlanilhaCustos Global '!$F$144</f>
        <v>64.300102999999993</v>
      </c>
      <c r="CA37" s="233">
        <f>BO37*'Anexo VI-PlanilhaCustos Global '!$F$145</f>
        <v>14.975054</v>
      </c>
      <c r="CB37" s="233">
        <f>BO37*'Anexo VI-PlanilhaCustos Global '!$F$146</f>
        <v>12.813706</v>
      </c>
      <c r="CC37" s="233">
        <f>BO37*'Anexo VI-PlanilhaCustos Global '!$F$147</f>
        <v>0.15438199999999999</v>
      </c>
      <c r="CD37" s="233">
        <f>BO37*'Anexo VI-PlanilhaCustos Global '!$F$148</f>
        <v>5.6349429999999998</v>
      </c>
      <c r="CE37" s="233">
        <f>BO37*'Anexo VI-PlanilhaCustos Global '!$F$149</f>
        <v>2.0841569999999998</v>
      </c>
      <c r="CF37" s="233">
        <f t="shared" si="64"/>
        <v>185.72154599999999</v>
      </c>
      <c r="CG37" s="233">
        <f>BO37*'Anexo VI-PlanilhaCustos Global '!$F$152</f>
        <v>3.2420219999999995</v>
      </c>
      <c r="CH37" s="233">
        <f>BO37*'Anexo VI-PlanilhaCustos Global '!$F$153</f>
        <v>33.578084999999994</v>
      </c>
      <c r="CI37" s="233">
        <f>BO37*'Anexo VI-PlanilhaCustos Global '!$F$154</f>
        <v>3.0876399999999999</v>
      </c>
      <c r="CJ37" s="233">
        <f t="shared" si="65"/>
        <v>39.907746999999993</v>
      </c>
      <c r="CK37" s="233">
        <f>BO37*'Anexo VI-PlanilhaCustos Global '!$F$157</f>
        <v>68.345528928000022</v>
      </c>
      <c r="CL37" s="233">
        <f>BO37*'Anexo VI-PlanilhaCustos Global '!$F$160</f>
        <v>0.25936176</v>
      </c>
      <c r="CM37" s="233">
        <f>BO37*'Anexo VI-PlanilhaCustos Global '!$F$163</f>
        <v>0.20841569999999998</v>
      </c>
      <c r="CN37" s="233">
        <f t="shared" si="26"/>
        <v>578.50547938800003</v>
      </c>
      <c r="CO37" s="233">
        <f>Z37*CCT_Insumos!$B$37</f>
        <v>0</v>
      </c>
      <c r="CP37" s="233">
        <f>Z37*CCT_Insumos!$B$38</f>
        <v>0</v>
      </c>
      <c r="CQ37" s="250"/>
      <c r="CR37" s="21">
        <f>Z37*CCT_Insumos!F2</f>
        <v>13.16</v>
      </c>
      <c r="CS37" s="21">
        <f>Z37*CCT_Insumos!G2</f>
        <v>1.0941666666666667</v>
      </c>
      <c r="CT37" s="233">
        <f>Z37*CCT_Insumos!$B$39</f>
        <v>0</v>
      </c>
      <c r="CU37" s="250"/>
      <c r="CV37" s="21">
        <f>(H37+I37+L37+O37+P37+Q37+T37+V37+X37+Y37)*CCT_Insumos!I2</f>
        <v>0</v>
      </c>
      <c r="CW37" s="233">
        <f t="shared" si="66"/>
        <v>414</v>
      </c>
      <c r="CX37" s="21">
        <f>'Anexo III  Relação de Materiais'!EZ84</f>
        <v>0</v>
      </c>
      <c r="CY37" s="231">
        <f>'Anexo IV - Equipamentos '!W37</f>
        <v>0</v>
      </c>
      <c r="CZ37" s="231">
        <f>'Caixa d''água '!H34/12</f>
        <v>0</v>
      </c>
      <c r="DA37" s="231">
        <f>'Dedetização '!G37/12</f>
        <v>0</v>
      </c>
      <c r="DB37" s="231"/>
      <c r="DC37" s="233">
        <f t="shared" si="67"/>
        <v>428.25416666666666</v>
      </c>
      <c r="DD37" s="233">
        <v>14.415697442779999</v>
      </c>
      <c r="DE37" s="233">
        <v>12.592600000000001</v>
      </c>
      <c r="DF37" s="21">
        <f>BO37*'Montante D'!$B$2</f>
        <v>0</v>
      </c>
      <c r="DG37" s="21">
        <f>BO37*'Montante D'!$B$3</f>
        <v>0</v>
      </c>
      <c r="DH37" s="233">
        <f t="shared" si="27"/>
        <v>0</v>
      </c>
      <c r="DI37" s="233">
        <f t="shared" si="28"/>
        <v>1778.6696460546666</v>
      </c>
      <c r="DJ37" s="237">
        <f t="shared" si="29"/>
        <v>13.960113960113972</v>
      </c>
      <c r="DK37" s="233">
        <f t="shared" si="30"/>
        <v>154.05002062695689</v>
      </c>
      <c r="DL37" s="233">
        <f t="shared" si="31"/>
        <v>33.445070267694589</v>
      </c>
      <c r="DM37" s="289">
        <v>0.03</v>
      </c>
      <c r="DN37" s="233">
        <f t="shared" si="32"/>
        <v>60.809218668535614</v>
      </c>
      <c r="DO37" s="233">
        <f t="shared" si="33"/>
        <v>248.30430956318708</v>
      </c>
      <c r="DP37" s="233">
        <f t="shared" si="34"/>
        <v>2026.9739556178538</v>
      </c>
      <c r="DQ37" s="233">
        <f t="shared" si="35"/>
        <v>2026.9739556178538</v>
      </c>
      <c r="DR37" s="233">
        <f t="shared" si="36"/>
        <v>24323.687467414245</v>
      </c>
      <c r="DS37" s="233">
        <f t="shared" si="37"/>
        <v>24323.687467414245</v>
      </c>
    </row>
    <row r="38" spans="1:123" s="14" customFormat="1">
      <c r="A38" s="24" t="s">
        <v>100</v>
      </c>
      <c r="B38" s="24" t="s">
        <v>101</v>
      </c>
      <c r="C38" s="24" t="s">
        <v>43</v>
      </c>
      <c r="D38" s="386" t="s">
        <v>195</v>
      </c>
      <c r="E38" s="24" t="str">
        <f>CCT!D35</f>
        <v>Região de Teófilo Otoni</v>
      </c>
      <c r="F38" s="221"/>
      <c r="G38" s="221"/>
      <c r="H38" s="221"/>
      <c r="I38" s="221"/>
      <c r="J38" s="221">
        <v>1</v>
      </c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">
        <f t="shared" si="20"/>
        <v>1</v>
      </c>
      <c r="AA38" s="221"/>
      <c r="AB38" s="221"/>
      <c r="AC38" s="221"/>
      <c r="AD38" s="221"/>
      <c r="AE38" s="236">
        <f>CCT_Salários!J15</f>
        <v>771.91</v>
      </c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1"/>
      <c r="AS38" s="221"/>
      <c r="AT38" s="221"/>
      <c r="AU38" s="233">
        <f t="shared" si="21"/>
        <v>0</v>
      </c>
      <c r="AV38" s="233">
        <f t="shared" si="0"/>
        <v>0</v>
      </c>
      <c r="AW38" s="233">
        <f t="shared" si="1"/>
        <v>0</v>
      </c>
      <c r="AX38" s="233">
        <f t="shared" si="2"/>
        <v>0</v>
      </c>
      <c r="AY38" s="233">
        <f t="shared" si="3"/>
        <v>771.91</v>
      </c>
      <c r="AZ38" s="233">
        <f t="shared" si="4"/>
        <v>0</v>
      </c>
      <c r="BA38" s="233">
        <f t="shared" si="5"/>
        <v>0</v>
      </c>
      <c r="BB38" s="233">
        <f t="shared" si="6"/>
        <v>0</v>
      </c>
      <c r="BC38" s="233">
        <f t="shared" si="7"/>
        <v>0</v>
      </c>
      <c r="BD38" s="233">
        <f t="shared" si="8"/>
        <v>0</v>
      </c>
      <c r="BE38" s="233">
        <f t="shared" si="9"/>
        <v>0</v>
      </c>
      <c r="BF38" s="233">
        <f t="shared" si="10"/>
        <v>0</v>
      </c>
      <c r="BG38" s="233">
        <f t="shared" si="11"/>
        <v>0</v>
      </c>
      <c r="BH38" s="233">
        <f t="shared" si="12"/>
        <v>0</v>
      </c>
      <c r="BI38" s="233">
        <f t="shared" si="13"/>
        <v>0</v>
      </c>
      <c r="BJ38" s="233">
        <f t="shared" si="14"/>
        <v>0</v>
      </c>
      <c r="BK38" s="233">
        <f t="shared" si="15"/>
        <v>0</v>
      </c>
      <c r="BL38" s="233">
        <f t="shared" si="16"/>
        <v>0</v>
      </c>
      <c r="BM38" s="233">
        <f t="shared" si="17"/>
        <v>0</v>
      </c>
      <c r="BN38" s="233">
        <f t="shared" si="18"/>
        <v>0</v>
      </c>
      <c r="BO38" s="233">
        <f t="shared" si="22"/>
        <v>771.91</v>
      </c>
      <c r="BP38" s="233">
        <f>BO38*'Anexo VI-PlanilhaCustos Global '!$F$133</f>
        <v>154.38200000000001</v>
      </c>
      <c r="BQ38" s="233">
        <f>BO38*'Anexo VI-PlanilhaCustos Global '!$F$134</f>
        <v>1.54382</v>
      </c>
      <c r="BR38" s="233">
        <f>BO38*'Anexo VI-PlanilhaCustos Global '!$F$135</f>
        <v>11.57865</v>
      </c>
      <c r="BS38" s="233">
        <f>BO38*'Anexo VI-PlanilhaCustos Global '!$F$136</f>
        <v>7.7191000000000001</v>
      </c>
      <c r="BT38" s="233">
        <f>BO38*'Anexo VI-PlanilhaCustos Global '!$F$137</f>
        <v>23.157299999999999</v>
      </c>
      <c r="BU38" s="233">
        <f>BO38*'Anexo VI-PlanilhaCustos Global '!$F$138</f>
        <v>61.752800000000001</v>
      </c>
      <c r="BV38" s="233">
        <f>BO38*'Anexo VI-PlanilhaCustos Global '!$F$139</f>
        <v>19.297750000000001</v>
      </c>
      <c r="BW38" s="233">
        <f>BO38*'Anexo VI-PlanilhaCustos Global '!$F$140</f>
        <v>4.6314599999999997</v>
      </c>
      <c r="BX38" s="233">
        <f t="shared" si="63"/>
        <v>284.06288000000001</v>
      </c>
      <c r="BY38" s="233">
        <f>BO38*'Anexo VI-PlanilhaCustos Global '!$F$143</f>
        <v>85.759201000000004</v>
      </c>
      <c r="BZ38" s="233">
        <f>BO38*'Anexo VI-PlanilhaCustos Global '!$F$144</f>
        <v>64.300102999999993</v>
      </c>
      <c r="CA38" s="233">
        <f>BO38*'Anexo VI-PlanilhaCustos Global '!$F$145</f>
        <v>14.975054</v>
      </c>
      <c r="CB38" s="233">
        <f>BO38*'Anexo VI-PlanilhaCustos Global '!$F$146</f>
        <v>12.813706</v>
      </c>
      <c r="CC38" s="233">
        <f>BO38*'Anexo VI-PlanilhaCustos Global '!$F$147</f>
        <v>0.15438199999999999</v>
      </c>
      <c r="CD38" s="233">
        <f>BO38*'Anexo VI-PlanilhaCustos Global '!$F$148</f>
        <v>5.6349429999999998</v>
      </c>
      <c r="CE38" s="233">
        <f>BO38*'Anexo VI-PlanilhaCustos Global '!$F$149</f>
        <v>2.0841569999999998</v>
      </c>
      <c r="CF38" s="233">
        <f t="shared" si="64"/>
        <v>185.72154599999999</v>
      </c>
      <c r="CG38" s="233">
        <f>BO38*'Anexo VI-PlanilhaCustos Global '!$F$152</f>
        <v>3.2420219999999995</v>
      </c>
      <c r="CH38" s="233">
        <f>BO38*'Anexo VI-PlanilhaCustos Global '!$F$153</f>
        <v>33.578084999999994</v>
      </c>
      <c r="CI38" s="233">
        <f>BO38*'Anexo VI-PlanilhaCustos Global '!$F$154</f>
        <v>3.0876399999999999</v>
      </c>
      <c r="CJ38" s="233">
        <f t="shared" si="65"/>
        <v>39.907746999999993</v>
      </c>
      <c r="CK38" s="233">
        <f>BO38*'Anexo VI-PlanilhaCustos Global '!$F$157</f>
        <v>68.345528928000022</v>
      </c>
      <c r="CL38" s="233">
        <f>BO38*'Anexo VI-PlanilhaCustos Global '!$F$160</f>
        <v>0.25936176</v>
      </c>
      <c r="CM38" s="233">
        <f>BO38*'Anexo VI-PlanilhaCustos Global '!$F$163</f>
        <v>0.20841569999999998</v>
      </c>
      <c r="CN38" s="233">
        <f t="shared" si="26"/>
        <v>578.50547938800003</v>
      </c>
      <c r="CO38" s="233">
        <f>Z38*CCT_Insumos!$B$37</f>
        <v>0</v>
      </c>
      <c r="CP38" s="233">
        <f>Z38*CCT_Insumos!$B$38</f>
        <v>0</v>
      </c>
      <c r="CQ38" s="250"/>
      <c r="CR38" s="301">
        <f>Z38*CCT_Insumos!F15</f>
        <v>13.16</v>
      </c>
      <c r="CS38" s="21">
        <f>Z38*CCT_Insumos!G15</f>
        <v>1.0941666666666667</v>
      </c>
      <c r="CT38" s="233">
        <f>Z38*CCT_Insumos!$B$39</f>
        <v>0</v>
      </c>
      <c r="CU38" s="250"/>
      <c r="CV38" s="21">
        <f>(H38+I38+L38+O38+P38+Q38+T38+V38+X38+Y38)*CCT_Insumos!I15</f>
        <v>0</v>
      </c>
      <c r="CW38" s="233">
        <f t="shared" si="66"/>
        <v>414</v>
      </c>
      <c r="CX38" s="21">
        <f>'Anexo III  Relação de Materiais'!FA84</f>
        <v>0</v>
      </c>
      <c r="CY38" s="231">
        <f>'Anexo IV - Equipamentos '!W38</f>
        <v>0</v>
      </c>
      <c r="CZ38" s="231">
        <f>'Caixa d''água '!H35/12</f>
        <v>0</v>
      </c>
      <c r="DA38" s="231">
        <f>'Dedetização '!G38/12</f>
        <v>0</v>
      </c>
      <c r="DB38" s="231"/>
      <c r="DC38" s="233">
        <f t="shared" si="67"/>
        <v>428.25416666666666</v>
      </c>
      <c r="DD38" s="233">
        <v>14.415697442779999</v>
      </c>
      <c r="DE38" s="233">
        <v>12.592600000000001</v>
      </c>
      <c r="DF38" s="21">
        <f>BO38*'Montante D'!$B$2</f>
        <v>0</v>
      </c>
      <c r="DG38" s="21">
        <f>BO38*'Montante D'!$B$3</f>
        <v>0</v>
      </c>
      <c r="DH38" s="233">
        <f t="shared" si="27"/>
        <v>0</v>
      </c>
      <c r="DI38" s="233">
        <f t="shared" si="28"/>
        <v>1778.6696460546666</v>
      </c>
      <c r="DJ38" s="237">
        <f t="shared" si="29"/>
        <v>13.960113960113972</v>
      </c>
      <c r="DK38" s="233">
        <f t="shared" si="30"/>
        <v>154.05002062695689</v>
      </c>
      <c r="DL38" s="233">
        <f t="shared" si="31"/>
        <v>33.445070267694589</v>
      </c>
      <c r="DM38" s="289">
        <v>0.03</v>
      </c>
      <c r="DN38" s="233">
        <f t="shared" si="32"/>
        <v>60.809218668535614</v>
      </c>
      <c r="DO38" s="233">
        <f t="shared" si="33"/>
        <v>248.30430956318708</v>
      </c>
      <c r="DP38" s="233">
        <f t="shared" si="34"/>
        <v>2026.9739556178538</v>
      </c>
      <c r="DQ38" s="233">
        <f t="shared" si="35"/>
        <v>2026.9739556178538</v>
      </c>
      <c r="DR38" s="233">
        <f t="shared" si="36"/>
        <v>24323.687467414245</v>
      </c>
      <c r="DS38" s="233">
        <f t="shared" si="37"/>
        <v>24323.687467414245</v>
      </c>
    </row>
    <row r="39" spans="1:123" s="14" customFormat="1">
      <c r="A39" s="24" t="s">
        <v>100</v>
      </c>
      <c r="B39" s="24" t="s">
        <v>101</v>
      </c>
      <c r="C39" s="24" t="s">
        <v>38</v>
      </c>
      <c r="D39" s="386" t="s">
        <v>186</v>
      </c>
      <c r="E39" s="24" t="str">
        <f>CCT!D36</f>
        <v>Região de Teófilo Otoni</v>
      </c>
      <c r="F39" s="221"/>
      <c r="G39" s="221"/>
      <c r="H39" s="221"/>
      <c r="I39" s="221"/>
      <c r="J39" s="221"/>
      <c r="K39" s="221">
        <v>1</v>
      </c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21"/>
      <c r="Z39" s="22">
        <f t="shared" si="20"/>
        <v>1</v>
      </c>
      <c r="AA39" s="221"/>
      <c r="AB39" s="221"/>
      <c r="AC39" s="221"/>
      <c r="AD39" s="221"/>
      <c r="AE39" s="221"/>
      <c r="AF39" s="236">
        <f>CCT_Salários!K15</f>
        <v>1157.8599999999999</v>
      </c>
      <c r="AG39" s="221"/>
      <c r="AH39" s="221"/>
      <c r="AI39" s="221"/>
      <c r="AJ39" s="221"/>
      <c r="AK39" s="221"/>
      <c r="AL39" s="221"/>
      <c r="AM39" s="221"/>
      <c r="AN39" s="221"/>
      <c r="AO39" s="221"/>
      <c r="AP39" s="221"/>
      <c r="AQ39" s="221"/>
      <c r="AR39" s="221"/>
      <c r="AS39" s="221"/>
      <c r="AT39" s="221"/>
      <c r="AU39" s="233">
        <f t="shared" si="21"/>
        <v>0</v>
      </c>
      <c r="AV39" s="233">
        <f t="shared" si="0"/>
        <v>0</v>
      </c>
      <c r="AW39" s="233">
        <f t="shared" si="1"/>
        <v>0</v>
      </c>
      <c r="AX39" s="233">
        <f t="shared" si="2"/>
        <v>0</v>
      </c>
      <c r="AY39" s="233">
        <f t="shared" si="3"/>
        <v>0</v>
      </c>
      <c r="AZ39" s="233">
        <f t="shared" si="4"/>
        <v>1157.8599999999999</v>
      </c>
      <c r="BA39" s="233">
        <f t="shared" si="5"/>
        <v>0</v>
      </c>
      <c r="BB39" s="233">
        <f t="shared" si="6"/>
        <v>0</v>
      </c>
      <c r="BC39" s="233">
        <f t="shared" si="7"/>
        <v>0</v>
      </c>
      <c r="BD39" s="233">
        <f t="shared" si="8"/>
        <v>0</v>
      </c>
      <c r="BE39" s="233">
        <f t="shared" si="9"/>
        <v>0</v>
      </c>
      <c r="BF39" s="233">
        <f t="shared" si="10"/>
        <v>0</v>
      </c>
      <c r="BG39" s="233">
        <f t="shared" si="11"/>
        <v>0</v>
      </c>
      <c r="BH39" s="233">
        <f t="shared" si="12"/>
        <v>0</v>
      </c>
      <c r="BI39" s="233">
        <f t="shared" si="13"/>
        <v>0</v>
      </c>
      <c r="BJ39" s="233">
        <f t="shared" si="14"/>
        <v>0</v>
      </c>
      <c r="BK39" s="233">
        <f t="shared" si="15"/>
        <v>0</v>
      </c>
      <c r="BL39" s="233">
        <f t="shared" si="16"/>
        <v>0</v>
      </c>
      <c r="BM39" s="233">
        <f t="shared" si="17"/>
        <v>0</v>
      </c>
      <c r="BN39" s="233">
        <f t="shared" si="18"/>
        <v>0</v>
      </c>
      <c r="BO39" s="233">
        <f t="shared" si="22"/>
        <v>1157.8599999999999</v>
      </c>
      <c r="BP39" s="233">
        <f>BO39*'Anexo VI-PlanilhaCustos Global '!$F$133</f>
        <v>231.572</v>
      </c>
      <c r="BQ39" s="233">
        <f>BO39*'Anexo VI-PlanilhaCustos Global '!$F$134</f>
        <v>2.3157199999999998</v>
      </c>
      <c r="BR39" s="233">
        <f>BO39*'Anexo VI-PlanilhaCustos Global '!$F$135</f>
        <v>17.367899999999999</v>
      </c>
      <c r="BS39" s="233">
        <f>BO39*'Anexo VI-PlanilhaCustos Global '!$F$136</f>
        <v>11.5786</v>
      </c>
      <c r="BT39" s="233">
        <f>BO39*'Anexo VI-PlanilhaCustos Global '!$F$137</f>
        <v>34.735799999999998</v>
      </c>
      <c r="BU39" s="233">
        <f>BO39*'Anexo VI-PlanilhaCustos Global '!$F$138</f>
        <v>92.628799999999998</v>
      </c>
      <c r="BV39" s="233">
        <f>BO39*'Anexo VI-PlanilhaCustos Global '!$F$139</f>
        <v>28.9465</v>
      </c>
      <c r="BW39" s="233">
        <f>BO39*'Anexo VI-PlanilhaCustos Global '!$F$140</f>
        <v>6.9471599999999993</v>
      </c>
      <c r="BX39" s="233">
        <f t="shared" si="63"/>
        <v>426.09248000000002</v>
      </c>
      <c r="BY39" s="233">
        <f>BO39*'Anexo VI-PlanilhaCustos Global '!$F$143</f>
        <v>128.63824599999998</v>
      </c>
      <c r="BZ39" s="233">
        <f>BO39*'Anexo VI-PlanilhaCustos Global '!$F$144</f>
        <v>96.449737999999996</v>
      </c>
      <c r="CA39" s="233">
        <f>BO39*'Anexo VI-PlanilhaCustos Global '!$F$145</f>
        <v>22.462484</v>
      </c>
      <c r="CB39" s="233">
        <f>BO39*'Anexo VI-PlanilhaCustos Global '!$F$146</f>
        <v>19.220475999999998</v>
      </c>
      <c r="CC39" s="233">
        <f>BO39*'Anexo VI-PlanilhaCustos Global '!$F$147</f>
        <v>0.231572</v>
      </c>
      <c r="CD39" s="233">
        <f>BO39*'Anexo VI-PlanilhaCustos Global '!$F$148</f>
        <v>8.4523779999999995</v>
      </c>
      <c r="CE39" s="233">
        <f>BO39*'Anexo VI-PlanilhaCustos Global '!$F$149</f>
        <v>3.1262219999999998</v>
      </c>
      <c r="CF39" s="233">
        <f t="shared" si="64"/>
        <v>278.58111600000001</v>
      </c>
      <c r="CG39" s="233">
        <f>BO39*'Anexo VI-PlanilhaCustos Global '!$F$152</f>
        <v>4.8630119999999994</v>
      </c>
      <c r="CH39" s="233">
        <f>BO39*'Anexo VI-PlanilhaCustos Global '!$F$153</f>
        <v>50.36690999999999</v>
      </c>
      <c r="CI39" s="233">
        <f>BO39*'Anexo VI-PlanilhaCustos Global '!$F$154</f>
        <v>4.6314399999999996</v>
      </c>
      <c r="CJ39" s="233">
        <f t="shared" si="65"/>
        <v>59.861361999999986</v>
      </c>
      <c r="CK39" s="233">
        <f>BO39*'Anexo VI-PlanilhaCustos Global '!$F$157</f>
        <v>102.51785068800002</v>
      </c>
      <c r="CL39" s="233">
        <f>BO39*'Anexo VI-PlanilhaCustos Global '!$F$160</f>
        <v>0.38904095999999994</v>
      </c>
      <c r="CM39" s="233">
        <f>BO39*'Anexo VI-PlanilhaCustos Global '!$F$163</f>
        <v>0.31262219999999996</v>
      </c>
      <c r="CN39" s="233">
        <f t="shared" si="26"/>
        <v>867.75447184800009</v>
      </c>
      <c r="CO39" s="233">
        <f>Z39*CCT_Insumos!$B$37</f>
        <v>0</v>
      </c>
      <c r="CP39" s="233">
        <f>Z39*CCT_Insumos!$B$38</f>
        <v>0</v>
      </c>
      <c r="CQ39" s="250"/>
      <c r="CR39" s="301">
        <f>Z39*CCT_Insumos!F15</f>
        <v>13.16</v>
      </c>
      <c r="CS39" s="21">
        <f>Z39*CCT_Insumos!G15</f>
        <v>1.0941666666666667</v>
      </c>
      <c r="CT39" s="233">
        <f>Z39*CCT_Insumos!$B$39</f>
        <v>0</v>
      </c>
      <c r="CU39" s="250"/>
      <c r="CV39" s="21">
        <f>(H39+I39+L39+O39+P39+Q39+T39+V39+X39+Y39)*CCT_Insumos!I15</f>
        <v>0</v>
      </c>
      <c r="CW39" s="233">
        <f t="shared" si="66"/>
        <v>414</v>
      </c>
      <c r="CX39" s="21">
        <f>'Anexo III  Relação de Materiais'!FB84</f>
        <v>0</v>
      </c>
      <c r="CY39" s="231">
        <f>'Anexo IV - Equipamentos '!W39</f>
        <v>0</v>
      </c>
      <c r="CZ39" s="231">
        <f>'Caixa d''água '!H36/12</f>
        <v>0</v>
      </c>
      <c r="DA39" s="231">
        <f>'Dedetização '!G39/12</f>
        <v>0</v>
      </c>
      <c r="DB39" s="231"/>
      <c r="DC39" s="233">
        <f t="shared" si="67"/>
        <v>428.25416666666666</v>
      </c>
      <c r="DD39" s="233">
        <v>21.623202731579998</v>
      </c>
      <c r="DE39" s="233">
        <v>18.8886</v>
      </c>
      <c r="DF39" s="21">
        <f>BO39*'Montante D'!$B$2</f>
        <v>0</v>
      </c>
      <c r="DG39" s="21">
        <f>BO39*'Montante D'!$B$3</f>
        <v>0</v>
      </c>
      <c r="DH39" s="233">
        <f t="shared" si="27"/>
        <v>0</v>
      </c>
      <c r="DI39" s="233">
        <f t="shared" si="28"/>
        <v>2453.8686385146666</v>
      </c>
      <c r="DJ39" s="237">
        <f t="shared" si="29"/>
        <v>13.960113960113972</v>
      </c>
      <c r="DK39" s="233">
        <f t="shared" si="30"/>
        <v>212.52879376309363</v>
      </c>
      <c r="DL39" s="233">
        <f t="shared" si="31"/>
        <v>46.141119698566385</v>
      </c>
      <c r="DM39" s="289">
        <v>0.03</v>
      </c>
      <c r="DN39" s="233">
        <f t="shared" si="32"/>
        <v>83.892944906484331</v>
      </c>
      <c r="DO39" s="233">
        <f t="shared" si="33"/>
        <v>342.56285836814436</v>
      </c>
      <c r="DP39" s="233">
        <f t="shared" si="34"/>
        <v>2796.4314968828112</v>
      </c>
      <c r="DQ39" s="233">
        <f t="shared" si="35"/>
        <v>2796.4314968828112</v>
      </c>
      <c r="DR39" s="233">
        <f t="shared" si="36"/>
        <v>33557.177962593734</v>
      </c>
      <c r="DS39" s="233">
        <f t="shared" si="37"/>
        <v>33557.177962593734</v>
      </c>
    </row>
    <row r="40" spans="1:123" s="16" customFormat="1" ht="12.6" customHeight="1">
      <c r="A40" s="243"/>
      <c r="B40" s="244"/>
      <c r="C40" s="244"/>
      <c r="D40" s="247"/>
      <c r="E40" s="244"/>
      <c r="F40" s="220">
        <f>SUM(F30:F39)</f>
        <v>0</v>
      </c>
      <c r="G40" s="220">
        <f>SUM(G30:G39)</f>
        <v>2</v>
      </c>
      <c r="H40" s="220">
        <f t="shared" ref="H40:Y40" si="68">SUM(H30:H39)</f>
        <v>0</v>
      </c>
      <c r="I40" s="220">
        <f t="shared" si="68"/>
        <v>0</v>
      </c>
      <c r="J40" s="220">
        <f t="shared" si="68"/>
        <v>6</v>
      </c>
      <c r="K40" s="220">
        <f t="shared" si="68"/>
        <v>4</v>
      </c>
      <c r="L40" s="220">
        <f t="shared" si="68"/>
        <v>0</v>
      </c>
      <c r="M40" s="220">
        <f t="shared" si="68"/>
        <v>0</v>
      </c>
      <c r="N40" s="220">
        <f t="shared" si="68"/>
        <v>0</v>
      </c>
      <c r="O40" s="220">
        <f t="shared" si="68"/>
        <v>0</v>
      </c>
      <c r="P40" s="220">
        <f t="shared" si="68"/>
        <v>0</v>
      </c>
      <c r="Q40" s="220">
        <f t="shared" si="68"/>
        <v>0</v>
      </c>
      <c r="R40" s="220">
        <f t="shared" si="68"/>
        <v>0</v>
      </c>
      <c r="S40" s="220">
        <f t="shared" si="68"/>
        <v>1</v>
      </c>
      <c r="T40" s="220">
        <f t="shared" si="68"/>
        <v>0</v>
      </c>
      <c r="U40" s="220">
        <f t="shared" si="68"/>
        <v>0</v>
      </c>
      <c r="V40" s="220">
        <f t="shared" si="68"/>
        <v>0</v>
      </c>
      <c r="W40" s="220">
        <f t="shared" si="68"/>
        <v>0</v>
      </c>
      <c r="X40" s="220">
        <f t="shared" si="68"/>
        <v>0</v>
      </c>
      <c r="Y40" s="220">
        <f t="shared" si="68"/>
        <v>0</v>
      </c>
      <c r="Z40" s="220">
        <f>SUM(Z30:Z39)</f>
        <v>13</v>
      </c>
      <c r="AA40" s="220"/>
      <c r="AB40" s="220"/>
      <c r="AC40" s="220"/>
      <c r="AD40" s="220"/>
      <c r="AE40" s="220"/>
      <c r="AF40" s="220"/>
      <c r="AG40" s="220"/>
      <c r="AH40" s="220"/>
      <c r="AI40" s="220"/>
      <c r="AJ40" s="220"/>
      <c r="AK40" s="220"/>
      <c r="AL40" s="220"/>
      <c r="AM40" s="220"/>
      <c r="AN40" s="220"/>
      <c r="AO40" s="220"/>
      <c r="AP40" s="220"/>
      <c r="AQ40" s="220"/>
      <c r="AR40" s="220"/>
      <c r="AS40" s="220"/>
      <c r="AT40" s="220"/>
      <c r="AU40" s="257">
        <f>SUM(AU30:AU39)</f>
        <v>0</v>
      </c>
      <c r="AV40" s="257">
        <f t="shared" ref="AV40:DG40" si="69">SUM(AV30:AV39)</f>
        <v>2357.02</v>
      </c>
      <c r="AW40" s="257">
        <f t="shared" si="69"/>
        <v>0</v>
      </c>
      <c r="AX40" s="257">
        <f t="shared" si="69"/>
        <v>0</v>
      </c>
      <c r="AY40" s="257">
        <f t="shared" si="69"/>
        <v>4631.46</v>
      </c>
      <c r="AZ40" s="257">
        <f t="shared" si="69"/>
        <v>4708.0999999999995</v>
      </c>
      <c r="BA40" s="257">
        <f t="shared" si="69"/>
        <v>0</v>
      </c>
      <c r="BB40" s="257">
        <f t="shared" si="69"/>
        <v>0</v>
      </c>
      <c r="BC40" s="257">
        <f t="shared" si="69"/>
        <v>0</v>
      </c>
      <c r="BD40" s="257">
        <f t="shared" si="69"/>
        <v>0</v>
      </c>
      <c r="BE40" s="257">
        <f t="shared" si="69"/>
        <v>0</v>
      </c>
      <c r="BF40" s="257">
        <f t="shared" si="69"/>
        <v>0</v>
      </c>
      <c r="BG40" s="257">
        <f t="shared" si="69"/>
        <v>0</v>
      </c>
      <c r="BH40" s="257">
        <f t="shared" si="69"/>
        <v>1178.51</v>
      </c>
      <c r="BI40" s="257">
        <f t="shared" si="69"/>
        <v>0</v>
      </c>
      <c r="BJ40" s="257">
        <f t="shared" si="69"/>
        <v>0</v>
      </c>
      <c r="BK40" s="257">
        <f t="shared" si="69"/>
        <v>0</v>
      </c>
      <c r="BL40" s="257">
        <f t="shared" si="69"/>
        <v>0</v>
      </c>
      <c r="BM40" s="257">
        <f t="shared" si="69"/>
        <v>0</v>
      </c>
      <c r="BN40" s="257">
        <f t="shared" si="69"/>
        <v>0</v>
      </c>
      <c r="BO40" s="257">
        <f t="shared" si="69"/>
        <v>12875.09</v>
      </c>
      <c r="BP40" s="257">
        <f t="shared" si="69"/>
        <v>2575.0180000000005</v>
      </c>
      <c r="BQ40" s="257">
        <f t="shared" si="69"/>
        <v>25.750179999999997</v>
      </c>
      <c r="BR40" s="257">
        <f t="shared" si="69"/>
        <v>193.12635</v>
      </c>
      <c r="BS40" s="257">
        <f t="shared" si="69"/>
        <v>128.7509</v>
      </c>
      <c r="BT40" s="257">
        <f t="shared" si="69"/>
        <v>386.2527</v>
      </c>
      <c r="BU40" s="257">
        <f t="shared" si="69"/>
        <v>1030.0072</v>
      </c>
      <c r="BV40" s="257">
        <f t="shared" si="69"/>
        <v>321.87725000000006</v>
      </c>
      <c r="BW40" s="257">
        <f t="shared" si="69"/>
        <v>77.250539999999987</v>
      </c>
      <c r="BX40" s="257">
        <f t="shared" si="69"/>
        <v>4738.0331200000001</v>
      </c>
      <c r="BY40" s="257">
        <f t="shared" si="69"/>
        <v>1430.422499</v>
      </c>
      <c r="BZ40" s="257">
        <f t="shared" si="69"/>
        <v>1072.494997</v>
      </c>
      <c r="CA40" s="257">
        <f t="shared" si="69"/>
        <v>249.77674599999997</v>
      </c>
      <c r="CB40" s="257">
        <f t="shared" si="69"/>
        <v>213.72649399999997</v>
      </c>
      <c r="CC40" s="257">
        <f t="shared" si="69"/>
        <v>2.575018</v>
      </c>
      <c r="CD40" s="257">
        <f t="shared" si="69"/>
        <v>93.988156999999958</v>
      </c>
      <c r="CE40" s="257">
        <f t="shared" si="69"/>
        <v>34.762743000000007</v>
      </c>
      <c r="CF40" s="257">
        <f t="shared" si="69"/>
        <v>3097.7466539999991</v>
      </c>
      <c r="CG40" s="257">
        <f t="shared" si="69"/>
        <v>54.075377999999986</v>
      </c>
      <c r="CH40" s="257">
        <f t="shared" si="69"/>
        <v>560.06641499999989</v>
      </c>
      <c r="CI40" s="257">
        <f t="shared" si="69"/>
        <v>51.500359999999993</v>
      </c>
      <c r="CJ40" s="257">
        <f t="shared" si="69"/>
        <v>665.64215299999978</v>
      </c>
      <c r="CK40" s="257">
        <f t="shared" si="69"/>
        <v>1139.9707686720003</v>
      </c>
      <c r="CL40" s="257">
        <f t="shared" si="69"/>
        <v>4.3260302399999997</v>
      </c>
      <c r="CM40" s="257">
        <f t="shared" si="69"/>
        <v>3.4762742999999992</v>
      </c>
      <c r="CN40" s="257">
        <f t="shared" si="69"/>
        <v>9649.1950002120011</v>
      </c>
      <c r="CO40" s="257">
        <f t="shared" si="69"/>
        <v>0</v>
      </c>
      <c r="CP40" s="257">
        <f t="shared" si="69"/>
        <v>0</v>
      </c>
      <c r="CQ40" s="257">
        <f t="shared" si="69"/>
        <v>130.97999999999999</v>
      </c>
      <c r="CR40" s="257">
        <f t="shared" si="69"/>
        <v>131.6</v>
      </c>
      <c r="CS40" s="257">
        <f t="shared" si="69"/>
        <v>14.224166666666665</v>
      </c>
      <c r="CT40" s="257">
        <f t="shared" si="69"/>
        <v>0</v>
      </c>
      <c r="CU40" s="257">
        <f t="shared" si="69"/>
        <v>0</v>
      </c>
      <c r="CV40" s="257">
        <f t="shared" si="69"/>
        <v>0</v>
      </c>
      <c r="CW40" s="257">
        <f t="shared" si="69"/>
        <v>5382</v>
      </c>
      <c r="CX40" s="257">
        <f t="shared" si="69"/>
        <v>0</v>
      </c>
      <c r="CY40" s="257">
        <f t="shared" si="69"/>
        <v>0</v>
      </c>
      <c r="CZ40" s="257">
        <f t="shared" si="69"/>
        <v>0</v>
      </c>
      <c r="DA40" s="257">
        <f t="shared" si="69"/>
        <v>0</v>
      </c>
      <c r="DB40" s="257">
        <f t="shared" si="69"/>
        <v>0</v>
      </c>
      <c r="DC40" s="257">
        <f t="shared" si="69"/>
        <v>5658.8041666666668</v>
      </c>
      <c r="DD40" s="257">
        <f t="shared" si="69"/>
        <v>240.11341380415993</v>
      </c>
      <c r="DE40" s="257">
        <f t="shared" si="69"/>
        <v>209.74720000000002</v>
      </c>
      <c r="DF40" s="257">
        <f t="shared" si="69"/>
        <v>0</v>
      </c>
      <c r="DG40" s="257">
        <f t="shared" si="69"/>
        <v>0</v>
      </c>
      <c r="DH40" s="257">
        <f t="shared" ref="DH40:DS40" si="70">SUM(DH30:DH39)</f>
        <v>0</v>
      </c>
      <c r="DI40" s="257">
        <f t="shared" si="70"/>
        <v>28183.089166878664</v>
      </c>
      <c r="DJ40" s="257">
        <f t="shared" si="70"/>
        <v>152.89094880931628</v>
      </c>
      <c r="DK40" s="257">
        <f t="shared" si="70"/>
        <v>2471.9390540275754</v>
      </c>
      <c r="DL40" s="257">
        <f t="shared" si="70"/>
        <v>536.67097883493409</v>
      </c>
      <c r="DM40" s="257">
        <f t="shared" si="70"/>
        <v>0.4</v>
      </c>
      <c r="DN40" s="257">
        <f t="shared" si="70"/>
        <v>1333.8146690427038</v>
      </c>
      <c r="DO40" s="257">
        <f t="shared" si="70"/>
        <v>4342.4247019052127</v>
      </c>
      <c r="DP40" s="257">
        <f t="shared" si="70"/>
        <v>32525.513868783881</v>
      </c>
      <c r="DQ40" s="257">
        <f t="shared" si="70"/>
        <v>32525.513868783881</v>
      </c>
      <c r="DR40" s="257">
        <f t="shared" si="70"/>
        <v>390306.16642540653</v>
      </c>
      <c r="DS40" s="257">
        <f t="shared" si="70"/>
        <v>390306.16642540653</v>
      </c>
    </row>
    <row r="41" spans="1:123" s="14" customFormat="1">
      <c r="A41" s="24" t="s">
        <v>102</v>
      </c>
      <c r="B41" s="24" t="s">
        <v>45</v>
      </c>
      <c r="C41" s="24" t="s">
        <v>45</v>
      </c>
      <c r="D41" s="386" t="s">
        <v>14</v>
      </c>
      <c r="E41" s="24" t="str">
        <f>CCT!D37</f>
        <v>Ipatinga</v>
      </c>
      <c r="F41" s="221"/>
      <c r="G41" s="221"/>
      <c r="H41" s="221">
        <v>2</v>
      </c>
      <c r="I41" s="221"/>
      <c r="J41" s="221"/>
      <c r="K41" s="221"/>
      <c r="L41" s="221">
        <v>1</v>
      </c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21"/>
      <c r="Z41" s="22">
        <f t="shared" si="20"/>
        <v>3</v>
      </c>
      <c r="AA41" s="221"/>
      <c r="AB41" s="221"/>
      <c r="AC41" s="236">
        <f>CCT_Salários!F17</f>
        <v>1440.4</v>
      </c>
      <c r="AD41" s="221"/>
      <c r="AE41" s="221"/>
      <c r="AF41" s="221"/>
      <c r="AG41" s="359">
        <f>CCT_Salários!L17</f>
        <v>1462.01</v>
      </c>
      <c r="AH41" s="221"/>
      <c r="AI41" s="221"/>
      <c r="AJ41" s="221"/>
      <c r="AK41" s="221"/>
      <c r="AL41" s="221"/>
      <c r="AM41" s="221"/>
      <c r="AN41" s="221"/>
      <c r="AO41" s="221"/>
      <c r="AP41" s="221"/>
      <c r="AQ41" s="221"/>
      <c r="AR41" s="221"/>
      <c r="AS41" s="221"/>
      <c r="AT41" s="221"/>
      <c r="AU41" s="233">
        <f t="shared" si="21"/>
        <v>0</v>
      </c>
      <c r="AV41" s="233">
        <f t="shared" si="0"/>
        <v>0</v>
      </c>
      <c r="AW41" s="233">
        <f t="shared" si="1"/>
        <v>2880.8</v>
      </c>
      <c r="AX41" s="233">
        <f t="shared" si="2"/>
        <v>0</v>
      </c>
      <c r="AY41" s="233">
        <f t="shared" si="3"/>
        <v>0</v>
      </c>
      <c r="AZ41" s="233">
        <f t="shared" si="4"/>
        <v>0</v>
      </c>
      <c r="BA41" s="233">
        <f t="shared" si="5"/>
        <v>1462.01</v>
      </c>
      <c r="BB41" s="233">
        <f t="shared" si="6"/>
        <v>0</v>
      </c>
      <c r="BC41" s="233">
        <f t="shared" si="7"/>
        <v>0</v>
      </c>
      <c r="BD41" s="233">
        <f t="shared" si="8"/>
        <v>0</v>
      </c>
      <c r="BE41" s="233">
        <f t="shared" si="9"/>
        <v>0</v>
      </c>
      <c r="BF41" s="233">
        <f t="shared" si="10"/>
        <v>0</v>
      </c>
      <c r="BG41" s="233">
        <f t="shared" si="11"/>
        <v>0</v>
      </c>
      <c r="BH41" s="233">
        <f t="shared" si="12"/>
        <v>0</v>
      </c>
      <c r="BI41" s="233">
        <f t="shared" si="13"/>
        <v>0</v>
      </c>
      <c r="BJ41" s="233">
        <f t="shared" si="14"/>
        <v>0</v>
      </c>
      <c r="BK41" s="233">
        <f t="shared" si="15"/>
        <v>0</v>
      </c>
      <c r="BL41" s="233">
        <f t="shared" si="16"/>
        <v>0</v>
      </c>
      <c r="BM41" s="233">
        <f t="shared" si="17"/>
        <v>0</v>
      </c>
      <c r="BN41" s="233">
        <f t="shared" si="18"/>
        <v>0</v>
      </c>
      <c r="BO41" s="233">
        <f t="shared" si="22"/>
        <v>4342.8100000000004</v>
      </c>
      <c r="BP41" s="233">
        <f>BO41*'Anexo VI-PlanilhaCustos Global '!$F$133</f>
        <v>868.56200000000013</v>
      </c>
      <c r="BQ41" s="233">
        <f>BO41*'Anexo VI-PlanilhaCustos Global '!$F$134</f>
        <v>8.6856200000000001</v>
      </c>
      <c r="BR41" s="233">
        <f>BO41*'Anexo VI-PlanilhaCustos Global '!$F$135</f>
        <v>65.142150000000001</v>
      </c>
      <c r="BS41" s="233">
        <f>BO41*'Anexo VI-PlanilhaCustos Global '!$F$136</f>
        <v>43.428100000000008</v>
      </c>
      <c r="BT41" s="233">
        <f>BO41*'Anexo VI-PlanilhaCustos Global '!$F$137</f>
        <v>130.2843</v>
      </c>
      <c r="BU41" s="233">
        <f>BO41*'Anexo VI-PlanilhaCustos Global '!$F$138</f>
        <v>347.42480000000006</v>
      </c>
      <c r="BV41" s="233">
        <f>BO41*'Anexo VI-PlanilhaCustos Global '!$F$139</f>
        <v>108.57025000000002</v>
      </c>
      <c r="BW41" s="233">
        <f>BO41*'Anexo VI-PlanilhaCustos Global '!$F$140</f>
        <v>26.056860000000004</v>
      </c>
      <c r="BX41" s="233">
        <f t="shared" ref="BX41:BX47" si="71">SUM(BP41:BW41)</f>
        <v>1598.15408</v>
      </c>
      <c r="BY41" s="233">
        <f>BO41*'Anexo VI-PlanilhaCustos Global '!$F$143</f>
        <v>482.48619100000008</v>
      </c>
      <c r="BZ41" s="233">
        <f>BO41*'Anexo VI-PlanilhaCustos Global '!$F$144</f>
        <v>361.75607300000001</v>
      </c>
      <c r="CA41" s="233">
        <f>BO41*'Anexo VI-PlanilhaCustos Global '!$F$145</f>
        <v>84.25051400000001</v>
      </c>
      <c r="CB41" s="233">
        <f>BO41*'Anexo VI-PlanilhaCustos Global '!$F$146</f>
        <v>72.090646000000007</v>
      </c>
      <c r="CC41" s="233">
        <f>BO41*'Anexo VI-PlanilhaCustos Global '!$F$147</f>
        <v>0.86856200000000017</v>
      </c>
      <c r="CD41" s="233">
        <f>BO41*'Anexo VI-PlanilhaCustos Global '!$F$148</f>
        <v>31.702513000000003</v>
      </c>
      <c r="CE41" s="233">
        <f>BO41*'Anexo VI-PlanilhaCustos Global '!$F$149</f>
        <v>11.725587000000001</v>
      </c>
      <c r="CF41" s="233">
        <f t="shared" ref="CF41:CF47" si="72">SUM(BY41:CE41)</f>
        <v>1044.8800859999999</v>
      </c>
      <c r="CG41" s="233">
        <f>BO41*'Anexo VI-PlanilhaCustos Global '!$F$152</f>
        <v>18.239802000000001</v>
      </c>
      <c r="CH41" s="233">
        <f>BO41*'Anexo VI-PlanilhaCustos Global '!$F$153</f>
        <v>188.91223500000001</v>
      </c>
      <c r="CI41" s="233">
        <f>BO41*'Anexo VI-PlanilhaCustos Global '!$F$154</f>
        <v>17.37124</v>
      </c>
      <c r="CJ41" s="233">
        <f t="shared" ref="CJ41:CJ47" si="73">SUM(CG41:CI41)</f>
        <v>224.52327700000001</v>
      </c>
      <c r="CK41" s="233">
        <f>BO41*'Anexo VI-PlanilhaCustos Global '!$F$157</f>
        <v>384.51587164800014</v>
      </c>
      <c r="CL41" s="233">
        <f>BO41*'Anexo VI-PlanilhaCustos Global '!$F$160</f>
        <v>1.45918416</v>
      </c>
      <c r="CM41" s="233">
        <f>BO41*'Anexo VI-PlanilhaCustos Global '!$F$163</f>
        <v>1.1725587000000002</v>
      </c>
      <c r="CN41" s="233">
        <f t="shared" si="26"/>
        <v>3254.7050575079998</v>
      </c>
      <c r="CO41" s="233">
        <f>Z41*CCT_Insumos!$B$37</f>
        <v>0</v>
      </c>
      <c r="CP41" s="233">
        <f>Z41*CCT_Insumos!$B$38</f>
        <v>0</v>
      </c>
      <c r="CQ41" s="21">
        <f>Z41*CCT_Insumos!E17</f>
        <v>130.97999999999999</v>
      </c>
      <c r="CR41" s="250"/>
      <c r="CS41" s="21">
        <f>Z41*CCT_Insumos!G17</f>
        <v>3.2825000000000002</v>
      </c>
      <c r="CT41" s="233">
        <f>Z41*CCT_Insumos!$B$39</f>
        <v>0</v>
      </c>
      <c r="CU41" s="250"/>
      <c r="CV41" s="21">
        <f>(H41+I41+L41+O41+P41+Q41+T41+V41+X41+Y41)*CCT_Insumos!I17</f>
        <v>62.735999999999997</v>
      </c>
      <c r="CW41" s="233">
        <f t="shared" ref="CW41:CW47" si="74">4.5*4*23*Z41</f>
        <v>1242</v>
      </c>
      <c r="CX41" s="21">
        <f>'Anexo III  Relação de Materiais'!FC84</f>
        <v>0</v>
      </c>
      <c r="CY41" s="231">
        <f>'Anexo IV - Equipamentos '!W41</f>
        <v>0</v>
      </c>
      <c r="CZ41" s="231">
        <f>'Caixa d''água '!H37/12</f>
        <v>0</v>
      </c>
      <c r="DA41" s="231">
        <f>'Dedetização '!G41/12</f>
        <v>0</v>
      </c>
      <c r="DB41" s="231"/>
      <c r="DC41" s="233">
        <f t="shared" ref="DC41:DC47" si="75">SUM(CO41:DB41)</f>
        <v>1438.9984999999999</v>
      </c>
      <c r="DD41" s="233">
        <v>53.798944178560006</v>
      </c>
      <c r="DE41" s="233">
        <v>46.995200000000004</v>
      </c>
      <c r="DF41" s="21">
        <f>BO41*'Montante D'!$B$2</f>
        <v>0</v>
      </c>
      <c r="DG41" s="21">
        <f>BO41*'Montante D'!$B$3</f>
        <v>0</v>
      </c>
      <c r="DH41" s="233">
        <f t="shared" si="27"/>
        <v>0</v>
      </c>
      <c r="DI41" s="233">
        <f t="shared" si="28"/>
        <v>9036.5135575080003</v>
      </c>
      <c r="DJ41" s="237">
        <f t="shared" si="29"/>
        <v>13.960113960113972</v>
      </c>
      <c r="DK41" s="233">
        <f t="shared" si="30"/>
        <v>782.64960725995218</v>
      </c>
      <c r="DL41" s="233">
        <f t="shared" si="31"/>
        <v>169.91734894459489</v>
      </c>
      <c r="DM41" s="289">
        <v>0.03</v>
      </c>
      <c r="DN41" s="233">
        <f t="shared" si="32"/>
        <v>308.94063444471794</v>
      </c>
      <c r="DO41" s="233">
        <f t="shared" si="33"/>
        <v>1261.507590649265</v>
      </c>
      <c r="DP41" s="233">
        <f t="shared" si="34"/>
        <v>10298.021148157266</v>
      </c>
      <c r="DQ41" s="233">
        <f t="shared" si="35"/>
        <v>10298.021148157266</v>
      </c>
      <c r="DR41" s="233">
        <f t="shared" si="36"/>
        <v>123576.25377788719</v>
      </c>
      <c r="DS41" s="233">
        <f t="shared" si="37"/>
        <v>123576.25377788719</v>
      </c>
    </row>
    <row r="42" spans="1:123" s="14" customFormat="1">
      <c r="A42" s="24" t="s">
        <v>102</v>
      </c>
      <c r="B42" s="24" t="s">
        <v>45</v>
      </c>
      <c r="C42" s="24" t="s">
        <v>46</v>
      </c>
      <c r="D42" s="386" t="s">
        <v>199</v>
      </c>
      <c r="E42" s="24" t="str">
        <f>CCT!D38</f>
        <v>Região de Ipatinga</v>
      </c>
      <c r="F42" s="221"/>
      <c r="G42" s="221"/>
      <c r="H42" s="221"/>
      <c r="I42" s="221"/>
      <c r="J42" s="221">
        <v>1</v>
      </c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">
        <f t="shared" si="20"/>
        <v>1</v>
      </c>
      <c r="AA42" s="221"/>
      <c r="AB42" s="221"/>
      <c r="AC42" s="221"/>
      <c r="AD42" s="221"/>
      <c r="AE42" s="236">
        <f>CCT_Salários!J2</f>
        <v>771.91</v>
      </c>
      <c r="AF42" s="221"/>
      <c r="AG42" s="221"/>
      <c r="AH42" s="221"/>
      <c r="AI42" s="221"/>
      <c r="AJ42" s="221"/>
      <c r="AK42" s="221"/>
      <c r="AL42" s="221"/>
      <c r="AM42" s="221"/>
      <c r="AN42" s="221"/>
      <c r="AO42" s="221"/>
      <c r="AP42" s="221"/>
      <c r="AQ42" s="221"/>
      <c r="AR42" s="221"/>
      <c r="AS42" s="221"/>
      <c r="AT42" s="221"/>
      <c r="AU42" s="233">
        <f t="shared" si="21"/>
        <v>0</v>
      </c>
      <c r="AV42" s="233">
        <f t="shared" si="0"/>
        <v>0</v>
      </c>
      <c r="AW42" s="233">
        <f t="shared" si="1"/>
        <v>0</v>
      </c>
      <c r="AX42" s="233">
        <f t="shared" si="2"/>
        <v>0</v>
      </c>
      <c r="AY42" s="233">
        <f t="shared" si="3"/>
        <v>771.91</v>
      </c>
      <c r="AZ42" s="233">
        <f t="shared" si="4"/>
        <v>0</v>
      </c>
      <c r="BA42" s="233">
        <f t="shared" si="5"/>
        <v>0</v>
      </c>
      <c r="BB42" s="233">
        <f t="shared" si="6"/>
        <v>0</v>
      </c>
      <c r="BC42" s="233">
        <f t="shared" si="7"/>
        <v>0</v>
      </c>
      <c r="BD42" s="233">
        <f t="shared" si="8"/>
        <v>0</v>
      </c>
      <c r="BE42" s="233">
        <f t="shared" si="9"/>
        <v>0</v>
      </c>
      <c r="BF42" s="233">
        <f t="shared" si="10"/>
        <v>0</v>
      </c>
      <c r="BG42" s="233">
        <f t="shared" si="11"/>
        <v>0</v>
      </c>
      <c r="BH42" s="233">
        <f t="shared" si="12"/>
        <v>0</v>
      </c>
      <c r="BI42" s="233">
        <f t="shared" si="13"/>
        <v>0</v>
      </c>
      <c r="BJ42" s="233">
        <f t="shared" si="14"/>
        <v>0</v>
      </c>
      <c r="BK42" s="233">
        <f t="shared" si="15"/>
        <v>0</v>
      </c>
      <c r="BL42" s="233">
        <f t="shared" si="16"/>
        <v>0</v>
      </c>
      <c r="BM42" s="233">
        <f t="shared" si="17"/>
        <v>0</v>
      </c>
      <c r="BN42" s="233">
        <f t="shared" si="18"/>
        <v>0</v>
      </c>
      <c r="BO42" s="233">
        <f t="shared" si="22"/>
        <v>771.91</v>
      </c>
      <c r="BP42" s="233">
        <f>BO42*'Anexo VI-PlanilhaCustos Global '!$F$133</f>
        <v>154.38200000000001</v>
      </c>
      <c r="BQ42" s="233">
        <f>BO42*'Anexo VI-PlanilhaCustos Global '!$F$134</f>
        <v>1.54382</v>
      </c>
      <c r="BR42" s="233">
        <f>BO42*'Anexo VI-PlanilhaCustos Global '!$F$135</f>
        <v>11.57865</v>
      </c>
      <c r="BS42" s="233">
        <f>BO42*'Anexo VI-PlanilhaCustos Global '!$F$136</f>
        <v>7.7191000000000001</v>
      </c>
      <c r="BT42" s="233">
        <f>BO42*'Anexo VI-PlanilhaCustos Global '!$F$137</f>
        <v>23.157299999999999</v>
      </c>
      <c r="BU42" s="233">
        <f>BO42*'Anexo VI-PlanilhaCustos Global '!$F$138</f>
        <v>61.752800000000001</v>
      </c>
      <c r="BV42" s="233">
        <f>BO42*'Anexo VI-PlanilhaCustos Global '!$F$139</f>
        <v>19.297750000000001</v>
      </c>
      <c r="BW42" s="233">
        <f>BO42*'Anexo VI-PlanilhaCustos Global '!$F$140</f>
        <v>4.6314599999999997</v>
      </c>
      <c r="BX42" s="233">
        <f t="shared" si="71"/>
        <v>284.06288000000001</v>
      </c>
      <c r="BY42" s="233">
        <f>BO42*'Anexo VI-PlanilhaCustos Global '!$F$143</f>
        <v>85.759201000000004</v>
      </c>
      <c r="BZ42" s="233">
        <f>BO42*'Anexo VI-PlanilhaCustos Global '!$F$144</f>
        <v>64.300102999999993</v>
      </c>
      <c r="CA42" s="233">
        <f>BO42*'Anexo VI-PlanilhaCustos Global '!$F$145</f>
        <v>14.975054</v>
      </c>
      <c r="CB42" s="233">
        <f>BO42*'Anexo VI-PlanilhaCustos Global '!$F$146</f>
        <v>12.813706</v>
      </c>
      <c r="CC42" s="233">
        <f>BO42*'Anexo VI-PlanilhaCustos Global '!$F$147</f>
        <v>0.15438199999999999</v>
      </c>
      <c r="CD42" s="233">
        <f>BO42*'Anexo VI-PlanilhaCustos Global '!$F$148</f>
        <v>5.6349429999999998</v>
      </c>
      <c r="CE42" s="233">
        <f>BO42*'Anexo VI-PlanilhaCustos Global '!$F$149</f>
        <v>2.0841569999999998</v>
      </c>
      <c r="CF42" s="233">
        <f t="shared" si="72"/>
        <v>185.72154599999999</v>
      </c>
      <c r="CG42" s="233">
        <f>BO42*'Anexo VI-PlanilhaCustos Global '!$F$152</f>
        <v>3.2420219999999995</v>
      </c>
      <c r="CH42" s="233">
        <f>BO42*'Anexo VI-PlanilhaCustos Global '!$F$153</f>
        <v>33.578084999999994</v>
      </c>
      <c r="CI42" s="233">
        <f>BO42*'Anexo VI-PlanilhaCustos Global '!$F$154</f>
        <v>3.0876399999999999</v>
      </c>
      <c r="CJ42" s="233">
        <f t="shared" si="73"/>
        <v>39.907746999999993</v>
      </c>
      <c r="CK42" s="233">
        <f>BO42*'Anexo VI-PlanilhaCustos Global '!$F$157</f>
        <v>68.345528928000022</v>
      </c>
      <c r="CL42" s="233">
        <f>BO42*'Anexo VI-PlanilhaCustos Global '!$F$160</f>
        <v>0.25936176</v>
      </c>
      <c r="CM42" s="233">
        <f>BO42*'Anexo VI-PlanilhaCustos Global '!$F$163</f>
        <v>0.20841569999999998</v>
      </c>
      <c r="CN42" s="233">
        <f t="shared" si="26"/>
        <v>578.50547938800003</v>
      </c>
      <c r="CO42" s="233">
        <f>Z42*CCT_Insumos!$B$37</f>
        <v>0</v>
      </c>
      <c r="CP42" s="233">
        <f>Z42*CCT_Insumos!$B$38</f>
        <v>0</v>
      </c>
      <c r="CQ42" s="21">
        <f>Z42*CCT_Insumos!E10</f>
        <v>43.66</v>
      </c>
      <c r="CR42" s="250"/>
      <c r="CS42" s="21">
        <f>Z42*CCT_Insumos!G2</f>
        <v>1.0941666666666667</v>
      </c>
      <c r="CT42" s="233">
        <f>Z42*CCT_Insumos!$B$39</f>
        <v>0</v>
      </c>
      <c r="CU42" s="250"/>
      <c r="CV42" s="21">
        <f>(H42+I42+L42+O42+P42+Q42+T42+V42+X42+Y42)*CCT_Insumos!I2</f>
        <v>0</v>
      </c>
      <c r="CW42" s="233">
        <f t="shared" si="74"/>
        <v>414</v>
      </c>
      <c r="CX42" s="21">
        <f>'Anexo III  Relação de Materiais'!FD84</f>
        <v>0</v>
      </c>
      <c r="CY42" s="231">
        <f>'Anexo IV - Equipamentos '!W42</f>
        <v>0</v>
      </c>
      <c r="CZ42" s="231">
        <f>'Caixa d''água '!H38/12</f>
        <v>0</v>
      </c>
      <c r="DA42" s="231">
        <f>'Dedetização '!G42/12</f>
        <v>0</v>
      </c>
      <c r="DB42" s="231"/>
      <c r="DC42" s="233">
        <f t="shared" si="75"/>
        <v>458.75416666666666</v>
      </c>
      <c r="DD42" s="233">
        <v>14.415697442779999</v>
      </c>
      <c r="DE42" s="233">
        <v>12.592600000000001</v>
      </c>
      <c r="DF42" s="21">
        <f>BO42*'Montante D'!$B$2</f>
        <v>0</v>
      </c>
      <c r="DG42" s="21">
        <f>BO42*'Montante D'!$B$3</f>
        <v>0</v>
      </c>
      <c r="DH42" s="233">
        <f t="shared" si="27"/>
        <v>0</v>
      </c>
      <c r="DI42" s="233">
        <f t="shared" si="28"/>
        <v>1809.1696460546666</v>
      </c>
      <c r="DJ42" s="237">
        <f t="shared" si="29"/>
        <v>16.618075801749285</v>
      </c>
      <c r="DK42" s="233">
        <f t="shared" si="30"/>
        <v>160.34623102058853</v>
      </c>
      <c r="DL42" s="233">
        <f t="shared" si="31"/>
        <v>34.812010682101466</v>
      </c>
      <c r="DM42" s="289">
        <v>0.05</v>
      </c>
      <c r="DN42" s="233">
        <f t="shared" si="32"/>
        <v>105.49094146091352</v>
      </c>
      <c r="DO42" s="233">
        <f t="shared" si="33"/>
        <v>300.64918316360354</v>
      </c>
      <c r="DP42" s="233">
        <f t="shared" si="34"/>
        <v>2109.8188292182704</v>
      </c>
      <c r="DQ42" s="233">
        <f t="shared" si="35"/>
        <v>2109.8188292182704</v>
      </c>
      <c r="DR42" s="233">
        <f t="shared" si="36"/>
        <v>25317.825950619244</v>
      </c>
      <c r="DS42" s="233">
        <f t="shared" si="37"/>
        <v>25317.825950619244</v>
      </c>
    </row>
    <row r="43" spans="1:123" s="14" customFormat="1">
      <c r="A43" s="24" t="s">
        <v>102</v>
      </c>
      <c r="B43" s="24" t="s">
        <v>45</v>
      </c>
      <c r="C43" s="24" t="s">
        <v>47</v>
      </c>
      <c r="D43" s="386" t="s">
        <v>201</v>
      </c>
      <c r="E43" s="24" t="str">
        <f>CCT!D39</f>
        <v>Itabira</v>
      </c>
      <c r="F43" s="221"/>
      <c r="G43" s="221"/>
      <c r="H43" s="221"/>
      <c r="I43" s="221"/>
      <c r="J43" s="221"/>
      <c r="K43" s="221">
        <v>1</v>
      </c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21"/>
      <c r="Z43" s="22">
        <f t="shared" si="20"/>
        <v>1</v>
      </c>
      <c r="AA43" s="221"/>
      <c r="AB43" s="221"/>
      <c r="AC43" s="221"/>
      <c r="AD43" s="221"/>
      <c r="AE43" s="221"/>
      <c r="AF43" s="236">
        <f>CCT_Salários!K16</f>
        <v>1196.19</v>
      </c>
      <c r="AG43" s="221"/>
      <c r="AH43" s="221"/>
      <c r="AI43" s="221"/>
      <c r="AJ43" s="221"/>
      <c r="AK43" s="221"/>
      <c r="AL43" s="221"/>
      <c r="AM43" s="221"/>
      <c r="AN43" s="221"/>
      <c r="AO43" s="221"/>
      <c r="AP43" s="221"/>
      <c r="AQ43" s="221"/>
      <c r="AR43" s="221"/>
      <c r="AS43" s="221"/>
      <c r="AT43" s="221"/>
      <c r="AU43" s="233">
        <f t="shared" si="21"/>
        <v>0</v>
      </c>
      <c r="AV43" s="233">
        <f t="shared" si="0"/>
        <v>0</v>
      </c>
      <c r="AW43" s="233">
        <f t="shared" si="1"/>
        <v>0</v>
      </c>
      <c r="AX43" s="233">
        <f t="shared" si="2"/>
        <v>0</v>
      </c>
      <c r="AY43" s="233">
        <f t="shared" si="3"/>
        <v>0</v>
      </c>
      <c r="AZ43" s="233">
        <f t="shared" si="4"/>
        <v>1196.19</v>
      </c>
      <c r="BA43" s="233">
        <f t="shared" si="5"/>
        <v>0</v>
      </c>
      <c r="BB43" s="233">
        <f t="shared" si="6"/>
        <v>0</v>
      </c>
      <c r="BC43" s="233">
        <f t="shared" si="7"/>
        <v>0</v>
      </c>
      <c r="BD43" s="233">
        <f t="shared" si="8"/>
        <v>0</v>
      </c>
      <c r="BE43" s="233">
        <f t="shared" si="9"/>
        <v>0</v>
      </c>
      <c r="BF43" s="233">
        <f t="shared" si="10"/>
        <v>0</v>
      </c>
      <c r="BG43" s="233">
        <f t="shared" si="11"/>
        <v>0</v>
      </c>
      <c r="BH43" s="233">
        <f t="shared" si="12"/>
        <v>0</v>
      </c>
      <c r="BI43" s="233">
        <f t="shared" si="13"/>
        <v>0</v>
      </c>
      <c r="BJ43" s="233">
        <f t="shared" si="14"/>
        <v>0</v>
      </c>
      <c r="BK43" s="233">
        <f t="shared" si="15"/>
        <v>0</v>
      </c>
      <c r="BL43" s="233">
        <f t="shared" si="16"/>
        <v>0</v>
      </c>
      <c r="BM43" s="233">
        <f t="shared" si="17"/>
        <v>0</v>
      </c>
      <c r="BN43" s="233">
        <f t="shared" si="18"/>
        <v>0</v>
      </c>
      <c r="BO43" s="233">
        <f t="shared" si="22"/>
        <v>1196.19</v>
      </c>
      <c r="BP43" s="233">
        <f>BO43*'Anexo VI-PlanilhaCustos Global '!$F$133</f>
        <v>239.23800000000003</v>
      </c>
      <c r="BQ43" s="233">
        <f>BO43*'Anexo VI-PlanilhaCustos Global '!$F$134</f>
        <v>2.3923800000000002</v>
      </c>
      <c r="BR43" s="233">
        <f>BO43*'Anexo VI-PlanilhaCustos Global '!$F$135</f>
        <v>17.94285</v>
      </c>
      <c r="BS43" s="233">
        <f>BO43*'Anexo VI-PlanilhaCustos Global '!$F$136</f>
        <v>11.9619</v>
      </c>
      <c r="BT43" s="233">
        <f>BO43*'Anexo VI-PlanilhaCustos Global '!$F$137</f>
        <v>35.8857</v>
      </c>
      <c r="BU43" s="233">
        <f>BO43*'Anexo VI-PlanilhaCustos Global '!$F$138</f>
        <v>95.6952</v>
      </c>
      <c r="BV43" s="233">
        <f>BO43*'Anexo VI-PlanilhaCustos Global '!$F$139</f>
        <v>29.904750000000003</v>
      </c>
      <c r="BW43" s="233">
        <f>BO43*'Anexo VI-PlanilhaCustos Global '!$F$140</f>
        <v>7.1771400000000005</v>
      </c>
      <c r="BX43" s="233">
        <f t="shared" si="71"/>
        <v>440.19792000000001</v>
      </c>
      <c r="BY43" s="233">
        <f>BO43*'Anexo VI-PlanilhaCustos Global '!$F$143</f>
        <v>132.89670900000002</v>
      </c>
      <c r="BZ43" s="233">
        <f>BO43*'Anexo VI-PlanilhaCustos Global '!$F$144</f>
        <v>99.642627000000005</v>
      </c>
      <c r="CA43" s="233">
        <f>BO43*'Anexo VI-PlanilhaCustos Global '!$F$145</f>
        <v>23.206086000000003</v>
      </c>
      <c r="CB43" s="233">
        <f>BO43*'Anexo VI-PlanilhaCustos Global '!$F$146</f>
        <v>19.856754000000002</v>
      </c>
      <c r="CC43" s="233">
        <f>BO43*'Anexo VI-PlanilhaCustos Global '!$F$147</f>
        <v>0.23923800000000003</v>
      </c>
      <c r="CD43" s="233">
        <f>BO43*'Anexo VI-PlanilhaCustos Global '!$F$148</f>
        <v>8.7321869999999997</v>
      </c>
      <c r="CE43" s="233">
        <f>BO43*'Anexo VI-PlanilhaCustos Global '!$F$149</f>
        <v>3.2297130000000003</v>
      </c>
      <c r="CF43" s="233">
        <f t="shared" si="72"/>
        <v>287.80331400000006</v>
      </c>
      <c r="CG43" s="233">
        <f>BO43*'Anexo VI-PlanilhaCustos Global '!$F$152</f>
        <v>5.0239979999999997</v>
      </c>
      <c r="CH43" s="233">
        <f>BO43*'Anexo VI-PlanilhaCustos Global '!$F$153</f>
        <v>52.034264999999998</v>
      </c>
      <c r="CI43" s="233">
        <f>BO43*'Anexo VI-PlanilhaCustos Global '!$F$154</f>
        <v>4.7847600000000003</v>
      </c>
      <c r="CJ43" s="233">
        <f t="shared" si="73"/>
        <v>61.843022999999995</v>
      </c>
      <c r="CK43" s="233">
        <f>BO43*'Anexo VI-PlanilhaCustos Global '!$F$157</f>
        <v>105.91161955200005</v>
      </c>
      <c r="CL43" s="233">
        <f>BO43*'Anexo VI-PlanilhaCustos Global '!$F$160</f>
        <v>0.40191983999999997</v>
      </c>
      <c r="CM43" s="233">
        <f>BO43*'Anexo VI-PlanilhaCustos Global '!$F$163</f>
        <v>0.32297130000000002</v>
      </c>
      <c r="CN43" s="233">
        <f t="shared" si="26"/>
        <v>896.48076769200009</v>
      </c>
      <c r="CO43" s="233">
        <f>Z43*CCT_Insumos!$B$37</f>
        <v>0</v>
      </c>
      <c r="CP43" s="233">
        <f>Z43*CCT_Insumos!$B$38</f>
        <v>0</v>
      </c>
      <c r="CQ43" s="21">
        <f>Z43*CCT_Insumos!E16</f>
        <v>43.66</v>
      </c>
      <c r="CR43" s="250"/>
      <c r="CS43" s="21">
        <f>Z43*CCT_Insumos!G16</f>
        <v>1.0941666666666667</v>
      </c>
      <c r="CT43" s="233">
        <f>Z43*CCT_Insumos!$B$39</f>
        <v>0</v>
      </c>
      <c r="CU43" s="250"/>
      <c r="CV43" s="21">
        <f>(H43+I43+L43+O43+P43+Q43+T43+V43+X43+Y43)*CCT_Insumos!I16</f>
        <v>0</v>
      </c>
      <c r="CW43" s="233">
        <f t="shared" si="74"/>
        <v>414</v>
      </c>
      <c r="CX43" s="21">
        <f>'Anexo III  Relação de Materiais'!FE84</f>
        <v>0</v>
      </c>
      <c r="CY43" s="231">
        <f>'Anexo IV - Equipamentos '!W43</f>
        <v>0</v>
      </c>
      <c r="CZ43" s="231">
        <f>'Caixa d''água '!H39/12</f>
        <v>0</v>
      </c>
      <c r="DA43" s="231">
        <f>'Dedetização '!G43/12</f>
        <v>0</v>
      </c>
      <c r="DB43" s="231"/>
      <c r="DC43" s="233">
        <f t="shared" si="75"/>
        <v>458.75416666666666</v>
      </c>
      <c r="DD43" s="233">
        <v>22.33868729408</v>
      </c>
      <c r="DE43" s="233">
        <v>19.5136</v>
      </c>
      <c r="DF43" s="21">
        <f>BO43*'Montante D'!$B$2</f>
        <v>0</v>
      </c>
      <c r="DG43" s="21">
        <f>BO43*'Montante D'!$B$3</f>
        <v>0</v>
      </c>
      <c r="DH43" s="233">
        <f t="shared" si="27"/>
        <v>0</v>
      </c>
      <c r="DI43" s="233">
        <f t="shared" si="28"/>
        <v>2551.4249343586666</v>
      </c>
      <c r="DJ43" s="237">
        <f t="shared" si="29"/>
        <v>13.960113960113972</v>
      </c>
      <c r="DK43" s="233">
        <f t="shared" si="30"/>
        <v>220.97811397294436</v>
      </c>
      <c r="DL43" s="233">
        <f t="shared" si="31"/>
        <v>47.975511586231342</v>
      </c>
      <c r="DM43" s="289">
        <v>0.03</v>
      </c>
      <c r="DN43" s="233">
        <f t="shared" si="32"/>
        <v>87.228202884056984</v>
      </c>
      <c r="DO43" s="233">
        <f t="shared" si="33"/>
        <v>356.18182844323269</v>
      </c>
      <c r="DP43" s="233">
        <f t="shared" si="34"/>
        <v>2907.6067628018995</v>
      </c>
      <c r="DQ43" s="233">
        <f t="shared" si="35"/>
        <v>2907.6067628018995</v>
      </c>
      <c r="DR43" s="233">
        <f t="shared" si="36"/>
        <v>34891.281153622796</v>
      </c>
      <c r="DS43" s="233">
        <f t="shared" si="37"/>
        <v>34891.281153622796</v>
      </c>
    </row>
    <row r="44" spans="1:123" s="14" customFormat="1">
      <c r="A44" s="24" t="s">
        <v>102</v>
      </c>
      <c r="B44" s="24" t="s">
        <v>45</v>
      </c>
      <c r="C44" s="24" t="s">
        <v>48</v>
      </c>
      <c r="D44" s="386" t="s">
        <v>15</v>
      </c>
      <c r="E44" s="24" t="str">
        <f>CCT!D40</f>
        <v>João Monlevade</v>
      </c>
      <c r="F44" s="221"/>
      <c r="G44" s="221"/>
      <c r="H44" s="221"/>
      <c r="I44" s="221"/>
      <c r="J44" s="221"/>
      <c r="K44" s="221"/>
      <c r="L44" s="221">
        <v>1</v>
      </c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21"/>
      <c r="Z44" s="22">
        <f t="shared" si="20"/>
        <v>1</v>
      </c>
      <c r="AA44" s="221"/>
      <c r="AB44" s="221"/>
      <c r="AC44" s="221"/>
      <c r="AD44" s="221"/>
      <c r="AE44" s="221"/>
      <c r="AF44" s="221"/>
      <c r="AG44" s="236">
        <f>CCT_Salários!L23</f>
        <v>1462.01</v>
      </c>
      <c r="AH44" s="221"/>
      <c r="AI44" s="221"/>
      <c r="AJ44" s="221"/>
      <c r="AK44" s="221"/>
      <c r="AL44" s="221"/>
      <c r="AM44" s="221"/>
      <c r="AN44" s="221"/>
      <c r="AO44" s="221"/>
      <c r="AP44" s="221"/>
      <c r="AQ44" s="221"/>
      <c r="AR44" s="221"/>
      <c r="AS44" s="221"/>
      <c r="AT44" s="221"/>
      <c r="AU44" s="233">
        <f t="shared" si="21"/>
        <v>0</v>
      </c>
      <c r="AV44" s="233">
        <f t="shared" si="0"/>
        <v>0</v>
      </c>
      <c r="AW44" s="233">
        <f t="shared" si="1"/>
        <v>0</v>
      </c>
      <c r="AX44" s="233">
        <f t="shared" si="2"/>
        <v>0</v>
      </c>
      <c r="AY44" s="233">
        <f t="shared" si="3"/>
        <v>0</v>
      </c>
      <c r="AZ44" s="233">
        <f t="shared" si="4"/>
        <v>0</v>
      </c>
      <c r="BA44" s="233">
        <f t="shared" si="5"/>
        <v>1462.01</v>
      </c>
      <c r="BB44" s="233">
        <f t="shared" si="6"/>
        <v>0</v>
      </c>
      <c r="BC44" s="233">
        <f t="shared" si="7"/>
        <v>0</v>
      </c>
      <c r="BD44" s="233">
        <f t="shared" si="8"/>
        <v>0</v>
      </c>
      <c r="BE44" s="233">
        <f t="shared" si="9"/>
        <v>0</v>
      </c>
      <c r="BF44" s="233">
        <f t="shared" si="10"/>
        <v>0</v>
      </c>
      <c r="BG44" s="233">
        <f t="shared" si="11"/>
        <v>0</v>
      </c>
      <c r="BH44" s="233">
        <f t="shared" si="12"/>
        <v>0</v>
      </c>
      <c r="BI44" s="233">
        <f t="shared" si="13"/>
        <v>0</v>
      </c>
      <c r="BJ44" s="233">
        <f t="shared" si="14"/>
        <v>0</v>
      </c>
      <c r="BK44" s="233">
        <f t="shared" si="15"/>
        <v>0</v>
      </c>
      <c r="BL44" s="233">
        <f t="shared" si="16"/>
        <v>0</v>
      </c>
      <c r="BM44" s="233">
        <f t="shared" si="17"/>
        <v>0</v>
      </c>
      <c r="BN44" s="233">
        <f t="shared" si="18"/>
        <v>0</v>
      </c>
      <c r="BO44" s="233">
        <f t="shared" si="22"/>
        <v>1462.01</v>
      </c>
      <c r="BP44" s="233">
        <f>BO44*'Anexo VI-PlanilhaCustos Global '!$F$133</f>
        <v>292.40199999999999</v>
      </c>
      <c r="BQ44" s="233">
        <f>BO44*'Anexo VI-PlanilhaCustos Global '!$F$134</f>
        <v>2.9240200000000001</v>
      </c>
      <c r="BR44" s="233">
        <f>BO44*'Anexo VI-PlanilhaCustos Global '!$F$135</f>
        <v>21.930149999999998</v>
      </c>
      <c r="BS44" s="233">
        <f>BO44*'Anexo VI-PlanilhaCustos Global '!$F$136</f>
        <v>14.620100000000001</v>
      </c>
      <c r="BT44" s="233">
        <f>BO44*'Anexo VI-PlanilhaCustos Global '!$F$137</f>
        <v>43.860299999999995</v>
      </c>
      <c r="BU44" s="233">
        <f>BO44*'Anexo VI-PlanilhaCustos Global '!$F$138</f>
        <v>116.96080000000001</v>
      </c>
      <c r="BV44" s="233">
        <f>BO44*'Anexo VI-PlanilhaCustos Global '!$F$139</f>
        <v>36.550249999999998</v>
      </c>
      <c r="BW44" s="233">
        <f>BO44*'Anexo VI-PlanilhaCustos Global '!$F$140</f>
        <v>8.7720599999999997</v>
      </c>
      <c r="BX44" s="233">
        <f t="shared" si="71"/>
        <v>538.01967999999999</v>
      </c>
      <c r="BY44" s="233">
        <f>BO44*'Anexo VI-PlanilhaCustos Global '!$F$143</f>
        <v>162.42931100000001</v>
      </c>
      <c r="BZ44" s="233">
        <f>BO44*'Anexo VI-PlanilhaCustos Global '!$F$144</f>
        <v>121.785433</v>
      </c>
      <c r="CA44" s="233">
        <f>BO44*'Anexo VI-PlanilhaCustos Global '!$F$145</f>
        <v>28.362994</v>
      </c>
      <c r="CB44" s="233">
        <f>BO44*'Anexo VI-PlanilhaCustos Global '!$F$146</f>
        <v>24.269366000000002</v>
      </c>
      <c r="CC44" s="233">
        <f>BO44*'Anexo VI-PlanilhaCustos Global '!$F$147</f>
        <v>0.292402</v>
      </c>
      <c r="CD44" s="233">
        <f>BO44*'Anexo VI-PlanilhaCustos Global '!$F$148</f>
        <v>10.672673</v>
      </c>
      <c r="CE44" s="233">
        <f>BO44*'Anexo VI-PlanilhaCustos Global '!$F$149</f>
        <v>3.9474270000000002</v>
      </c>
      <c r="CF44" s="233">
        <f t="shared" si="72"/>
        <v>351.75960599999996</v>
      </c>
      <c r="CG44" s="233">
        <f>BO44*'Anexo VI-PlanilhaCustos Global '!$F$152</f>
        <v>6.1404419999999993</v>
      </c>
      <c r="CH44" s="233">
        <f>BO44*'Anexo VI-PlanilhaCustos Global '!$F$153</f>
        <v>63.597434999999997</v>
      </c>
      <c r="CI44" s="233">
        <f>BO44*'Anexo VI-PlanilhaCustos Global '!$F$154</f>
        <v>5.8480400000000001</v>
      </c>
      <c r="CJ44" s="233">
        <f t="shared" si="73"/>
        <v>75.585916999999995</v>
      </c>
      <c r="CK44" s="233">
        <f>BO44*'Anexo VI-PlanilhaCustos Global '!$F$157</f>
        <v>129.44753500800005</v>
      </c>
      <c r="CL44" s="233">
        <f>BO44*'Anexo VI-PlanilhaCustos Global '!$F$160</f>
        <v>0.49123535999999995</v>
      </c>
      <c r="CM44" s="233">
        <f>BO44*'Anexo VI-PlanilhaCustos Global '!$F$163</f>
        <v>0.3947427</v>
      </c>
      <c r="CN44" s="233">
        <f t="shared" si="26"/>
        <v>1095.6987160680001</v>
      </c>
      <c r="CO44" s="233">
        <f>Z44*CCT_Insumos!$B$37</f>
        <v>0</v>
      </c>
      <c r="CP44" s="233">
        <f>Z44*CCT_Insumos!$B$38</f>
        <v>0</v>
      </c>
      <c r="CQ44" s="21">
        <f>Z44*CCT_Insumos!E23</f>
        <v>43.67</v>
      </c>
      <c r="CR44" s="250"/>
      <c r="CS44" s="21">
        <f>Z44*CCT_Insumos!G23</f>
        <v>1.0941666666666667</v>
      </c>
      <c r="CT44" s="233">
        <f>Z44*CCT_Insumos!$B$39</f>
        <v>0</v>
      </c>
      <c r="CU44" s="250"/>
      <c r="CV44" s="21">
        <f>(H44+I44+L44+O44+P44+Q44+T44+V44+X44+Y44)*CCT_Insumos!I23</f>
        <v>20.911999999999999</v>
      </c>
      <c r="CW44" s="233">
        <f t="shared" si="74"/>
        <v>414</v>
      </c>
      <c r="CX44" s="21">
        <f>'Anexo III  Relação de Materiais'!FF84</f>
        <v>0</v>
      </c>
      <c r="CY44" s="231">
        <f>'Anexo IV - Equipamentos '!W44</f>
        <v>0</v>
      </c>
      <c r="CZ44" s="231">
        <f>'Caixa d''água '!H40/12</f>
        <v>0</v>
      </c>
      <c r="DA44" s="231">
        <f>'Dedetização '!G44/12</f>
        <v>0</v>
      </c>
      <c r="DB44" s="231"/>
      <c r="DC44" s="233">
        <f t="shared" si="75"/>
        <v>479.67616666666663</v>
      </c>
      <c r="DD44" s="233">
        <v>27.339523714599999</v>
      </c>
      <c r="DE44" s="233">
        <v>23.881999999999998</v>
      </c>
      <c r="DF44" s="21">
        <f>BO44*'Montante D'!$B$2</f>
        <v>0</v>
      </c>
      <c r="DG44" s="21">
        <f>BO44*'Montante D'!$B$3</f>
        <v>0</v>
      </c>
      <c r="DH44" s="233">
        <f t="shared" si="27"/>
        <v>0</v>
      </c>
      <c r="DI44" s="233">
        <f t="shared" si="28"/>
        <v>3037.3848827346669</v>
      </c>
      <c r="DJ44" s="237">
        <f t="shared" si="29"/>
        <v>16.618075801749285</v>
      </c>
      <c r="DK44" s="233">
        <f t="shared" si="30"/>
        <v>269.20262517531745</v>
      </c>
      <c r="DL44" s="233">
        <f t="shared" si="31"/>
        <v>58.445306781483396</v>
      </c>
      <c r="DM44" s="289">
        <v>0.05</v>
      </c>
      <c r="DN44" s="233">
        <f t="shared" si="32"/>
        <v>177.10699024691939</v>
      </c>
      <c r="DO44" s="233">
        <f t="shared" si="33"/>
        <v>504.75492220372024</v>
      </c>
      <c r="DP44" s="233">
        <f t="shared" si="34"/>
        <v>3542.1398049383874</v>
      </c>
      <c r="DQ44" s="233">
        <f t="shared" si="35"/>
        <v>3542.1398049383874</v>
      </c>
      <c r="DR44" s="233">
        <f t="shared" si="36"/>
        <v>42505.677659260647</v>
      </c>
      <c r="DS44" s="233">
        <f t="shared" si="37"/>
        <v>42505.677659260647</v>
      </c>
    </row>
    <row r="45" spans="1:123" s="14" customFormat="1">
      <c r="A45" s="24" t="s">
        <v>102</v>
      </c>
      <c r="B45" s="24" t="s">
        <v>45</v>
      </c>
      <c r="C45" s="24" t="s">
        <v>49</v>
      </c>
      <c r="D45" s="386" t="s">
        <v>202</v>
      </c>
      <c r="E45" s="24" t="str">
        <f>CCT!D41</f>
        <v>SJDR e Região</v>
      </c>
      <c r="F45" s="221"/>
      <c r="G45" s="221"/>
      <c r="H45" s="221"/>
      <c r="I45" s="221"/>
      <c r="J45" s="221"/>
      <c r="K45" s="221"/>
      <c r="L45" s="221">
        <v>1</v>
      </c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21"/>
      <c r="Z45" s="22">
        <f t="shared" si="20"/>
        <v>1</v>
      </c>
      <c r="AA45" s="221"/>
      <c r="AB45" s="221"/>
      <c r="AC45" s="221"/>
      <c r="AD45" s="221"/>
      <c r="AE45" s="221"/>
      <c r="AF45" s="221"/>
      <c r="AG45" s="236">
        <f>CCT_Salários!L5</f>
        <v>1415.16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21"/>
      <c r="AR45" s="221"/>
      <c r="AS45" s="221"/>
      <c r="AT45" s="221"/>
      <c r="AU45" s="233">
        <f t="shared" si="21"/>
        <v>0</v>
      </c>
      <c r="AV45" s="233">
        <f t="shared" si="0"/>
        <v>0</v>
      </c>
      <c r="AW45" s="233">
        <f t="shared" si="1"/>
        <v>0</v>
      </c>
      <c r="AX45" s="233">
        <f t="shared" si="2"/>
        <v>0</v>
      </c>
      <c r="AY45" s="233">
        <f t="shared" si="3"/>
        <v>0</v>
      </c>
      <c r="AZ45" s="233">
        <f t="shared" si="4"/>
        <v>0</v>
      </c>
      <c r="BA45" s="233">
        <f t="shared" si="5"/>
        <v>1415.16</v>
      </c>
      <c r="BB45" s="233">
        <f t="shared" si="6"/>
        <v>0</v>
      </c>
      <c r="BC45" s="233">
        <f t="shared" si="7"/>
        <v>0</v>
      </c>
      <c r="BD45" s="233">
        <f t="shared" si="8"/>
        <v>0</v>
      </c>
      <c r="BE45" s="233">
        <f t="shared" si="9"/>
        <v>0</v>
      </c>
      <c r="BF45" s="233">
        <f t="shared" si="10"/>
        <v>0</v>
      </c>
      <c r="BG45" s="233">
        <f t="shared" si="11"/>
        <v>0</v>
      </c>
      <c r="BH45" s="233">
        <f t="shared" si="12"/>
        <v>0</v>
      </c>
      <c r="BI45" s="233">
        <f t="shared" si="13"/>
        <v>0</v>
      </c>
      <c r="BJ45" s="233">
        <f t="shared" si="14"/>
        <v>0</v>
      </c>
      <c r="BK45" s="233">
        <f t="shared" si="15"/>
        <v>0</v>
      </c>
      <c r="BL45" s="233">
        <f t="shared" si="16"/>
        <v>0</v>
      </c>
      <c r="BM45" s="233">
        <f t="shared" si="17"/>
        <v>0</v>
      </c>
      <c r="BN45" s="233">
        <f t="shared" si="18"/>
        <v>0</v>
      </c>
      <c r="BO45" s="233">
        <f t="shared" si="22"/>
        <v>1415.16</v>
      </c>
      <c r="BP45" s="233">
        <f>BO45*'Anexo VI-PlanilhaCustos Global '!$F$133</f>
        <v>283.03200000000004</v>
      </c>
      <c r="BQ45" s="233">
        <f>BO45*'Anexo VI-PlanilhaCustos Global '!$F$134</f>
        <v>2.8303200000000004</v>
      </c>
      <c r="BR45" s="233">
        <f>BO45*'Anexo VI-PlanilhaCustos Global '!$F$135</f>
        <v>21.227399999999999</v>
      </c>
      <c r="BS45" s="233">
        <f>BO45*'Anexo VI-PlanilhaCustos Global '!$F$136</f>
        <v>14.151600000000002</v>
      </c>
      <c r="BT45" s="233">
        <f>BO45*'Anexo VI-PlanilhaCustos Global '!$F$137</f>
        <v>42.454799999999999</v>
      </c>
      <c r="BU45" s="233">
        <f>BO45*'Anexo VI-PlanilhaCustos Global '!$F$138</f>
        <v>113.21280000000002</v>
      </c>
      <c r="BV45" s="233">
        <f>BO45*'Anexo VI-PlanilhaCustos Global '!$F$139</f>
        <v>35.379000000000005</v>
      </c>
      <c r="BW45" s="233">
        <f>BO45*'Anexo VI-PlanilhaCustos Global '!$F$140</f>
        <v>8.4909600000000012</v>
      </c>
      <c r="BX45" s="233">
        <f t="shared" si="71"/>
        <v>520.77888000000007</v>
      </c>
      <c r="BY45" s="233">
        <f>BO45*'Anexo VI-PlanilhaCustos Global '!$F$143</f>
        <v>157.224276</v>
      </c>
      <c r="BZ45" s="233">
        <f>BO45*'Anexo VI-PlanilhaCustos Global '!$F$144</f>
        <v>117.882828</v>
      </c>
      <c r="CA45" s="233">
        <f>BO45*'Anexo VI-PlanilhaCustos Global '!$F$145</f>
        <v>27.454104000000001</v>
      </c>
      <c r="CB45" s="233">
        <f>BO45*'Anexo VI-PlanilhaCustos Global '!$F$146</f>
        <v>23.491656000000003</v>
      </c>
      <c r="CC45" s="233">
        <f>BO45*'Anexo VI-PlanilhaCustos Global '!$F$147</f>
        <v>0.28303200000000001</v>
      </c>
      <c r="CD45" s="233">
        <f>BO45*'Anexo VI-PlanilhaCustos Global '!$F$148</f>
        <v>10.330668000000001</v>
      </c>
      <c r="CE45" s="233">
        <f>BO45*'Anexo VI-PlanilhaCustos Global '!$F$149</f>
        <v>3.8209320000000004</v>
      </c>
      <c r="CF45" s="233">
        <f t="shared" si="72"/>
        <v>340.48749599999996</v>
      </c>
      <c r="CG45" s="233">
        <f>BO45*'Anexo VI-PlanilhaCustos Global '!$F$152</f>
        <v>5.9436720000000003</v>
      </c>
      <c r="CH45" s="233">
        <f>BO45*'Anexo VI-PlanilhaCustos Global '!$F$153</f>
        <v>61.559460000000001</v>
      </c>
      <c r="CI45" s="233">
        <f>BO45*'Anexo VI-PlanilhaCustos Global '!$F$154</f>
        <v>5.6606400000000008</v>
      </c>
      <c r="CJ45" s="233">
        <f t="shared" si="73"/>
        <v>73.163772000000009</v>
      </c>
      <c r="CK45" s="233">
        <f>BO45*'Anexo VI-PlanilhaCustos Global '!$F$157</f>
        <v>125.29939852800005</v>
      </c>
      <c r="CL45" s="233">
        <f>BO45*'Anexo VI-PlanilhaCustos Global '!$F$160</f>
        <v>0.47549375999999999</v>
      </c>
      <c r="CM45" s="233">
        <f>BO45*'Anexo VI-PlanilhaCustos Global '!$F$163</f>
        <v>0.38209320000000002</v>
      </c>
      <c r="CN45" s="233">
        <f t="shared" si="26"/>
        <v>1060.5871334880003</v>
      </c>
      <c r="CO45" s="233">
        <f>Z45*CCT_Insumos!$B$37</f>
        <v>0</v>
      </c>
      <c r="CP45" s="233">
        <f>Z45*CCT_Insumos!$B$38</f>
        <v>0</v>
      </c>
      <c r="CQ45" s="250"/>
      <c r="CR45" s="250"/>
      <c r="CS45" s="21">
        <f>Z45*CCT_Insumos!G5</f>
        <v>1.0941666666666667</v>
      </c>
      <c r="CT45" s="233">
        <f>Z45*CCT_Insumos!$B$39</f>
        <v>0</v>
      </c>
      <c r="CU45" s="250"/>
      <c r="CV45" s="21">
        <f>(H45+I45+L45+O45+P45+Q45+T45+V45+X45+Y45)*CCT_Insumos!I5</f>
        <v>20.911999999999999</v>
      </c>
      <c r="CW45" s="233">
        <f t="shared" si="74"/>
        <v>414</v>
      </c>
      <c r="CX45" s="21">
        <f>'Anexo III  Relação de Materiais'!FG84</f>
        <v>0</v>
      </c>
      <c r="CY45" s="231">
        <f>'Anexo IV - Equipamentos '!W45</f>
        <v>0</v>
      </c>
      <c r="CZ45" s="231">
        <f>'Caixa d''água '!H41/12</f>
        <v>0</v>
      </c>
      <c r="DA45" s="231">
        <f>'Dedetização '!G45/12</f>
        <v>0</v>
      </c>
      <c r="DB45" s="231"/>
      <c r="DC45" s="233">
        <f t="shared" si="75"/>
        <v>436.00616666666667</v>
      </c>
      <c r="DD45" s="233">
        <v>26.463541655039997</v>
      </c>
      <c r="DE45" s="233">
        <v>23.116799999999998</v>
      </c>
      <c r="DF45" s="21">
        <f>BO45*'Montante D'!$B$2</f>
        <v>0</v>
      </c>
      <c r="DG45" s="21">
        <f>BO45*'Montante D'!$B$3</f>
        <v>0</v>
      </c>
      <c r="DH45" s="233">
        <f t="shared" si="27"/>
        <v>0</v>
      </c>
      <c r="DI45" s="233">
        <f t="shared" si="28"/>
        <v>2911.7533001546667</v>
      </c>
      <c r="DJ45" s="237">
        <f t="shared" si="29"/>
        <v>13.960113960113972</v>
      </c>
      <c r="DK45" s="233">
        <f t="shared" si="30"/>
        <v>252.18604081111641</v>
      </c>
      <c r="DL45" s="233">
        <f t="shared" si="31"/>
        <v>54.750916755045019</v>
      </c>
      <c r="DM45" s="289">
        <v>0.03</v>
      </c>
      <c r="DN45" s="233">
        <f t="shared" si="32"/>
        <v>99.547121372809116</v>
      </c>
      <c r="DO45" s="233">
        <f t="shared" si="33"/>
        <v>406.48407893897053</v>
      </c>
      <c r="DP45" s="233">
        <f t="shared" si="34"/>
        <v>3318.2373790936372</v>
      </c>
      <c r="DQ45" s="233">
        <f t="shared" si="35"/>
        <v>3318.2373790936372</v>
      </c>
      <c r="DR45" s="233">
        <f t="shared" si="36"/>
        <v>39818.84854912365</v>
      </c>
      <c r="DS45" s="233">
        <f t="shared" si="37"/>
        <v>39818.84854912365</v>
      </c>
    </row>
    <row r="46" spans="1:123" s="14" customFormat="1">
      <c r="A46" s="24" t="s">
        <v>102</v>
      </c>
      <c r="B46" s="24" t="s">
        <v>45</v>
      </c>
      <c r="C46" s="24" t="s">
        <v>44</v>
      </c>
      <c r="D46" s="386" t="s">
        <v>197</v>
      </c>
      <c r="E46" s="24" t="str">
        <f>CCT!D42</f>
        <v>Região de Ipatinga</v>
      </c>
      <c r="F46" s="221"/>
      <c r="G46" s="221"/>
      <c r="H46" s="221"/>
      <c r="I46" s="221"/>
      <c r="J46" s="221"/>
      <c r="K46" s="221"/>
      <c r="L46" s="221">
        <v>1</v>
      </c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22">
        <f t="shared" si="20"/>
        <v>1</v>
      </c>
      <c r="AA46" s="221"/>
      <c r="AB46" s="221"/>
      <c r="AC46" s="221"/>
      <c r="AD46" s="221"/>
      <c r="AE46" s="221"/>
      <c r="AF46" s="221"/>
      <c r="AG46" s="236">
        <f>CCT_Salários!L10</f>
        <v>1415.16</v>
      </c>
      <c r="AH46" s="221"/>
      <c r="AI46" s="221"/>
      <c r="AJ46" s="221"/>
      <c r="AK46" s="221"/>
      <c r="AL46" s="221"/>
      <c r="AM46" s="221"/>
      <c r="AN46" s="221"/>
      <c r="AO46" s="221"/>
      <c r="AP46" s="221"/>
      <c r="AQ46" s="221"/>
      <c r="AR46" s="221"/>
      <c r="AS46" s="221"/>
      <c r="AT46" s="221"/>
      <c r="AU46" s="233">
        <f t="shared" si="21"/>
        <v>0</v>
      </c>
      <c r="AV46" s="233">
        <f t="shared" si="0"/>
        <v>0</v>
      </c>
      <c r="AW46" s="233">
        <f t="shared" si="1"/>
        <v>0</v>
      </c>
      <c r="AX46" s="233">
        <f t="shared" si="2"/>
        <v>0</v>
      </c>
      <c r="AY46" s="233">
        <f t="shared" si="3"/>
        <v>0</v>
      </c>
      <c r="AZ46" s="233">
        <f t="shared" si="4"/>
        <v>0</v>
      </c>
      <c r="BA46" s="233">
        <f t="shared" si="5"/>
        <v>1415.16</v>
      </c>
      <c r="BB46" s="233">
        <f t="shared" si="6"/>
        <v>0</v>
      </c>
      <c r="BC46" s="233">
        <f t="shared" si="7"/>
        <v>0</v>
      </c>
      <c r="BD46" s="233">
        <f t="shared" si="8"/>
        <v>0</v>
      </c>
      <c r="BE46" s="233">
        <f t="shared" si="9"/>
        <v>0</v>
      </c>
      <c r="BF46" s="233">
        <f t="shared" si="10"/>
        <v>0</v>
      </c>
      <c r="BG46" s="233">
        <f t="shared" si="11"/>
        <v>0</v>
      </c>
      <c r="BH46" s="233">
        <f t="shared" si="12"/>
        <v>0</v>
      </c>
      <c r="BI46" s="233">
        <f t="shared" si="13"/>
        <v>0</v>
      </c>
      <c r="BJ46" s="233">
        <f t="shared" si="14"/>
        <v>0</v>
      </c>
      <c r="BK46" s="233">
        <f t="shared" si="15"/>
        <v>0</v>
      </c>
      <c r="BL46" s="233">
        <f t="shared" si="16"/>
        <v>0</v>
      </c>
      <c r="BM46" s="233">
        <f t="shared" si="17"/>
        <v>0</v>
      </c>
      <c r="BN46" s="233">
        <f t="shared" si="18"/>
        <v>0</v>
      </c>
      <c r="BO46" s="233">
        <f t="shared" si="22"/>
        <v>1415.16</v>
      </c>
      <c r="BP46" s="233">
        <f>BO46*'Anexo VI-PlanilhaCustos Global '!$F$133</f>
        <v>283.03200000000004</v>
      </c>
      <c r="BQ46" s="233">
        <f>BO46*'Anexo VI-PlanilhaCustos Global '!$F$134</f>
        <v>2.8303200000000004</v>
      </c>
      <c r="BR46" s="233">
        <f>BO46*'Anexo VI-PlanilhaCustos Global '!$F$135</f>
        <v>21.227399999999999</v>
      </c>
      <c r="BS46" s="233">
        <f>BO46*'Anexo VI-PlanilhaCustos Global '!$F$136</f>
        <v>14.151600000000002</v>
      </c>
      <c r="BT46" s="233">
        <f>BO46*'Anexo VI-PlanilhaCustos Global '!$F$137</f>
        <v>42.454799999999999</v>
      </c>
      <c r="BU46" s="233">
        <f>BO46*'Anexo VI-PlanilhaCustos Global '!$F$138</f>
        <v>113.21280000000002</v>
      </c>
      <c r="BV46" s="233">
        <f>BO46*'Anexo VI-PlanilhaCustos Global '!$F$139</f>
        <v>35.379000000000005</v>
      </c>
      <c r="BW46" s="233">
        <f>BO46*'Anexo VI-PlanilhaCustos Global '!$F$140</f>
        <v>8.4909600000000012</v>
      </c>
      <c r="BX46" s="233">
        <f t="shared" si="71"/>
        <v>520.77888000000007</v>
      </c>
      <c r="BY46" s="233">
        <f>BO46*'Anexo VI-PlanilhaCustos Global '!$F$143</f>
        <v>157.224276</v>
      </c>
      <c r="BZ46" s="233">
        <f>BO46*'Anexo VI-PlanilhaCustos Global '!$F$144</f>
        <v>117.882828</v>
      </c>
      <c r="CA46" s="233">
        <f>BO46*'Anexo VI-PlanilhaCustos Global '!$F$145</f>
        <v>27.454104000000001</v>
      </c>
      <c r="CB46" s="233">
        <f>BO46*'Anexo VI-PlanilhaCustos Global '!$F$146</f>
        <v>23.491656000000003</v>
      </c>
      <c r="CC46" s="233">
        <f>BO46*'Anexo VI-PlanilhaCustos Global '!$F$147</f>
        <v>0.28303200000000001</v>
      </c>
      <c r="CD46" s="233">
        <f>BO46*'Anexo VI-PlanilhaCustos Global '!$F$148</f>
        <v>10.330668000000001</v>
      </c>
      <c r="CE46" s="233">
        <f>BO46*'Anexo VI-PlanilhaCustos Global '!$F$149</f>
        <v>3.8209320000000004</v>
      </c>
      <c r="CF46" s="233">
        <f t="shared" si="72"/>
        <v>340.48749599999996</v>
      </c>
      <c r="CG46" s="233">
        <f>BO46*'Anexo VI-PlanilhaCustos Global '!$F$152</f>
        <v>5.9436720000000003</v>
      </c>
      <c r="CH46" s="233">
        <f>BO46*'Anexo VI-PlanilhaCustos Global '!$F$153</f>
        <v>61.559460000000001</v>
      </c>
      <c r="CI46" s="233">
        <f>BO46*'Anexo VI-PlanilhaCustos Global '!$F$154</f>
        <v>5.6606400000000008</v>
      </c>
      <c r="CJ46" s="233">
        <f t="shared" si="73"/>
        <v>73.163772000000009</v>
      </c>
      <c r="CK46" s="233">
        <f>BO46*'Anexo VI-PlanilhaCustos Global '!$F$157</f>
        <v>125.29939852800005</v>
      </c>
      <c r="CL46" s="233">
        <f>BO46*'Anexo VI-PlanilhaCustos Global '!$F$160</f>
        <v>0.47549375999999999</v>
      </c>
      <c r="CM46" s="233">
        <f>BO46*'Anexo VI-PlanilhaCustos Global '!$F$163</f>
        <v>0.38209320000000002</v>
      </c>
      <c r="CN46" s="233">
        <f t="shared" si="26"/>
        <v>1060.5871334880003</v>
      </c>
      <c r="CO46" s="233">
        <f>Z46*CCT_Insumos!$B$37</f>
        <v>0</v>
      </c>
      <c r="CP46" s="233">
        <f>Z46*CCT_Insumos!$B$38</f>
        <v>0</v>
      </c>
      <c r="CQ46" s="21">
        <f>Z46*CCT_Insumos!E10</f>
        <v>43.66</v>
      </c>
      <c r="CR46" s="250"/>
      <c r="CS46" s="21">
        <f>Z46*CCT_Insumos!G10</f>
        <v>1.0941666666666667</v>
      </c>
      <c r="CT46" s="233">
        <f>Z46*CCT_Insumos!$B$39</f>
        <v>0</v>
      </c>
      <c r="CU46" s="250"/>
      <c r="CV46" s="21">
        <f>(H46+I46+L46+O46+P46+Q46+T46+V46+X46+Y46)*CCT_Insumos!I10</f>
        <v>20.911999999999999</v>
      </c>
      <c r="CW46" s="233">
        <f t="shared" si="74"/>
        <v>414</v>
      </c>
      <c r="CX46" s="21">
        <f>'Anexo III  Relação de Materiais'!FH84</f>
        <v>0</v>
      </c>
      <c r="CY46" s="231">
        <f>'Anexo IV - Equipamentos '!W46</f>
        <v>0</v>
      </c>
      <c r="CZ46" s="231">
        <f>'Caixa d''água '!H42/12</f>
        <v>0</v>
      </c>
      <c r="DA46" s="231">
        <f>'Dedetização '!G46/12</f>
        <v>0</v>
      </c>
      <c r="DB46" s="231"/>
      <c r="DC46" s="233">
        <f t="shared" si="75"/>
        <v>479.66616666666664</v>
      </c>
      <c r="DD46" s="233">
        <v>26.463541655039997</v>
      </c>
      <c r="DE46" s="233">
        <v>23.116799999999998</v>
      </c>
      <c r="DF46" s="21">
        <f>BO46*'Montante D'!$B$2</f>
        <v>0</v>
      </c>
      <c r="DG46" s="21">
        <f>BO46*'Montante D'!$B$3</f>
        <v>0</v>
      </c>
      <c r="DH46" s="233">
        <f t="shared" si="27"/>
        <v>0</v>
      </c>
      <c r="DI46" s="233">
        <f t="shared" si="28"/>
        <v>2955.413300154667</v>
      </c>
      <c r="DJ46" s="237">
        <f t="shared" si="29"/>
        <v>13.960113960113972</v>
      </c>
      <c r="DK46" s="233">
        <f t="shared" si="30"/>
        <v>255.96741972849537</v>
      </c>
      <c r="DL46" s="233">
        <f t="shared" si="31"/>
        <v>55.571874020002291</v>
      </c>
      <c r="DM46" s="289">
        <v>0.03</v>
      </c>
      <c r="DN46" s="233">
        <f t="shared" si="32"/>
        <v>101.0397709454587</v>
      </c>
      <c r="DO46" s="233">
        <f t="shared" si="33"/>
        <v>412.57906469395635</v>
      </c>
      <c r="DP46" s="233">
        <f t="shared" si="34"/>
        <v>3367.9923648486233</v>
      </c>
      <c r="DQ46" s="233">
        <f t="shared" si="35"/>
        <v>3367.9923648486233</v>
      </c>
      <c r="DR46" s="233">
        <f t="shared" si="36"/>
        <v>40415.908378183478</v>
      </c>
      <c r="DS46" s="233">
        <f t="shared" si="37"/>
        <v>40415.908378183478</v>
      </c>
    </row>
    <row r="47" spans="1:123" s="14" customFormat="1">
      <c r="A47" s="24" t="s">
        <v>102</v>
      </c>
      <c r="B47" s="24" t="s">
        <v>45</v>
      </c>
      <c r="C47" s="24" t="s">
        <v>50</v>
      </c>
      <c r="D47" s="386" t="s">
        <v>203</v>
      </c>
      <c r="E47" s="24" t="str">
        <f>CCT!D43</f>
        <v>Ouro Preto e Região</v>
      </c>
      <c r="F47" s="221"/>
      <c r="G47" s="221"/>
      <c r="H47" s="221"/>
      <c r="I47" s="221"/>
      <c r="J47" s="221"/>
      <c r="K47" s="221"/>
      <c r="L47" s="221">
        <v>1</v>
      </c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21"/>
      <c r="Z47" s="22">
        <f t="shared" si="20"/>
        <v>1</v>
      </c>
      <c r="AA47" s="221"/>
      <c r="AB47" s="221"/>
      <c r="AC47" s="221"/>
      <c r="AD47" s="221"/>
      <c r="AE47" s="221"/>
      <c r="AF47" s="221"/>
      <c r="AG47" s="236">
        <f>CCT_Salários!L4</f>
        <v>1415.16</v>
      </c>
      <c r="AH47" s="221"/>
      <c r="AI47" s="221"/>
      <c r="AJ47" s="221"/>
      <c r="AK47" s="221"/>
      <c r="AL47" s="221"/>
      <c r="AM47" s="221"/>
      <c r="AN47" s="221"/>
      <c r="AO47" s="221"/>
      <c r="AP47" s="221"/>
      <c r="AQ47" s="221"/>
      <c r="AR47" s="221"/>
      <c r="AS47" s="221"/>
      <c r="AT47" s="221"/>
      <c r="AU47" s="233">
        <f t="shared" si="21"/>
        <v>0</v>
      </c>
      <c r="AV47" s="233">
        <f t="shared" si="0"/>
        <v>0</v>
      </c>
      <c r="AW47" s="233">
        <f t="shared" si="1"/>
        <v>0</v>
      </c>
      <c r="AX47" s="233">
        <f t="shared" si="2"/>
        <v>0</v>
      </c>
      <c r="AY47" s="233">
        <f t="shared" si="3"/>
        <v>0</v>
      </c>
      <c r="AZ47" s="233">
        <f t="shared" si="4"/>
        <v>0</v>
      </c>
      <c r="BA47" s="233">
        <f t="shared" si="5"/>
        <v>1415.16</v>
      </c>
      <c r="BB47" s="233">
        <f t="shared" si="6"/>
        <v>0</v>
      </c>
      <c r="BC47" s="233">
        <f t="shared" si="7"/>
        <v>0</v>
      </c>
      <c r="BD47" s="233">
        <f t="shared" si="8"/>
        <v>0</v>
      </c>
      <c r="BE47" s="233">
        <f t="shared" si="9"/>
        <v>0</v>
      </c>
      <c r="BF47" s="233">
        <f t="shared" si="10"/>
        <v>0</v>
      </c>
      <c r="BG47" s="233">
        <f t="shared" si="11"/>
        <v>0</v>
      </c>
      <c r="BH47" s="233">
        <f t="shared" si="12"/>
        <v>0</v>
      </c>
      <c r="BI47" s="233">
        <f t="shared" si="13"/>
        <v>0</v>
      </c>
      <c r="BJ47" s="233">
        <f t="shared" si="14"/>
        <v>0</v>
      </c>
      <c r="BK47" s="233">
        <f t="shared" si="15"/>
        <v>0</v>
      </c>
      <c r="BL47" s="233">
        <f t="shared" si="16"/>
        <v>0</v>
      </c>
      <c r="BM47" s="233">
        <f t="shared" si="17"/>
        <v>0</v>
      </c>
      <c r="BN47" s="233">
        <f t="shared" si="18"/>
        <v>0</v>
      </c>
      <c r="BO47" s="233">
        <f t="shared" si="22"/>
        <v>1415.16</v>
      </c>
      <c r="BP47" s="233">
        <f>BO47*'Anexo VI-PlanilhaCustos Global '!$F$133</f>
        <v>283.03200000000004</v>
      </c>
      <c r="BQ47" s="233">
        <f>BO47*'Anexo VI-PlanilhaCustos Global '!$F$134</f>
        <v>2.8303200000000004</v>
      </c>
      <c r="BR47" s="233">
        <f>BO47*'Anexo VI-PlanilhaCustos Global '!$F$135</f>
        <v>21.227399999999999</v>
      </c>
      <c r="BS47" s="233">
        <f>BO47*'Anexo VI-PlanilhaCustos Global '!$F$136</f>
        <v>14.151600000000002</v>
      </c>
      <c r="BT47" s="233">
        <f>BO47*'Anexo VI-PlanilhaCustos Global '!$F$137</f>
        <v>42.454799999999999</v>
      </c>
      <c r="BU47" s="233">
        <f>BO47*'Anexo VI-PlanilhaCustos Global '!$F$138</f>
        <v>113.21280000000002</v>
      </c>
      <c r="BV47" s="233">
        <f>BO47*'Anexo VI-PlanilhaCustos Global '!$F$139</f>
        <v>35.379000000000005</v>
      </c>
      <c r="BW47" s="233">
        <f>BO47*'Anexo VI-PlanilhaCustos Global '!$F$140</f>
        <v>8.4909600000000012</v>
      </c>
      <c r="BX47" s="233">
        <f t="shared" si="71"/>
        <v>520.77888000000007</v>
      </c>
      <c r="BY47" s="233">
        <f>BO47*'Anexo VI-PlanilhaCustos Global '!$F$143</f>
        <v>157.224276</v>
      </c>
      <c r="BZ47" s="233">
        <f>BO47*'Anexo VI-PlanilhaCustos Global '!$F$144</f>
        <v>117.882828</v>
      </c>
      <c r="CA47" s="233">
        <f>BO47*'Anexo VI-PlanilhaCustos Global '!$F$145</f>
        <v>27.454104000000001</v>
      </c>
      <c r="CB47" s="233">
        <f>BO47*'Anexo VI-PlanilhaCustos Global '!$F$146</f>
        <v>23.491656000000003</v>
      </c>
      <c r="CC47" s="233">
        <f>BO47*'Anexo VI-PlanilhaCustos Global '!$F$147</f>
        <v>0.28303200000000001</v>
      </c>
      <c r="CD47" s="233">
        <f>BO47*'Anexo VI-PlanilhaCustos Global '!$F$148</f>
        <v>10.330668000000001</v>
      </c>
      <c r="CE47" s="233">
        <f>BO47*'Anexo VI-PlanilhaCustos Global '!$F$149</f>
        <v>3.8209320000000004</v>
      </c>
      <c r="CF47" s="233">
        <f t="shared" si="72"/>
        <v>340.48749599999996</v>
      </c>
      <c r="CG47" s="233">
        <f>BO47*'Anexo VI-PlanilhaCustos Global '!$F$152</f>
        <v>5.9436720000000003</v>
      </c>
      <c r="CH47" s="233">
        <f>BO47*'Anexo VI-PlanilhaCustos Global '!$F$153</f>
        <v>61.559460000000001</v>
      </c>
      <c r="CI47" s="233">
        <f>BO47*'Anexo VI-PlanilhaCustos Global '!$F$154</f>
        <v>5.6606400000000008</v>
      </c>
      <c r="CJ47" s="233">
        <f t="shared" si="73"/>
        <v>73.163772000000009</v>
      </c>
      <c r="CK47" s="233">
        <f>BO47*'Anexo VI-PlanilhaCustos Global '!$F$157</f>
        <v>125.29939852800005</v>
      </c>
      <c r="CL47" s="233">
        <f>BO47*'Anexo VI-PlanilhaCustos Global '!$F$160</f>
        <v>0.47549375999999999</v>
      </c>
      <c r="CM47" s="233">
        <f>BO47*'Anexo VI-PlanilhaCustos Global '!$F$163</f>
        <v>0.38209320000000002</v>
      </c>
      <c r="CN47" s="233">
        <f t="shared" si="26"/>
        <v>1060.5871334880003</v>
      </c>
      <c r="CO47" s="233">
        <f>Z47*CCT_Insumos!$B$37</f>
        <v>0</v>
      </c>
      <c r="CP47" s="233">
        <f>Z47*CCT_Insumos!$B$38</f>
        <v>0</v>
      </c>
      <c r="CQ47" s="250"/>
      <c r="CR47" s="250"/>
      <c r="CS47" s="21">
        <f>Z47*CCT_Insumos!G4</f>
        <v>1.0941666666666667</v>
      </c>
      <c r="CT47" s="233">
        <f>Z47*CCT_Insumos!$B$39</f>
        <v>0</v>
      </c>
      <c r="CU47" s="250"/>
      <c r="CV47" s="21">
        <f>(H47+I47+L47+O47+P47+Q47+T47+V47+X47+Y47)*CCT_Insumos!I4</f>
        <v>20.911999999999999</v>
      </c>
      <c r="CW47" s="233">
        <f t="shared" si="74"/>
        <v>414</v>
      </c>
      <c r="CX47" s="21">
        <f>'Anexo III  Relação de Materiais'!FI84</f>
        <v>0</v>
      </c>
      <c r="CY47" s="231">
        <f>'Anexo IV - Equipamentos '!W47</f>
        <v>0</v>
      </c>
      <c r="CZ47" s="231">
        <f>'Caixa d''água '!H43/12</f>
        <v>0</v>
      </c>
      <c r="DA47" s="231">
        <f>'Dedetização '!G47/12</f>
        <v>0</v>
      </c>
      <c r="DB47" s="231"/>
      <c r="DC47" s="233">
        <f t="shared" si="75"/>
        <v>436.00616666666667</v>
      </c>
      <c r="DD47" s="233">
        <v>26.463541655039997</v>
      </c>
      <c r="DE47" s="233">
        <v>23.116799999999998</v>
      </c>
      <c r="DF47" s="21">
        <f>BO47*'Montante D'!$B$2</f>
        <v>0</v>
      </c>
      <c r="DG47" s="21">
        <f>BO47*'Montante D'!$B$3</f>
        <v>0</v>
      </c>
      <c r="DH47" s="233">
        <f t="shared" si="27"/>
        <v>0</v>
      </c>
      <c r="DI47" s="233">
        <f t="shared" si="28"/>
        <v>2911.7533001546667</v>
      </c>
      <c r="DJ47" s="237">
        <f t="shared" si="29"/>
        <v>13.960113960113972</v>
      </c>
      <c r="DK47" s="233">
        <f t="shared" si="30"/>
        <v>252.18604081111641</v>
      </c>
      <c r="DL47" s="233">
        <f t="shared" si="31"/>
        <v>54.750916755045019</v>
      </c>
      <c r="DM47" s="289">
        <v>0.03</v>
      </c>
      <c r="DN47" s="233">
        <f t="shared" si="32"/>
        <v>99.547121372809116</v>
      </c>
      <c r="DO47" s="233">
        <f t="shared" si="33"/>
        <v>406.48407893897053</v>
      </c>
      <c r="DP47" s="233">
        <f t="shared" si="34"/>
        <v>3318.2373790936372</v>
      </c>
      <c r="DQ47" s="233">
        <f t="shared" si="35"/>
        <v>3318.2373790936372</v>
      </c>
      <c r="DR47" s="233">
        <f t="shared" si="36"/>
        <v>39818.84854912365</v>
      </c>
      <c r="DS47" s="233">
        <f t="shared" si="37"/>
        <v>39818.84854912365</v>
      </c>
    </row>
    <row r="48" spans="1:123" s="16" customFormat="1" ht="12.6" customHeight="1">
      <c r="A48" s="243"/>
      <c r="B48" s="244"/>
      <c r="C48" s="244"/>
      <c r="D48" s="247"/>
      <c r="E48" s="244"/>
      <c r="F48" s="220">
        <f>SUM(F41:F47)</f>
        <v>0</v>
      </c>
      <c r="G48" s="220">
        <f t="shared" ref="G48:Y48" si="76">SUM(G41:G47)</f>
        <v>0</v>
      </c>
      <c r="H48" s="220">
        <f t="shared" si="76"/>
        <v>2</v>
      </c>
      <c r="I48" s="220">
        <f t="shared" si="76"/>
        <v>0</v>
      </c>
      <c r="J48" s="220">
        <f t="shared" si="76"/>
        <v>1</v>
      </c>
      <c r="K48" s="220">
        <f t="shared" si="76"/>
        <v>1</v>
      </c>
      <c r="L48" s="220">
        <f t="shared" si="76"/>
        <v>5</v>
      </c>
      <c r="M48" s="220">
        <f t="shared" si="76"/>
        <v>0</v>
      </c>
      <c r="N48" s="220">
        <f t="shared" si="76"/>
        <v>0</v>
      </c>
      <c r="O48" s="220">
        <f t="shared" si="76"/>
        <v>0</v>
      </c>
      <c r="P48" s="220">
        <f t="shared" si="76"/>
        <v>0</v>
      </c>
      <c r="Q48" s="220">
        <f t="shared" si="76"/>
        <v>0</v>
      </c>
      <c r="R48" s="220">
        <f t="shared" si="76"/>
        <v>0</v>
      </c>
      <c r="S48" s="220">
        <f t="shared" si="76"/>
        <v>0</v>
      </c>
      <c r="T48" s="220">
        <f t="shared" si="76"/>
        <v>0</v>
      </c>
      <c r="U48" s="220">
        <f t="shared" si="76"/>
        <v>0</v>
      </c>
      <c r="V48" s="220">
        <f t="shared" si="76"/>
        <v>0</v>
      </c>
      <c r="W48" s="220">
        <f t="shared" si="76"/>
        <v>0</v>
      </c>
      <c r="X48" s="220">
        <f t="shared" si="76"/>
        <v>0</v>
      </c>
      <c r="Y48" s="220">
        <f t="shared" si="76"/>
        <v>0</v>
      </c>
      <c r="Z48" s="220">
        <f>SUM(Z41:Z47)</f>
        <v>9</v>
      </c>
      <c r="AA48" s="220"/>
      <c r="AB48" s="220"/>
      <c r="AC48" s="220"/>
      <c r="AD48" s="220"/>
      <c r="AE48" s="220"/>
      <c r="AF48" s="220"/>
      <c r="AG48" s="220"/>
      <c r="AH48" s="220"/>
      <c r="AI48" s="220"/>
      <c r="AJ48" s="220"/>
      <c r="AK48" s="220"/>
      <c r="AL48" s="220"/>
      <c r="AM48" s="220"/>
      <c r="AN48" s="220"/>
      <c r="AO48" s="220"/>
      <c r="AP48" s="220"/>
      <c r="AQ48" s="220"/>
      <c r="AR48" s="220"/>
      <c r="AS48" s="220"/>
      <c r="AT48" s="220"/>
      <c r="AU48" s="257">
        <f>SUM(AU41:AU47)</f>
        <v>0</v>
      </c>
      <c r="AV48" s="257">
        <f t="shared" ref="AV48:DG48" si="77">SUM(AV41:AV47)</f>
        <v>0</v>
      </c>
      <c r="AW48" s="257">
        <f t="shared" si="77"/>
        <v>2880.8</v>
      </c>
      <c r="AX48" s="257">
        <f t="shared" si="77"/>
        <v>0</v>
      </c>
      <c r="AY48" s="257">
        <f t="shared" si="77"/>
        <v>771.91</v>
      </c>
      <c r="AZ48" s="257">
        <f t="shared" si="77"/>
        <v>1196.19</v>
      </c>
      <c r="BA48" s="257">
        <f t="shared" si="77"/>
        <v>7169.5</v>
      </c>
      <c r="BB48" s="257">
        <f t="shared" si="77"/>
        <v>0</v>
      </c>
      <c r="BC48" s="257">
        <f t="shared" si="77"/>
        <v>0</v>
      </c>
      <c r="BD48" s="257">
        <f t="shared" si="77"/>
        <v>0</v>
      </c>
      <c r="BE48" s="257">
        <f t="shared" si="77"/>
        <v>0</v>
      </c>
      <c r="BF48" s="257">
        <f t="shared" si="77"/>
        <v>0</v>
      </c>
      <c r="BG48" s="257">
        <f t="shared" si="77"/>
        <v>0</v>
      </c>
      <c r="BH48" s="257">
        <f t="shared" si="77"/>
        <v>0</v>
      </c>
      <c r="BI48" s="257">
        <f t="shared" si="77"/>
        <v>0</v>
      </c>
      <c r="BJ48" s="257">
        <f t="shared" si="77"/>
        <v>0</v>
      </c>
      <c r="BK48" s="257">
        <f t="shared" si="77"/>
        <v>0</v>
      </c>
      <c r="BL48" s="257">
        <f t="shared" si="77"/>
        <v>0</v>
      </c>
      <c r="BM48" s="257">
        <f t="shared" si="77"/>
        <v>0</v>
      </c>
      <c r="BN48" s="257">
        <f t="shared" si="77"/>
        <v>0</v>
      </c>
      <c r="BO48" s="257">
        <f t="shared" si="77"/>
        <v>12018.4</v>
      </c>
      <c r="BP48" s="257">
        <f t="shared" si="77"/>
        <v>2403.6800000000007</v>
      </c>
      <c r="BQ48" s="257">
        <f t="shared" si="77"/>
        <v>24.036799999999999</v>
      </c>
      <c r="BR48" s="257">
        <f t="shared" si="77"/>
        <v>180.27599999999995</v>
      </c>
      <c r="BS48" s="257">
        <f t="shared" si="77"/>
        <v>120.18400000000001</v>
      </c>
      <c r="BT48" s="257">
        <f t="shared" si="77"/>
        <v>360.55199999999991</v>
      </c>
      <c r="BU48" s="257">
        <f t="shared" si="77"/>
        <v>961.47200000000009</v>
      </c>
      <c r="BV48" s="257">
        <f t="shared" si="77"/>
        <v>300.46000000000009</v>
      </c>
      <c r="BW48" s="257">
        <f t="shared" si="77"/>
        <v>72.110400000000013</v>
      </c>
      <c r="BX48" s="257">
        <f t="shared" si="77"/>
        <v>4422.7711999999992</v>
      </c>
      <c r="BY48" s="257">
        <f t="shared" si="77"/>
        <v>1335.24424</v>
      </c>
      <c r="BZ48" s="257">
        <f t="shared" si="77"/>
        <v>1001.1327200000001</v>
      </c>
      <c r="CA48" s="257">
        <f t="shared" si="77"/>
        <v>233.15696</v>
      </c>
      <c r="CB48" s="257">
        <f t="shared" si="77"/>
        <v>199.50544000000002</v>
      </c>
      <c r="CC48" s="257">
        <f t="shared" si="77"/>
        <v>2.40368</v>
      </c>
      <c r="CD48" s="257">
        <f t="shared" si="77"/>
        <v>87.734320000000011</v>
      </c>
      <c r="CE48" s="257">
        <f t="shared" si="77"/>
        <v>32.449680000000001</v>
      </c>
      <c r="CF48" s="257">
        <f t="shared" si="77"/>
        <v>2891.6270399999994</v>
      </c>
      <c r="CG48" s="257">
        <f t="shared" si="77"/>
        <v>50.477279999999993</v>
      </c>
      <c r="CH48" s="257">
        <f t="shared" si="77"/>
        <v>522.80040000000008</v>
      </c>
      <c r="CI48" s="257">
        <f t="shared" si="77"/>
        <v>48.073599999999999</v>
      </c>
      <c r="CJ48" s="257">
        <f t="shared" si="77"/>
        <v>621.35127999999997</v>
      </c>
      <c r="CK48" s="257">
        <f t="shared" si="77"/>
        <v>1064.1187507200004</v>
      </c>
      <c r="CL48" s="257">
        <f t="shared" si="77"/>
        <v>4.0381824000000002</v>
      </c>
      <c r="CM48" s="257">
        <f t="shared" si="77"/>
        <v>3.2449680000000001</v>
      </c>
      <c r="CN48" s="257">
        <f t="shared" si="77"/>
        <v>9007.151421120001</v>
      </c>
      <c r="CO48" s="257">
        <f t="shared" si="77"/>
        <v>0</v>
      </c>
      <c r="CP48" s="257">
        <f t="shared" si="77"/>
        <v>0</v>
      </c>
      <c r="CQ48" s="257">
        <f t="shared" si="77"/>
        <v>305.63</v>
      </c>
      <c r="CR48" s="257">
        <f t="shared" si="77"/>
        <v>0</v>
      </c>
      <c r="CS48" s="257">
        <f t="shared" si="77"/>
        <v>9.8474999999999984</v>
      </c>
      <c r="CT48" s="257">
        <f t="shared" si="77"/>
        <v>0</v>
      </c>
      <c r="CU48" s="257">
        <f t="shared" si="77"/>
        <v>0</v>
      </c>
      <c r="CV48" s="257">
        <f t="shared" si="77"/>
        <v>146.38400000000001</v>
      </c>
      <c r="CW48" s="257">
        <f t="shared" si="77"/>
        <v>3726</v>
      </c>
      <c r="CX48" s="257">
        <f t="shared" si="77"/>
        <v>0</v>
      </c>
      <c r="CY48" s="257">
        <f t="shared" si="77"/>
        <v>0</v>
      </c>
      <c r="CZ48" s="257">
        <f t="shared" si="77"/>
        <v>0</v>
      </c>
      <c r="DA48" s="257">
        <f t="shared" si="77"/>
        <v>0</v>
      </c>
      <c r="DB48" s="257">
        <f t="shared" si="77"/>
        <v>0</v>
      </c>
      <c r="DC48" s="257">
        <f t="shared" si="77"/>
        <v>4187.8615</v>
      </c>
      <c r="DD48" s="257">
        <f t="shared" si="77"/>
        <v>197.28347759513997</v>
      </c>
      <c r="DE48" s="257">
        <f t="shared" si="77"/>
        <v>172.3338</v>
      </c>
      <c r="DF48" s="257">
        <f t="shared" si="77"/>
        <v>0</v>
      </c>
      <c r="DG48" s="257">
        <f t="shared" si="77"/>
        <v>0</v>
      </c>
      <c r="DH48" s="257">
        <f t="shared" ref="DH48:DS48" si="78">SUM(DH41:DH47)</f>
        <v>0</v>
      </c>
      <c r="DI48" s="257">
        <f t="shared" si="78"/>
        <v>25213.412921120002</v>
      </c>
      <c r="DJ48" s="257">
        <f t="shared" si="78"/>
        <v>103.03672140406843</v>
      </c>
      <c r="DK48" s="257">
        <f t="shared" si="78"/>
        <v>2193.5160787795307</v>
      </c>
      <c r="DL48" s="257">
        <f t="shared" si="78"/>
        <v>476.22388552450337</v>
      </c>
      <c r="DM48" s="257">
        <f t="shared" si="78"/>
        <v>0.25</v>
      </c>
      <c r="DN48" s="257">
        <f t="shared" si="78"/>
        <v>978.90078272768483</v>
      </c>
      <c r="DO48" s="257">
        <f t="shared" si="78"/>
        <v>3648.6407470317185</v>
      </c>
      <c r="DP48" s="257">
        <f t="shared" si="78"/>
        <v>28862.053668151719</v>
      </c>
      <c r="DQ48" s="257">
        <f t="shared" si="78"/>
        <v>28862.053668151719</v>
      </c>
      <c r="DR48" s="257">
        <f t="shared" si="78"/>
        <v>346344.6440178206</v>
      </c>
      <c r="DS48" s="257">
        <f t="shared" si="78"/>
        <v>346344.6440178206</v>
      </c>
    </row>
    <row r="49" spans="1:123" s="14" customFormat="1">
      <c r="A49" s="24" t="s">
        <v>103</v>
      </c>
      <c r="B49" s="24" t="s">
        <v>55</v>
      </c>
      <c r="C49" s="24" t="s">
        <v>52</v>
      </c>
      <c r="D49" s="386" t="s">
        <v>207</v>
      </c>
      <c r="E49" s="24" t="s">
        <v>432</v>
      </c>
      <c r="F49" s="221"/>
      <c r="G49" s="221"/>
      <c r="H49" s="221"/>
      <c r="I49" s="221"/>
      <c r="J49" s="221"/>
      <c r="K49" s="221"/>
      <c r="L49" s="221">
        <v>1</v>
      </c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21"/>
      <c r="Z49" s="22">
        <f t="shared" si="20"/>
        <v>1</v>
      </c>
      <c r="AA49" s="221"/>
      <c r="AB49" s="221"/>
      <c r="AC49" s="221"/>
      <c r="AD49" s="221"/>
      <c r="AE49" s="221"/>
      <c r="AF49" s="221"/>
      <c r="AG49" s="236">
        <f>CCT_Salários!L5</f>
        <v>1415.16</v>
      </c>
      <c r="AH49" s="221"/>
      <c r="AI49" s="221"/>
      <c r="AJ49" s="221"/>
      <c r="AK49" s="221"/>
      <c r="AL49" s="221"/>
      <c r="AM49" s="221"/>
      <c r="AN49" s="221"/>
      <c r="AO49" s="221"/>
      <c r="AP49" s="221"/>
      <c r="AQ49" s="221"/>
      <c r="AR49" s="221"/>
      <c r="AS49" s="221"/>
      <c r="AT49" s="221"/>
      <c r="AU49" s="233">
        <f t="shared" si="21"/>
        <v>0</v>
      </c>
      <c r="AV49" s="233">
        <f t="shared" si="0"/>
        <v>0</v>
      </c>
      <c r="AW49" s="233">
        <f t="shared" si="1"/>
        <v>0</v>
      </c>
      <c r="AX49" s="233">
        <f t="shared" si="2"/>
        <v>0</v>
      </c>
      <c r="AY49" s="233">
        <f t="shared" si="3"/>
        <v>0</v>
      </c>
      <c r="AZ49" s="233">
        <f t="shared" si="4"/>
        <v>0</v>
      </c>
      <c r="BA49" s="233">
        <f t="shared" si="5"/>
        <v>1415.16</v>
      </c>
      <c r="BB49" s="233">
        <f t="shared" si="6"/>
        <v>0</v>
      </c>
      <c r="BC49" s="233">
        <f t="shared" si="7"/>
        <v>0</v>
      </c>
      <c r="BD49" s="233">
        <f t="shared" si="8"/>
        <v>0</v>
      </c>
      <c r="BE49" s="233">
        <f t="shared" si="9"/>
        <v>0</v>
      </c>
      <c r="BF49" s="233">
        <f t="shared" si="10"/>
        <v>0</v>
      </c>
      <c r="BG49" s="233">
        <f t="shared" si="11"/>
        <v>0</v>
      </c>
      <c r="BH49" s="233">
        <f t="shared" si="12"/>
        <v>0</v>
      </c>
      <c r="BI49" s="233">
        <f t="shared" si="13"/>
        <v>0</v>
      </c>
      <c r="BJ49" s="233">
        <f t="shared" si="14"/>
        <v>0</v>
      </c>
      <c r="BK49" s="233">
        <f t="shared" si="15"/>
        <v>0</v>
      </c>
      <c r="BL49" s="233">
        <f t="shared" si="16"/>
        <v>0</v>
      </c>
      <c r="BM49" s="233">
        <f t="shared" si="17"/>
        <v>0</v>
      </c>
      <c r="BN49" s="233">
        <f t="shared" si="18"/>
        <v>0</v>
      </c>
      <c r="BO49" s="233">
        <f t="shared" si="22"/>
        <v>1415.16</v>
      </c>
      <c r="BP49" s="233">
        <f>BO49*'Anexo VI-PlanilhaCustos Global '!$F$133</f>
        <v>283.03200000000004</v>
      </c>
      <c r="BQ49" s="233">
        <f>BO49*'Anexo VI-PlanilhaCustos Global '!$F$134</f>
        <v>2.8303200000000004</v>
      </c>
      <c r="BR49" s="233">
        <f>BO49*'Anexo VI-PlanilhaCustos Global '!$F$135</f>
        <v>21.227399999999999</v>
      </c>
      <c r="BS49" s="233">
        <f>BO49*'Anexo VI-PlanilhaCustos Global '!$F$136</f>
        <v>14.151600000000002</v>
      </c>
      <c r="BT49" s="233">
        <f>BO49*'Anexo VI-PlanilhaCustos Global '!$F$137</f>
        <v>42.454799999999999</v>
      </c>
      <c r="BU49" s="233">
        <f>BO49*'Anexo VI-PlanilhaCustos Global '!$F$138</f>
        <v>113.21280000000002</v>
      </c>
      <c r="BV49" s="233">
        <f>BO49*'Anexo VI-PlanilhaCustos Global '!$F$139</f>
        <v>35.379000000000005</v>
      </c>
      <c r="BW49" s="233">
        <f>BO49*'Anexo VI-PlanilhaCustos Global '!$F$140</f>
        <v>8.4909600000000012</v>
      </c>
      <c r="BX49" s="233">
        <f>SUM(BP49:BW49)</f>
        <v>520.77888000000007</v>
      </c>
      <c r="BY49" s="233">
        <f>BO49*'Anexo VI-PlanilhaCustos Global '!$F$143</f>
        <v>157.224276</v>
      </c>
      <c r="BZ49" s="233">
        <f>BO49*'Anexo VI-PlanilhaCustos Global '!$F$144</f>
        <v>117.882828</v>
      </c>
      <c r="CA49" s="233">
        <f>BO49*'Anexo VI-PlanilhaCustos Global '!$F$145</f>
        <v>27.454104000000001</v>
      </c>
      <c r="CB49" s="233">
        <f>BO49*'Anexo VI-PlanilhaCustos Global '!$F$146</f>
        <v>23.491656000000003</v>
      </c>
      <c r="CC49" s="233">
        <f>BO49*'Anexo VI-PlanilhaCustos Global '!$F$147</f>
        <v>0.28303200000000001</v>
      </c>
      <c r="CD49" s="233">
        <f>BO49*'Anexo VI-PlanilhaCustos Global '!$F$148</f>
        <v>10.330668000000001</v>
      </c>
      <c r="CE49" s="233">
        <f>BO49*'Anexo VI-PlanilhaCustos Global '!$F$149</f>
        <v>3.8209320000000004</v>
      </c>
      <c r="CF49" s="233">
        <f>SUM(BY49:CE49)</f>
        <v>340.48749599999996</v>
      </c>
      <c r="CG49" s="233">
        <f>BO49*'Anexo VI-PlanilhaCustos Global '!$F$152</f>
        <v>5.9436720000000003</v>
      </c>
      <c r="CH49" s="233">
        <f>BO49*'Anexo VI-PlanilhaCustos Global '!$F$153</f>
        <v>61.559460000000001</v>
      </c>
      <c r="CI49" s="233">
        <f>BO49*'Anexo VI-PlanilhaCustos Global '!$F$154</f>
        <v>5.6606400000000008</v>
      </c>
      <c r="CJ49" s="233">
        <f>SUM(CG49:CI49)</f>
        <v>73.163772000000009</v>
      </c>
      <c r="CK49" s="233">
        <f>BO49*'Anexo VI-PlanilhaCustos Global '!$F$157</f>
        <v>125.29939852800005</v>
      </c>
      <c r="CL49" s="233">
        <f>BO49*'Anexo VI-PlanilhaCustos Global '!$F$160</f>
        <v>0.47549375999999999</v>
      </c>
      <c r="CM49" s="233">
        <f>BO49*'Anexo VI-PlanilhaCustos Global '!$F$163</f>
        <v>0.38209320000000002</v>
      </c>
      <c r="CN49" s="233">
        <f t="shared" si="26"/>
        <v>1060.5871334880003</v>
      </c>
      <c r="CO49" s="233">
        <f>Z49*CCT_Insumos!$B$37</f>
        <v>0</v>
      </c>
      <c r="CP49" s="233">
        <f>Z49*CCT_Insumos!$B$38</f>
        <v>0</v>
      </c>
      <c r="CQ49" s="21">
        <f>Z49*CCT_Insumos!E5</f>
        <v>43.67</v>
      </c>
      <c r="CR49" s="250"/>
      <c r="CS49" s="21">
        <f>Z49*CCT_Insumos!G5</f>
        <v>1.0941666666666667</v>
      </c>
      <c r="CT49" s="233">
        <f>Z49*CCT_Insumos!$B$39</f>
        <v>0</v>
      </c>
      <c r="CU49" s="250"/>
      <c r="CV49" s="21">
        <f>(H49+I49+L49+O49+P49+Q49+T49+V49+X49+Y49)*CCT_Insumos!I5</f>
        <v>20.911999999999999</v>
      </c>
      <c r="CW49" s="233">
        <f>4.5*4*23*Z49</f>
        <v>414</v>
      </c>
      <c r="CX49" s="21">
        <f>'Anexo III  Relação de Materiais'!FJ84</f>
        <v>0</v>
      </c>
      <c r="CY49" s="231">
        <f>'Anexo IV - Equipamentos '!W49</f>
        <v>0</v>
      </c>
      <c r="CZ49" s="231">
        <f>'Caixa d''água '!H44/12</f>
        <v>0</v>
      </c>
      <c r="DA49" s="231">
        <f>'Dedetização '!G49/12</f>
        <v>0</v>
      </c>
      <c r="DB49" s="231"/>
      <c r="DC49" s="233">
        <f>SUM(CO49:DB49)</f>
        <v>479.67616666666663</v>
      </c>
      <c r="DD49" s="233">
        <v>26.463541655039997</v>
      </c>
      <c r="DE49" s="233">
        <v>23.116799999999998</v>
      </c>
      <c r="DF49" s="21">
        <f>BO49*'Montante D'!$B$2</f>
        <v>0</v>
      </c>
      <c r="DG49" s="21">
        <f>BO49*'Montante D'!$B$3</f>
        <v>0</v>
      </c>
      <c r="DH49" s="233">
        <f t="shared" si="27"/>
        <v>0</v>
      </c>
      <c r="DI49" s="233">
        <f t="shared" si="28"/>
        <v>2955.4233001546668</v>
      </c>
      <c r="DJ49" s="237">
        <f t="shared" si="29"/>
        <v>13.314447592067978</v>
      </c>
      <c r="DK49" s="233">
        <f t="shared" si="30"/>
        <v>254.51804057989193</v>
      </c>
      <c r="DL49" s="233">
        <f t="shared" si="31"/>
        <v>55.257206178529174</v>
      </c>
      <c r="DM49" s="289">
        <v>2.5000000000000001E-2</v>
      </c>
      <c r="DN49" s="233">
        <f t="shared" si="32"/>
        <v>83.723039664438147</v>
      </c>
      <c r="DO49" s="233">
        <f t="shared" si="33"/>
        <v>393.49828642285922</v>
      </c>
      <c r="DP49" s="233">
        <f t="shared" si="34"/>
        <v>3348.9215865775254</v>
      </c>
      <c r="DQ49" s="233">
        <f t="shared" si="35"/>
        <v>3348.9215865775254</v>
      </c>
      <c r="DR49" s="233">
        <f t="shared" si="36"/>
        <v>40187.059038930303</v>
      </c>
      <c r="DS49" s="233">
        <f t="shared" si="37"/>
        <v>40187.059038930303</v>
      </c>
    </row>
    <row r="50" spans="1:123" s="14" customFormat="1">
      <c r="A50" s="24" t="s">
        <v>103</v>
      </c>
      <c r="B50" s="24" t="s">
        <v>55</v>
      </c>
      <c r="C50" s="24" t="s">
        <v>626</v>
      </c>
      <c r="D50" s="386" t="s">
        <v>16</v>
      </c>
      <c r="E50" s="24" t="s">
        <v>16</v>
      </c>
      <c r="F50" s="221"/>
      <c r="G50" s="221"/>
      <c r="H50" s="221"/>
      <c r="I50" s="221"/>
      <c r="J50" s="221">
        <v>1</v>
      </c>
      <c r="K50" s="221"/>
      <c r="L50" s="221">
        <v>5</v>
      </c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21"/>
      <c r="Z50" s="22">
        <f t="shared" si="20"/>
        <v>6</v>
      </c>
      <c r="AA50" s="221"/>
      <c r="AB50" s="221"/>
      <c r="AC50" s="221"/>
      <c r="AD50" s="221"/>
      <c r="AE50" s="238">
        <f>CCT_Salários!J31</f>
        <v>823.75</v>
      </c>
      <c r="AF50" s="221"/>
      <c r="AG50" s="236">
        <f>CCT_Salários!L31</f>
        <v>1510.2</v>
      </c>
      <c r="AH50" s="221"/>
      <c r="AI50" s="221"/>
      <c r="AJ50" s="221"/>
      <c r="AK50" s="221"/>
      <c r="AL50" s="221"/>
      <c r="AM50" s="221"/>
      <c r="AN50" s="221"/>
      <c r="AO50" s="221"/>
      <c r="AP50" s="221"/>
      <c r="AQ50" s="221"/>
      <c r="AR50" s="221"/>
      <c r="AS50" s="221"/>
      <c r="AT50" s="221"/>
      <c r="AU50" s="233">
        <f t="shared" si="21"/>
        <v>0</v>
      </c>
      <c r="AV50" s="233">
        <f t="shared" si="0"/>
        <v>0</v>
      </c>
      <c r="AW50" s="233">
        <f t="shared" si="1"/>
        <v>0</v>
      </c>
      <c r="AX50" s="233">
        <f t="shared" si="2"/>
        <v>0</v>
      </c>
      <c r="AY50" s="233">
        <f t="shared" si="3"/>
        <v>823.75</v>
      </c>
      <c r="AZ50" s="233">
        <f t="shared" si="4"/>
        <v>0</v>
      </c>
      <c r="BA50" s="233">
        <f t="shared" si="5"/>
        <v>7551</v>
      </c>
      <c r="BB50" s="233">
        <f t="shared" si="6"/>
        <v>0</v>
      </c>
      <c r="BC50" s="233">
        <f t="shared" si="7"/>
        <v>0</v>
      </c>
      <c r="BD50" s="233">
        <f t="shared" si="8"/>
        <v>0</v>
      </c>
      <c r="BE50" s="233">
        <f t="shared" si="9"/>
        <v>0</v>
      </c>
      <c r="BF50" s="233">
        <f t="shared" si="10"/>
        <v>0</v>
      </c>
      <c r="BG50" s="233">
        <f t="shared" si="11"/>
        <v>0</v>
      </c>
      <c r="BH50" s="233">
        <f t="shared" si="12"/>
        <v>0</v>
      </c>
      <c r="BI50" s="233">
        <f t="shared" si="13"/>
        <v>0</v>
      </c>
      <c r="BJ50" s="233">
        <f t="shared" si="14"/>
        <v>0</v>
      </c>
      <c r="BK50" s="233">
        <f t="shared" si="15"/>
        <v>0</v>
      </c>
      <c r="BL50" s="233">
        <f t="shared" si="16"/>
        <v>0</v>
      </c>
      <c r="BM50" s="233">
        <f t="shared" si="17"/>
        <v>0</v>
      </c>
      <c r="BN50" s="233">
        <f t="shared" si="18"/>
        <v>0</v>
      </c>
      <c r="BO50" s="233">
        <f t="shared" si="22"/>
        <v>8374.75</v>
      </c>
      <c r="BP50" s="233">
        <f>BO50*'Anexo VI-PlanilhaCustos Global '!$F$133</f>
        <v>1674.95</v>
      </c>
      <c r="BQ50" s="233">
        <f>BO50*'Anexo VI-PlanilhaCustos Global '!$F$134</f>
        <v>16.749500000000001</v>
      </c>
      <c r="BR50" s="233">
        <f>BO50*'Anexo VI-PlanilhaCustos Global '!$F$135</f>
        <v>125.62124999999999</v>
      </c>
      <c r="BS50" s="233">
        <f>BO50*'Anexo VI-PlanilhaCustos Global '!$F$136</f>
        <v>83.747500000000002</v>
      </c>
      <c r="BT50" s="233">
        <f>BO50*'Anexo VI-PlanilhaCustos Global '!$F$137</f>
        <v>251.24249999999998</v>
      </c>
      <c r="BU50" s="233">
        <f>BO50*'Anexo VI-PlanilhaCustos Global '!$F$138</f>
        <v>669.98</v>
      </c>
      <c r="BV50" s="233">
        <f>BO50*'Anexo VI-PlanilhaCustos Global '!$F$139</f>
        <v>209.36875000000001</v>
      </c>
      <c r="BW50" s="233">
        <f>BO50*'Anexo VI-PlanilhaCustos Global '!$F$140</f>
        <v>50.2485</v>
      </c>
      <c r="BX50" s="233">
        <f t="shared" ref="BX50:BX55" si="79">SUM(BP50:BW50)</f>
        <v>3081.9079999999999</v>
      </c>
      <c r="BY50" s="233">
        <f>BO50*'Anexo VI-PlanilhaCustos Global '!$F$143</f>
        <v>930.43472500000007</v>
      </c>
      <c r="BZ50" s="233">
        <f>BO50*'Anexo VI-PlanilhaCustos Global '!$F$144</f>
        <v>697.61667499999999</v>
      </c>
      <c r="CA50" s="233">
        <f>BO50*'Anexo VI-PlanilhaCustos Global '!$F$145</f>
        <v>162.47015000000002</v>
      </c>
      <c r="CB50" s="233">
        <f>BO50*'Anexo VI-PlanilhaCustos Global '!$F$146</f>
        <v>139.02085</v>
      </c>
      <c r="CC50" s="233">
        <f>BO50*'Anexo VI-PlanilhaCustos Global '!$F$147</f>
        <v>1.6749500000000002</v>
      </c>
      <c r="CD50" s="233">
        <f>BO50*'Anexo VI-PlanilhaCustos Global '!$F$148</f>
        <v>61.135674999999999</v>
      </c>
      <c r="CE50" s="233">
        <f>BO50*'Anexo VI-PlanilhaCustos Global '!$F$149</f>
        <v>22.611825</v>
      </c>
      <c r="CF50" s="233">
        <f t="shared" ref="CF50:CF55" si="80">SUM(BY50:CE50)</f>
        <v>2014.9648500000003</v>
      </c>
      <c r="CG50" s="233">
        <f>BO50*'Anexo VI-PlanilhaCustos Global '!$F$152</f>
        <v>35.173949999999998</v>
      </c>
      <c r="CH50" s="233">
        <f>BO50*'Anexo VI-PlanilhaCustos Global '!$F$153</f>
        <v>364.301625</v>
      </c>
      <c r="CI50" s="233">
        <f>BO50*'Anexo VI-PlanilhaCustos Global '!$F$154</f>
        <v>33.499000000000002</v>
      </c>
      <c r="CJ50" s="233">
        <f t="shared" ref="CJ50:CJ55" si="81">SUM(CG50:CI50)</f>
        <v>432.97457500000002</v>
      </c>
      <c r="CK50" s="233">
        <f>BO50*'Anexo VI-PlanilhaCustos Global '!$F$157</f>
        <v>741.50706480000031</v>
      </c>
      <c r="CL50" s="233">
        <f>BO50*'Anexo VI-PlanilhaCustos Global '!$F$160</f>
        <v>2.8139159999999999</v>
      </c>
      <c r="CM50" s="233">
        <f>BO50*'Anexo VI-PlanilhaCustos Global '!$F$163</f>
        <v>2.2611824999999999</v>
      </c>
      <c r="CN50" s="233">
        <f t="shared" si="26"/>
        <v>6276.4295883000004</v>
      </c>
      <c r="CO50" s="233">
        <f>Z50*CCT_Insumos!$B$37</f>
        <v>0</v>
      </c>
      <c r="CP50" s="233">
        <f>Z50*CCT_Insumos!$B$38</f>
        <v>0</v>
      </c>
      <c r="CQ50" s="21">
        <f>Z50*CCT_Insumos!E31</f>
        <v>302.15999999999997</v>
      </c>
      <c r="CR50" s="21">
        <f>Z50*CCT_Insumos!F31</f>
        <v>82.38</v>
      </c>
      <c r="CS50" s="250"/>
      <c r="CT50" s="233">
        <f>Z50*CCT_Insumos!$B$39</f>
        <v>0</v>
      </c>
      <c r="CU50" s="250"/>
      <c r="CV50" s="21">
        <f>(H50+I50+L50+O50+P50+Q50+T50+V50+X50+Y50)*CCT_Insumos!I31</f>
        <v>104</v>
      </c>
      <c r="CW50" s="233">
        <f t="shared" ref="CW50:CW55" si="82">4.5*4*23*Z50</f>
        <v>2484</v>
      </c>
      <c r="CX50" s="21">
        <f>'Anexo III  Relação de Materiais'!FK84</f>
        <v>0</v>
      </c>
      <c r="CY50" s="231">
        <f>'Anexo IV - Equipamentos '!W50</f>
        <v>0</v>
      </c>
      <c r="CZ50" s="231">
        <f>'Caixa d''água '!H45/12</f>
        <v>0</v>
      </c>
      <c r="DA50" s="231">
        <f>'Dedetização '!G50/12</f>
        <v>0</v>
      </c>
      <c r="DB50" s="231"/>
      <c r="DC50" s="233">
        <f t="shared" ref="DC50:DC55" si="83">SUM(CO50:DB50)</f>
        <v>2972.54</v>
      </c>
      <c r="DD50" s="233">
        <v>146.69631499825999</v>
      </c>
      <c r="DE50" s="233">
        <v>128.14420000000001</v>
      </c>
      <c r="DF50" s="21">
        <f>BO50*'Montante D'!$B$2</f>
        <v>0</v>
      </c>
      <c r="DG50" s="21">
        <f>BO50*'Montante D'!$B$3</f>
        <v>0</v>
      </c>
      <c r="DH50" s="233">
        <f t="shared" si="27"/>
        <v>0</v>
      </c>
      <c r="DI50" s="233">
        <f t="shared" si="28"/>
        <v>17623.719588300002</v>
      </c>
      <c r="DJ50" s="237">
        <f t="shared" si="29"/>
        <v>13.960113960113972</v>
      </c>
      <c r="DK50" s="233">
        <f t="shared" si="30"/>
        <v>1526.3848304396583</v>
      </c>
      <c r="DL50" s="233">
        <f t="shared" si="31"/>
        <v>331.3861802928206</v>
      </c>
      <c r="DM50" s="289">
        <v>0.03</v>
      </c>
      <c r="DN50" s="233">
        <f t="shared" si="32"/>
        <v>602.52032780512832</v>
      </c>
      <c r="DO50" s="233">
        <f t="shared" si="33"/>
        <v>2460.2913385376073</v>
      </c>
      <c r="DP50" s="233">
        <f t="shared" si="34"/>
        <v>20084.010926837611</v>
      </c>
      <c r="DQ50" s="233">
        <f t="shared" si="35"/>
        <v>20084.010926837611</v>
      </c>
      <c r="DR50" s="233">
        <f t="shared" si="36"/>
        <v>241008.13112205133</v>
      </c>
      <c r="DS50" s="233">
        <f t="shared" si="37"/>
        <v>241008.13112205133</v>
      </c>
    </row>
    <row r="51" spans="1:123" s="14" customFormat="1">
      <c r="A51" s="24" t="s">
        <v>103</v>
      </c>
      <c r="B51" s="24" t="s">
        <v>55</v>
      </c>
      <c r="C51" s="24" t="s">
        <v>627</v>
      </c>
      <c r="D51" s="386" t="s">
        <v>16</v>
      </c>
      <c r="E51" s="24" t="s">
        <v>16</v>
      </c>
      <c r="F51" s="221"/>
      <c r="G51" s="221"/>
      <c r="H51" s="221"/>
      <c r="I51" s="221"/>
      <c r="J51" s="221">
        <v>1</v>
      </c>
      <c r="K51" s="221"/>
      <c r="L51" s="221">
        <v>2</v>
      </c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21"/>
      <c r="Z51" s="22">
        <f t="shared" si="20"/>
        <v>3</v>
      </c>
      <c r="AA51" s="221"/>
      <c r="AB51" s="221"/>
      <c r="AC51" s="221"/>
      <c r="AD51" s="221"/>
      <c r="AE51" s="236">
        <f>CCT_Salários!J31</f>
        <v>823.75</v>
      </c>
      <c r="AF51" s="221"/>
      <c r="AG51" s="236">
        <f>CCT_Salários!L31</f>
        <v>1510.2</v>
      </c>
      <c r="AH51" s="221"/>
      <c r="AI51" s="221"/>
      <c r="AJ51" s="221"/>
      <c r="AK51" s="221"/>
      <c r="AL51" s="221"/>
      <c r="AM51" s="221"/>
      <c r="AN51" s="221"/>
      <c r="AO51" s="221"/>
      <c r="AP51" s="221"/>
      <c r="AQ51" s="221"/>
      <c r="AR51" s="221"/>
      <c r="AS51" s="221"/>
      <c r="AT51" s="221"/>
      <c r="AU51" s="233">
        <f t="shared" si="21"/>
        <v>0</v>
      </c>
      <c r="AV51" s="233">
        <f t="shared" si="0"/>
        <v>0</v>
      </c>
      <c r="AW51" s="233">
        <f t="shared" si="1"/>
        <v>0</v>
      </c>
      <c r="AX51" s="233">
        <f t="shared" si="2"/>
        <v>0</v>
      </c>
      <c r="AY51" s="233">
        <f t="shared" si="3"/>
        <v>823.75</v>
      </c>
      <c r="AZ51" s="233">
        <f t="shared" si="4"/>
        <v>0</v>
      </c>
      <c r="BA51" s="233">
        <f t="shared" si="5"/>
        <v>3020.4</v>
      </c>
      <c r="BB51" s="233">
        <f t="shared" si="6"/>
        <v>0</v>
      </c>
      <c r="BC51" s="233">
        <f t="shared" si="7"/>
        <v>0</v>
      </c>
      <c r="BD51" s="233">
        <f t="shared" si="8"/>
        <v>0</v>
      </c>
      <c r="BE51" s="233">
        <f t="shared" si="9"/>
        <v>0</v>
      </c>
      <c r="BF51" s="233">
        <f t="shared" si="10"/>
        <v>0</v>
      </c>
      <c r="BG51" s="233">
        <f t="shared" si="11"/>
        <v>0</v>
      </c>
      <c r="BH51" s="233">
        <f t="shared" si="12"/>
        <v>0</v>
      </c>
      <c r="BI51" s="233">
        <f t="shared" si="13"/>
        <v>0</v>
      </c>
      <c r="BJ51" s="233">
        <f t="shared" si="14"/>
        <v>0</v>
      </c>
      <c r="BK51" s="233">
        <f t="shared" si="15"/>
        <v>0</v>
      </c>
      <c r="BL51" s="233">
        <f t="shared" si="16"/>
        <v>0</v>
      </c>
      <c r="BM51" s="233">
        <f t="shared" si="17"/>
        <v>0</v>
      </c>
      <c r="BN51" s="233">
        <f t="shared" si="18"/>
        <v>0</v>
      </c>
      <c r="BO51" s="233">
        <f t="shared" si="22"/>
        <v>3844.15</v>
      </c>
      <c r="BP51" s="233">
        <f>BO51*'Anexo VI-PlanilhaCustos Global '!$F$133</f>
        <v>768.83</v>
      </c>
      <c r="BQ51" s="233">
        <f>BO51*'Anexo VI-PlanilhaCustos Global '!$F$134</f>
        <v>7.6882999999999999</v>
      </c>
      <c r="BR51" s="233">
        <f>BO51*'Anexo VI-PlanilhaCustos Global '!$F$135</f>
        <v>57.66225</v>
      </c>
      <c r="BS51" s="233">
        <f>BO51*'Anexo VI-PlanilhaCustos Global '!$F$136</f>
        <v>38.441500000000005</v>
      </c>
      <c r="BT51" s="233">
        <f>BO51*'Anexo VI-PlanilhaCustos Global '!$F$137</f>
        <v>115.3245</v>
      </c>
      <c r="BU51" s="233">
        <f>BO51*'Anexo VI-PlanilhaCustos Global '!$F$138</f>
        <v>307.53200000000004</v>
      </c>
      <c r="BV51" s="233">
        <f>BO51*'Anexo VI-PlanilhaCustos Global '!$F$139</f>
        <v>96.103750000000005</v>
      </c>
      <c r="BW51" s="233">
        <f>BO51*'Anexo VI-PlanilhaCustos Global '!$F$140</f>
        <v>23.064900000000002</v>
      </c>
      <c r="BX51" s="233">
        <f t="shared" si="79"/>
        <v>1414.6472000000003</v>
      </c>
      <c r="BY51" s="233">
        <f>BO51*'Anexo VI-PlanilhaCustos Global '!$F$143</f>
        <v>427.08506500000004</v>
      </c>
      <c r="BZ51" s="233">
        <f>BO51*'Anexo VI-PlanilhaCustos Global '!$F$144</f>
        <v>320.21769499999999</v>
      </c>
      <c r="CA51" s="233">
        <f>BO51*'Anexo VI-PlanilhaCustos Global '!$F$145</f>
        <v>74.576509999999999</v>
      </c>
      <c r="CB51" s="233">
        <f>BO51*'Anexo VI-PlanilhaCustos Global '!$F$146</f>
        <v>63.812890000000003</v>
      </c>
      <c r="CC51" s="233">
        <f>BO51*'Anexo VI-PlanilhaCustos Global '!$F$147</f>
        <v>0.76883000000000001</v>
      </c>
      <c r="CD51" s="233">
        <f>BO51*'Anexo VI-PlanilhaCustos Global '!$F$148</f>
        <v>28.062295000000002</v>
      </c>
      <c r="CE51" s="233">
        <f>BO51*'Anexo VI-PlanilhaCustos Global '!$F$149</f>
        <v>10.379205000000001</v>
      </c>
      <c r="CF51" s="233">
        <f t="shared" si="80"/>
        <v>924.90248999999994</v>
      </c>
      <c r="CG51" s="233">
        <f>BO51*'Anexo VI-PlanilhaCustos Global '!$F$152</f>
        <v>16.145430000000001</v>
      </c>
      <c r="CH51" s="233">
        <f>BO51*'Anexo VI-PlanilhaCustos Global '!$F$153</f>
        <v>167.22052499999998</v>
      </c>
      <c r="CI51" s="233">
        <f>BO51*'Anexo VI-PlanilhaCustos Global '!$F$154</f>
        <v>15.3766</v>
      </c>
      <c r="CJ51" s="233">
        <f t="shared" si="81"/>
        <v>198.74255499999998</v>
      </c>
      <c r="CK51" s="233">
        <f>BO51*'Anexo VI-PlanilhaCustos Global '!$F$157</f>
        <v>340.36411632000011</v>
      </c>
      <c r="CL51" s="233">
        <f>BO51*'Anexo VI-PlanilhaCustos Global '!$F$160</f>
        <v>1.2916344</v>
      </c>
      <c r="CM51" s="233">
        <f>BO51*'Anexo VI-PlanilhaCustos Global '!$F$163</f>
        <v>1.0379205</v>
      </c>
      <c r="CN51" s="233">
        <f t="shared" si="26"/>
        <v>2880.98591622</v>
      </c>
      <c r="CO51" s="233">
        <f>Z51*CCT_Insumos!$B$37</f>
        <v>0</v>
      </c>
      <c r="CP51" s="233">
        <f>Z51*CCT_Insumos!$B$38</f>
        <v>0</v>
      </c>
      <c r="CQ51" s="21">
        <f>Z51*CCT_Insumos!E31</f>
        <v>151.07999999999998</v>
      </c>
      <c r="CR51" s="21">
        <f>Z51*CCT_Insumos!F31</f>
        <v>41.19</v>
      </c>
      <c r="CS51" s="250"/>
      <c r="CT51" s="233">
        <f>Z51*CCT_Insumos!$B$39</f>
        <v>0</v>
      </c>
      <c r="CU51" s="250"/>
      <c r="CV51" s="21">
        <f>(H51+I51+L51+O51+P51+Q51+T51+V51+X51+Y51)*CCT_Insumos!I31</f>
        <v>41.6</v>
      </c>
      <c r="CW51" s="233">
        <f t="shared" si="82"/>
        <v>1242</v>
      </c>
      <c r="CX51" s="21">
        <f>'Anexo III  Relação de Materiais'!FL84</f>
        <v>0</v>
      </c>
      <c r="CY51" s="231">
        <f>'Anexo IV - Equipamentos '!W51</f>
        <v>0</v>
      </c>
      <c r="CZ51" s="231">
        <f>'Caixa d''água '!H46/12</f>
        <v>0</v>
      </c>
      <c r="DA51" s="231">
        <f>'Dedetização '!G51/12</f>
        <v>0</v>
      </c>
      <c r="DB51" s="231"/>
      <c r="DC51" s="233">
        <f t="shared" si="83"/>
        <v>1475.87</v>
      </c>
      <c r="DD51" s="233">
        <v>67.325609123359996</v>
      </c>
      <c r="DE51" s="233">
        <v>58.811199999999999</v>
      </c>
      <c r="DF51" s="21">
        <f>BO51*'Montante D'!$B$2</f>
        <v>0</v>
      </c>
      <c r="DG51" s="21">
        <f>BO51*'Montante D'!$B$3</f>
        <v>0</v>
      </c>
      <c r="DH51" s="233">
        <f t="shared" si="27"/>
        <v>0</v>
      </c>
      <c r="DI51" s="233">
        <f t="shared" si="28"/>
        <v>8201.0059162200014</v>
      </c>
      <c r="DJ51" s="237">
        <f t="shared" si="29"/>
        <v>13.960113960113972</v>
      </c>
      <c r="DK51" s="233">
        <f t="shared" si="30"/>
        <v>710.28655228800017</v>
      </c>
      <c r="DL51" s="233">
        <f t="shared" si="31"/>
        <v>154.20694885200004</v>
      </c>
      <c r="DM51" s="289">
        <v>0.03</v>
      </c>
      <c r="DN51" s="233">
        <f t="shared" si="32"/>
        <v>280.37627064000003</v>
      </c>
      <c r="DO51" s="233">
        <f t="shared" si="33"/>
        <v>1144.8697717800003</v>
      </c>
      <c r="DP51" s="233">
        <f t="shared" si="34"/>
        <v>9345.8756880000019</v>
      </c>
      <c r="DQ51" s="233">
        <f t="shared" si="35"/>
        <v>9345.8756880000019</v>
      </c>
      <c r="DR51" s="233">
        <f t="shared" si="36"/>
        <v>112150.50825600003</v>
      </c>
      <c r="DS51" s="233">
        <f t="shared" si="37"/>
        <v>112150.50825600003</v>
      </c>
    </row>
    <row r="52" spans="1:123" s="14" customFormat="1">
      <c r="A52" s="24" t="s">
        <v>103</v>
      </c>
      <c r="B52" s="24" t="s">
        <v>55</v>
      </c>
      <c r="C52" s="24" t="s">
        <v>51</v>
      </c>
      <c r="D52" s="386" t="s">
        <v>205</v>
      </c>
      <c r="E52" s="24" t="s">
        <v>433</v>
      </c>
      <c r="F52" s="221"/>
      <c r="G52" s="221"/>
      <c r="H52" s="221"/>
      <c r="I52" s="221"/>
      <c r="J52" s="221"/>
      <c r="K52" s="221">
        <v>1</v>
      </c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">
        <f t="shared" si="20"/>
        <v>1</v>
      </c>
      <c r="AA52" s="221"/>
      <c r="AB52" s="221"/>
      <c r="AC52" s="221"/>
      <c r="AD52" s="221"/>
      <c r="AE52" s="221"/>
      <c r="AF52" s="236">
        <f>CCT_Salários!K8</f>
        <v>1157.8599999999999</v>
      </c>
      <c r="AG52" s="221"/>
      <c r="AH52" s="221"/>
      <c r="AI52" s="221"/>
      <c r="AJ52" s="221"/>
      <c r="AK52" s="221"/>
      <c r="AL52" s="221"/>
      <c r="AM52" s="221"/>
      <c r="AN52" s="221"/>
      <c r="AO52" s="221"/>
      <c r="AP52" s="221"/>
      <c r="AQ52" s="221"/>
      <c r="AR52" s="221"/>
      <c r="AS52" s="221"/>
      <c r="AT52" s="221"/>
      <c r="AU52" s="233">
        <f t="shared" si="21"/>
        <v>0</v>
      </c>
      <c r="AV52" s="233">
        <f t="shared" si="0"/>
        <v>0</v>
      </c>
      <c r="AW52" s="233">
        <f t="shared" si="1"/>
        <v>0</v>
      </c>
      <c r="AX52" s="233">
        <f t="shared" si="2"/>
        <v>0</v>
      </c>
      <c r="AY52" s="233">
        <f t="shared" si="3"/>
        <v>0</v>
      </c>
      <c r="AZ52" s="233">
        <f t="shared" si="4"/>
        <v>1157.8599999999999</v>
      </c>
      <c r="BA52" s="233">
        <f t="shared" si="5"/>
        <v>0</v>
      </c>
      <c r="BB52" s="233">
        <f t="shared" si="6"/>
        <v>0</v>
      </c>
      <c r="BC52" s="233">
        <f t="shared" si="7"/>
        <v>0</v>
      </c>
      <c r="BD52" s="233">
        <f t="shared" si="8"/>
        <v>0</v>
      </c>
      <c r="BE52" s="233">
        <f t="shared" si="9"/>
        <v>0</v>
      </c>
      <c r="BF52" s="233">
        <f t="shared" si="10"/>
        <v>0</v>
      </c>
      <c r="BG52" s="233">
        <f t="shared" si="11"/>
        <v>0</v>
      </c>
      <c r="BH52" s="233">
        <f t="shared" si="12"/>
        <v>0</v>
      </c>
      <c r="BI52" s="233">
        <f t="shared" si="13"/>
        <v>0</v>
      </c>
      <c r="BJ52" s="233">
        <f t="shared" si="14"/>
        <v>0</v>
      </c>
      <c r="BK52" s="233">
        <f t="shared" si="15"/>
        <v>0</v>
      </c>
      <c r="BL52" s="233">
        <f t="shared" si="16"/>
        <v>0</v>
      </c>
      <c r="BM52" s="233">
        <f t="shared" si="17"/>
        <v>0</v>
      </c>
      <c r="BN52" s="233">
        <f t="shared" si="18"/>
        <v>0</v>
      </c>
      <c r="BO52" s="233">
        <f t="shared" si="22"/>
        <v>1157.8599999999999</v>
      </c>
      <c r="BP52" s="233">
        <f>BO52*'Anexo VI-PlanilhaCustos Global '!$F$133</f>
        <v>231.572</v>
      </c>
      <c r="BQ52" s="233">
        <f>BO52*'Anexo VI-PlanilhaCustos Global '!$F$134</f>
        <v>2.3157199999999998</v>
      </c>
      <c r="BR52" s="233">
        <f>BO52*'Anexo VI-PlanilhaCustos Global '!$F$135</f>
        <v>17.367899999999999</v>
      </c>
      <c r="BS52" s="233">
        <f>BO52*'Anexo VI-PlanilhaCustos Global '!$F$136</f>
        <v>11.5786</v>
      </c>
      <c r="BT52" s="233">
        <f>BO52*'Anexo VI-PlanilhaCustos Global '!$F$137</f>
        <v>34.735799999999998</v>
      </c>
      <c r="BU52" s="233">
        <f>BO52*'Anexo VI-PlanilhaCustos Global '!$F$138</f>
        <v>92.628799999999998</v>
      </c>
      <c r="BV52" s="233">
        <f>BO52*'Anexo VI-PlanilhaCustos Global '!$F$139</f>
        <v>28.9465</v>
      </c>
      <c r="BW52" s="233">
        <f>BO52*'Anexo VI-PlanilhaCustos Global '!$F$140</f>
        <v>6.9471599999999993</v>
      </c>
      <c r="BX52" s="233">
        <f t="shared" si="79"/>
        <v>426.09248000000002</v>
      </c>
      <c r="BY52" s="233">
        <f>BO52*'Anexo VI-PlanilhaCustos Global '!$F$143</f>
        <v>128.63824599999998</v>
      </c>
      <c r="BZ52" s="233">
        <f>BO52*'Anexo VI-PlanilhaCustos Global '!$F$144</f>
        <v>96.449737999999996</v>
      </c>
      <c r="CA52" s="233">
        <f>BO52*'Anexo VI-PlanilhaCustos Global '!$F$145</f>
        <v>22.462484</v>
      </c>
      <c r="CB52" s="233">
        <f>BO52*'Anexo VI-PlanilhaCustos Global '!$F$146</f>
        <v>19.220475999999998</v>
      </c>
      <c r="CC52" s="233">
        <f>BO52*'Anexo VI-PlanilhaCustos Global '!$F$147</f>
        <v>0.231572</v>
      </c>
      <c r="CD52" s="233">
        <f>BO52*'Anexo VI-PlanilhaCustos Global '!$F$148</f>
        <v>8.4523779999999995</v>
      </c>
      <c r="CE52" s="233">
        <f>BO52*'Anexo VI-PlanilhaCustos Global '!$F$149</f>
        <v>3.1262219999999998</v>
      </c>
      <c r="CF52" s="233">
        <f t="shared" si="80"/>
        <v>278.58111600000001</v>
      </c>
      <c r="CG52" s="233">
        <f>BO52*'Anexo VI-PlanilhaCustos Global '!$F$152</f>
        <v>4.8630119999999994</v>
      </c>
      <c r="CH52" s="233">
        <f>BO52*'Anexo VI-PlanilhaCustos Global '!$F$153</f>
        <v>50.36690999999999</v>
      </c>
      <c r="CI52" s="233">
        <f>BO52*'Anexo VI-PlanilhaCustos Global '!$F$154</f>
        <v>4.6314399999999996</v>
      </c>
      <c r="CJ52" s="233">
        <f t="shared" si="81"/>
        <v>59.861361999999986</v>
      </c>
      <c r="CK52" s="233">
        <f>BO52*'Anexo VI-PlanilhaCustos Global '!$F$157</f>
        <v>102.51785068800002</v>
      </c>
      <c r="CL52" s="233">
        <f>BO52*'Anexo VI-PlanilhaCustos Global '!$F$160</f>
        <v>0.38904095999999994</v>
      </c>
      <c r="CM52" s="233">
        <f>BO52*'Anexo VI-PlanilhaCustos Global '!$F$163</f>
        <v>0.31262219999999996</v>
      </c>
      <c r="CN52" s="233">
        <f t="shared" si="26"/>
        <v>867.75447184800009</v>
      </c>
      <c r="CO52" s="233">
        <f>Z52*CCT_Insumos!$B$37</f>
        <v>0</v>
      </c>
      <c r="CP52" s="233">
        <f>Z52*CCT_Insumos!$B$38</f>
        <v>0</v>
      </c>
      <c r="CQ52" s="21">
        <f>Z52*CCT_Insumos!E8</f>
        <v>48.04</v>
      </c>
      <c r="CR52" s="250"/>
      <c r="CS52" s="21">
        <f>Z52*CCT_Insumos!G8</f>
        <v>1.0941666666666667</v>
      </c>
      <c r="CT52" s="233">
        <f>Z52*CCT_Insumos!$B$39</f>
        <v>0</v>
      </c>
      <c r="CU52" s="250"/>
      <c r="CV52" s="21">
        <f>(H52+I52+L52+O52+P52+Q52+T52+V52+X52+Y52)*CCT_Insumos!I8</f>
        <v>0</v>
      </c>
      <c r="CW52" s="233">
        <f t="shared" si="82"/>
        <v>414</v>
      </c>
      <c r="CX52" s="21">
        <f>'Anexo III  Relação de Materiais'!FM84</f>
        <v>0</v>
      </c>
      <c r="CY52" s="231">
        <f>'Anexo IV - Equipamentos '!W52</f>
        <v>0</v>
      </c>
      <c r="CZ52" s="231">
        <f>'Caixa d''água '!H47/12</f>
        <v>0</v>
      </c>
      <c r="DA52" s="231">
        <f>'Dedetização '!G52/12</f>
        <v>0</v>
      </c>
      <c r="DB52" s="231"/>
      <c r="DC52" s="233">
        <f t="shared" si="83"/>
        <v>463.13416666666666</v>
      </c>
      <c r="DD52" s="233">
        <v>21.623202731579998</v>
      </c>
      <c r="DE52" s="233">
        <v>18.8886</v>
      </c>
      <c r="DF52" s="21">
        <f>BO52*'Montante D'!$B$2</f>
        <v>0</v>
      </c>
      <c r="DG52" s="21">
        <f>BO52*'Montante D'!$B$3</f>
        <v>0</v>
      </c>
      <c r="DH52" s="233">
        <f t="shared" si="27"/>
        <v>0</v>
      </c>
      <c r="DI52" s="233">
        <f t="shared" si="28"/>
        <v>2488.7486385146667</v>
      </c>
      <c r="DJ52" s="237">
        <f t="shared" si="29"/>
        <v>12.676056338028175</v>
      </c>
      <c r="DK52" s="233">
        <f t="shared" si="30"/>
        <v>213.12101017139682</v>
      </c>
      <c r="DL52" s="233">
        <f t="shared" si="31"/>
        <v>46.269692997737472</v>
      </c>
      <c r="DM52" s="289">
        <v>0.02</v>
      </c>
      <c r="DN52" s="233">
        <f t="shared" si="32"/>
        <v>56.084476360893909</v>
      </c>
      <c r="DO52" s="233">
        <f t="shared" si="33"/>
        <v>315.47517953002819</v>
      </c>
      <c r="DP52" s="233">
        <f t="shared" si="34"/>
        <v>2804.2238180446952</v>
      </c>
      <c r="DQ52" s="233">
        <f t="shared" si="35"/>
        <v>2804.2238180446952</v>
      </c>
      <c r="DR52" s="233">
        <f t="shared" si="36"/>
        <v>33650.685816536345</v>
      </c>
      <c r="DS52" s="233">
        <f t="shared" si="37"/>
        <v>33650.685816536345</v>
      </c>
    </row>
    <row r="53" spans="1:123" s="14" customFormat="1">
      <c r="A53" s="24" t="s">
        <v>103</v>
      </c>
      <c r="B53" s="24" t="s">
        <v>55</v>
      </c>
      <c r="C53" s="24" t="s">
        <v>56</v>
      </c>
      <c r="D53" s="386" t="s">
        <v>210</v>
      </c>
      <c r="E53" s="24" t="s">
        <v>433</v>
      </c>
      <c r="F53" s="221"/>
      <c r="G53" s="221"/>
      <c r="H53" s="221"/>
      <c r="I53" s="221"/>
      <c r="J53" s="221"/>
      <c r="K53" s="221">
        <v>1</v>
      </c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">
        <f t="shared" si="20"/>
        <v>1</v>
      </c>
      <c r="AA53" s="221"/>
      <c r="AB53" s="221"/>
      <c r="AC53" s="221"/>
      <c r="AD53" s="221"/>
      <c r="AE53" s="221"/>
      <c r="AF53" s="236">
        <f>CCT_Salários!K8</f>
        <v>1157.8599999999999</v>
      </c>
      <c r="AG53" s="221"/>
      <c r="AH53" s="221"/>
      <c r="AI53" s="221"/>
      <c r="AJ53" s="221"/>
      <c r="AK53" s="221"/>
      <c r="AL53" s="221"/>
      <c r="AM53" s="221"/>
      <c r="AN53" s="221"/>
      <c r="AO53" s="221"/>
      <c r="AP53" s="221"/>
      <c r="AQ53" s="221"/>
      <c r="AR53" s="221"/>
      <c r="AS53" s="221"/>
      <c r="AT53" s="221"/>
      <c r="AU53" s="233">
        <f t="shared" si="21"/>
        <v>0</v>
      </c>
      <c r="AV53" s="233">
        <f t="shared" si="0"/>
        <v>0</v>
      </c>
      <c r="AW53" s="233">
        <f t="shared" si="1"/>
        <v>0</v>
      </c>
      <c r="AX53" s="233">
        <f t="shared" si="2"/>
        <v>0</v>
      </c>
      <c r="AY53" s="233">
        <f t="shared" si="3"/>
        <v>0</v>
      </c>
      <c r="AZ53" s="233">
        <f t="shared" si="4"/>
        <v>1157.8599999999999</v>
      </c>
      <c r="BA53" s="233">
        <f t="shared" si="5"/>
        <v>0</v>
      </c>
      <c r="BB53" s="233">
        <f t="shared" si="6"/>
        <v>0</v>
      </c>
      <c r="BC53" s="233">
        <f t="shared" si="7"/>
        <v>0</v>
      </c>
      <c r="BD53" s="233">
        <f t="shared" si="8"/>
        <v>0</v>
      </c>
      <c r="BE53" s="233">
        <f t="shared" si="9"/>
        <v>0</v>
      </c>
      <c r="BF53" s="233">
        <f t="shared" si="10"/>
        <v>0</v>
      </c>
      <c r="BG53" s="233">
        <f t="shared" si="11"/>
        <v>0</v>
      </c>
      <c r="BH53" s="233">
        <f t="shared" si="12"/>
        <v>0</v>
      </c>
      <c r="BI53" s="233">
        <f t="shared" si="13"/>
        <v>0</v>
      </c>
      <c r="BJ53" s="233">
        <f t="shared" si="14"/>
        <v>0</v>
      </c>
      <c r="BK53" s="233">
        <f t="shared" si="15"/>
        <v>0</v>
      </c>
      <c r="BL53" s="233">
        <f t="shared" si="16"/>
        <v>0</v>
      </c>
      <c r="BM53" s="233">
        <f t="shared" si="17"/>
        <v>0</v>
      </c>
      <c r="BN53" s="233">
        <f t="shared" si="18"/>
        <v>0</v>
      </c>
      <c r="BO53" s="233">
        <f t="shared" si="22"/>
        <v>1157.8599999999999</v>
      </c>
      <c r="BP53" s="233">
        <f>BO53*'Anexo VI-PlanilhaCustos Global '!$F$133</f>
        <v>231.572</v>
      </c>
      <c r="BQ53" s="233">
        <f>BO53*'Anexo VI-PlanilhaCustos Global '!$F$134</f>
        <v>2.3157199999999998</v>
      </c>
      <c r="BR53" s="233">
        <f>BO53*'Anexo VI-PlanilhaCustos Global '!$F$135</f>
        <v>17.367899999999999</v>
      </c>
      <c r="BS53" s="233">
        <f>BO53*'Anexo VI-PlanilhaCustos Global '!$F$136</f>
        <v>11.5786</v>
      </c>
      <c r="BT53" s="233">
        <f>BO53*'Anexo VI-PlanilhaCustos Global '!$F$137</f>
        <v>34.735799999999998</v>
      </c>
      <c r="BU53" s="233">
        <f>BO53*'Anexo VI-PlanilhaCustos Global '!$F$138</f>
        <v>92.628799999999998</v>
      </c>
      <c r="BV53" s="233">
        <f>BO53*'Anexo VI-PlanilhaCustos Global '!$F$139</f>
        <v>28.9465</v>
      </c>
      <c r="BW53" s="233">
        <f>BO53*'Anexo VI-PlanilhaCustos Global '!$F$140</f>
        <v>6.9471599999999993</v>
      </c>
      <c r="BX53" s="233">
        <f t="shared" si="79"/>
        <v>426.09248000000002</v>
      </c>
      <c r="BY53" s="233">
        <f>BO53*'Anexo VI-PlanilhaCustos Global '!$F$143</f>
        <v>128.63824599999998</v>
      </c>
      <c r="BZ53" s="233">
        <f>BO53*'Anexo VI-PlanilhaCustos Global '!$F$144</f>
        <v>96.449737999999996</v>
      </c>
      <c r="CA53" s="233">
        <f>BO53*'Anexo VI-PlanilhaCustos Global '!$F$145</f>
        <v>22.462484</v>
      </c>
      <c r="CB53" s="233">
        <f>BO53*'Anexo VI-PlanilhaCustos Global '!$F$146</f>
        <v>19.220475999999998</v>
      </c>
      <c r="CC53" s="233">
        <f>BO53*'Anexo VI-PlanilhaCustos Global '!$F$147</f>
        <v>0.231572</v>
      </c>
      <c r="CD53" s="233">
        <f>BO53*'Anexo VI-PlanilhaCustos Global '!$F$148</f>
        <v>8.4523779999999995</v>
      </c>
      <c r="CE53" s="233">
        <f>BO53*'Anexo VI-PlanilhaCustos Global '!$F$149</f>
        <v>3.1262219999999998</v>
      </c>
      <c r="CF53" s="233">
        <f t="shared" si="80"/>
        <v>278.58111600000001</v>
      </c>
      <c r="CG53" s="233">
        <f>BO53*'Anexo VI-PlanilhaCustos Global '!$F$152</f>
        <v>4.8630119999999994</v>
      </c>
      <c r="CH53" s="233">
        <f>BO53*'Anexo VI-PlanilhaCustos Global '!$F$153</f>
        <v>50.36690999999999</v>
      </c>
      <c r="CI53" s="233">
        <f>BO53*'Anexo VI-PlanilhaCustos Global '!$F$154</f>
        <v>4.6314399999999996</v>
      </c>
      <c r="CJ53" s="233">
        <f t="shared" si="81"/>
        <v>59.861361999999986</v>
      </c>
      <c r="CK53" s="233">
        <f>BO53*'Anexo VI-PlanilhaCustos Global '!$F$157</f>
        <v>102.51785068800002</v>
      </c>
      <c r="CL53" s="233">
        <f>BO53*'Anexo VI-PlanilhaCustos Global '!$F$160</f>
        <v>0.38904095999999994</v>
      </c>
      <c r="CM53" s="233">
        <f>BO53*'Anexo VI-PlanilhaCustos Global '!$F$163</f>
        <v>0.31262219999999996</v>
      </c>
      <c r="CN53" s="233">
        <f t="shared" si="26"/>
        <v>867.75447184800009</v>
      </c>
      <c r="CO53" s="233">
        <f>Z53*CCT_Insumos!$B$37</f>
        <v>0</v>
      </c>
      <c r="CP53" s="233">
        <f>Z53*CCT_Insumos!$B$38</f>
        <v>0</v>
      </c>
      <c r="CQ53" s="21">
        <f>Z53*CCT_Insumos!E8</f>
        <v>48.04</v>
      </c>
      <c r="CR53" s="250"/>
      <c r="CS53" s="21">
        <f>Z53*CCT_Insumos!G8</f>
        <v>1.0941666666666667</v>
      </c>
      <c r="CT53" s="233">
        <f>Z53*CCT_Insumos!$B$39</f>
        <v>0</v>
      </c>
      <c r="CU53" s="250"/>
      <c r="CV53" s="21">
        <f>(H53+I53+L53+O53+P53+Q53+T53+V53+X53+Y53)*CCT_Insumos!I8</f>
        <v>0</v>
      </c>
      <c r="CW53" s="233">
        <f t="shared" si="82"/>
        <v>414</v>
      </c>
      <c r="CX53" s="21">
        <f>'Anexo III  Relação de Materiais'!FN84</f>
        <v>0</v>
      </c>
      <c r="CY53" s="231">
        <f>'Anexo IV - Equipamentos '!W53</f>
        <v>0</v>
      </c>
      <c r="CZ53" s="231">
        <f>'Caixa d''água '!H48/12</f>
        <v>0</v>
      </c>
      <c r="DA53" s="231">
        <f>'Dedetização '!G53/12</f>
        <v>0</v>
      </c>
      <c r="DB53" s="231"/>
      <c r="DC53" s="233">
        <f t="shared" si="83"/>
        <v>463.13416666666666</v>
      </c>
      <c r="DD53" s="233">
        <v>21.623202731579998</v>
      </c>
      <c r="DE53" s="233">
        <v>18.8886</v>
      </c>
      <c r="DF53" s="21">
        <f>BO53*'Montante D'!$B$2</f>
        <v>0</v>
      </c>
      <c r="DG53" s="21">
        <f>BO53*'Montante D'!$B$3</f>
        <v>0</v>
      </c>
      <c r="DH53" s="233">
        <f t="shared" si="27"/>
        <v>0</v>
      </c>
      <c r="DI53" s="233">
        <f t="shared" si="28"/>
        <v>2488.7486385146667</v>
      </c>
      <c r="DJ53" s="237">
        <f t="shared" si="29"/>
        <v>12.676056338028175</v>
      </c>
      <c r="DK53" s="233">
        <f t="shared" si="30"/>
        <v>213.12101017139682</v>
      </c>
      <c r="DL53" s="233">
        <f t="shared" si="31"/>
        <v>46.269692997737472</v>
      </c>
      <c r="DM53" s="289">
        <v>0.02</v>
      </c>
      <c r="DN53" s="233">
        <f t="shared" si="32"/>
        <v>56.084476360893909</v>
      </c>
      <c r="DO53" s="233">
        <f t="shared" si="33"/>
        <v>315.47517953002819</v>
      </c>
      <c r="DP53" s="233">
        <f t="shared" si="34"/>
        <v>2804.2238180446952</v>
      </c>
      <c r="DQ53" s="233">
        <f t="shared" si="35"/>
        <v>2804.2238180446952</v>
      </c>
      <c r="DR53" s="233">
        <f t="shared" si="36"/>
        <v>33650.685816536345</v>
      </c>
      <c r="DS53" s="233">
        <f t="shared" si="37"/>
        <v>33650.685816536345</v>
      </c>
    </row>
    <row r="54" spans="1:123" s="14" customFormat="1">
      <c r="A54" s="24" t="s">
        <v>103</v>
      </c>
      <c r="B54" s="24" t="s">
        <v>55</v>
      </c>
      <c r="C54" s="24" t="s">
        <v>364</v>
      </c>
      <c r="D54" s="386" t="s">
        <v>211</v>
      </c>
      <c r="E54" s="24" t="s">
        <v>433</v>
      </c>
      <c r="F54" s="345"/>
      <c r="G54" s="345"/>
      <c r="H54" s="345"/>
      <c r="I54" s="345"/>
      <c r="J54" s="234"/>
      <c r="K54" s="345"/>
      <c r="L54" s="234">
        <v>1</v>
      </c>
      <c r="M54" s="345"/>
      <c r="N54" s="345"/>
      <c r="O54" s="345"/>
      <c r="P54" s="345"/>
      <c r="Q54" s="345"/>
      <c r="R54" s="345"/>
      <c r="S54" s="345"/>
      <c r="T54" s="345"/>
      <c r="U54" s="345"/>
      <c r="V54" s="345"/>
      <c r="W54" s="345"/>
      <c r="X54" s="345"/>
      <c r="Y54" s="345"/>
      <c r="Z54" s="22">
        <f t="shared" si="20"/>
        <v>1</v>
      </c>
      <c r="AA54" s="221"/>
      <c r="AB54" s="221"/>
      <c r="AC54" s="221"/>
      <c r="AD54" s="221"/>
      <c r="AE54" s="221"/>
      <c r="AF54" s="221"/>
      <c r="AG54" s="358">
        <f>CCT_Salários!L8</f>
        <v>1415.16</v>
      </c>
      <c r="AH54" s="221"/>
      <c r="AI54" s="221"/>
      <c r="AJ54" s="221"/>
      <c r="AK54" s="221"/>
      <c r="AL54" s="221"/>
      <c r="AM54" s="221"/>
      <c r="AN54" s="221"/>
      <c r="AO54" s="221"/>
      <c r="AP54" s="221"/>
      <c r="AQ54" s="221"/>
      <c r="AR54" s="221"/>
      <c r="AS54" s="221"/>
      <c r="AT54" s="221"/>
      <c r="AU54" s="233">
        <f t="shared" si="21"/>
        <v>0</v>
      </c>
      <c r="AV54" s="233">
        <f t="shared" si="0"/>
        <v>0</v>
      </c>
      <c r="AW54" s="233">
        <f t="shared" si="1"/>
        <v>0</v>
      </c>
      <c r="AX54" s="233">
        <f t="shared" si="2"/>
        <v>0</v>
      </c>
      <c r="AY54" s="233">
        <f t="shared" si="3"/>
        <v>0</v>
      </c>
      <c r="AZ54" s="233">
        <f t="shared" si="4"/>
        <v>0</v>
      </c>
      <c r="BA54" s="233">
        <f t="shared" si="5"/>
        <v>1415.16</v>
      </c>
      <c r="BB54" s="233">
        <f t="shared" si="6"/>
        <v>0</v>
      </c>
      <c r="BC54" s="233">
        <f t="shared" si="7"/>
        <v>0</v>
      </c>
      <c r="BD54" s="233">
        <f t="shared" si="8"/>
        <v>0</v>
      </c>
      <c r="BE54" s="233">
        <f t="shared" si="9"/>
        <v>0</v>
      </c>
      <c r="BF54" s="233">
        <f t="shared" si="10"/>
        <v>0</v>
      </c>
      <c r="BG54" s="233">
        <f t="shared" si="11"/>
        <v>0</v>
      </c>
      <c r="BH54" s="233">
        <f t="shared" si="12"/>
        <v>0</v>
      </c>
      <c r="BI54" s="233">
        <f t="shared" si="13"/>
        <v>0</v>
      </c>
      <c r="BJ54" s="233">
        <f t="shared" si="14"/>
        <v>0</v>
      </c>
      <c r="BK54" s="233">
        <f t="shared" si="15"/>
        <v>0</v>
      </c>
      <c r="BL54" s="233">
        <f t="shared" si="16"/>
        <v>0</v>
      </c>
      <c r="BM54" s="233">
        <f t="shared" si="17"/>
        <v>0</v>
      </c>
      <c r="BN54" s="233">
        <f t="shared" si="18"/>
        <v>0</v>
      </c>
      <c r="BO54" s="233">
        <f t="shared" si="22"/>
        <v>1415.16</v>
      </c>
      <c r="BP54" s="233">
        <f>BO54*'Anexo VI-PlanilhaCustos Global '!$F$133</f>
        <v>283.03200000000004</v>
      </c>
      <c r="BQ54" s="233">
        <f>BO54*'Anexo VI-PlanilhaCustos Global '!$F$134</f>
        <v>2.8303200000000004</v>
      </c>
      <c r="BR54" s="233">
        <f>BO54*'Anexo VI-PlanilhaCustos Global '!$F$135</f>
        <v>21.227399999999999</v>
      </c>
      <c r="BS54" s="233">
        <f>BO54*'Anexo VI-PlanilhaCustos Global '!$F$136</f>
        <v>14.151600000000002</v>
      </c>
      <c r="BT54" s="233">
        <f>BO54*'Anexo VI-PlanilhaCustos Global '!$F$137</f>
        <v>42.454799999999999</v>
      </c>
      <c r="BU54" s="233">
        <f>BO54*'Anexo VI-PlanilhaCustos Global '!$F$138</f>
        <v>113.21280000000002</v>
      </c>
      <c r="BV54" s="233">
        <f>BO54*'Anexo VI-PlanilhaCustos Global '!$F$139</f>
        <v>35.379000000000005</v>
      </c>
      <c r="BW54" s="233">
        <f>BO54*'Anexo VI-PlanilhaCustos Global '!$F$140</f>
        <v>8.4909600000000012</v>
      </c>
      <c r="BX54" s="233">
        <f t="shared" si="79"/>
        <v>520.77888000000007</v>
      </c>
      <c r="BY54" s="233">
        <f>BO54*'Anexo VI-PlanilhaCustos Global '!$F$143</f>
        <v>157.224276</v>
      </c>
      <c r="BZ54" s="233">
        <f>BO54*'Anexo VI-PlanilhaCustos Global '!$F$144</f>
        <v>117.882828</v>
      </c>
      <c r="CA54" s="233">
        <f>BO54*'Anexo VI-PlanilhaCustos Global '!$F$145</f>
        <v>27.454104000000001</v>
      </c>
      <c r="CB54" s="233">
        <f>BO54*'Anexo VI-PlanilhaCustos Global '!$F$146</f>
        <v>23.491656000000003</v>
      </c>
      <c r="CC54" s="233">
        <f>BO54*'Anexo VI-PlanilhaCustos Global '!$F$147</f>
        <v>0.28303200000000001</v>
      </c>
      <c r="CD54" s="233">
        <f>BO54*'Anexo VI-PlanilhaCustos Global '!$F$148</f>
        <v>10.330668000000001</v>
      </c>
      <c r="CE54" s="233">
        <f>BO54*'Anexo VI-PlanilhaCustos Global '!$F$149</f>
        <v>3.8209320000000004</v>
      </c>
      <c r="CF54" s="233">
        <f t="shared" si="80"/>
        <v>340.48749599999996</v>
      </c>
      <c r="CG54" s="233">
        <f>BO54*'Anexo VI-PlanilhaCustos Global '!$F$152</f>
        <v>5.9436720000000003</v>
      </c>
      <c r="CH54" s="233">
        <f>BO54*'Anexo VI-PlanilhaCustos Global '!$F$153</f>
        <v>61.559460000000001</v>
      </c>
      <c r="CI54" s="233">
        <f>BO54*'Anexo VI-PlanilhaCustos Global '!$F$154</f>
        <v>5.6606400000000008</v>
      </c>
      <c r="CJ54" s="233">
        <f t="shared" si="81"/>
        <v>73.163772000000009</v>
      </c>
      <c r="CK54" s="233">
        <f>BO54*'Anexo VI-PlanilhaCustos Global '!$F$157</f>
        <v>125.29939852800005</v>
      </c>
      <c r="CL54" s="233">
        <f>BO54*'Anexo VI-PlanilhaCustos Global '!$F$160</f>
        <v>0.47549375999999999</v>
      </c>
      <c r="CM54" s="233">
        <f>BO54*'Anexo VI-PlanilhaCustos Global '!$F$163</f>
        <v>0.38209320000000002</v>
      </c>
      <c r="CN54" s="233">
        <f t="shared" si="26"/>
        <v>1060.5871334880003</v>
      </c>
      <c r="CO54" s="233">
        <f>Z54*CCT_Insumos!$B$37</f>
        <v>0</v>
      </c>
      <c r="CP54" s="233">
        <f>Z54*CCT_Insumos!$B$38</f>
        <v>0</v>
      </c>
      <c r="CQ54" s="21">
        <f>Z54*CCT_Insumos!E8</f>
        <v>48.04</v>
      </c>
      <c r="CR54" s="250"/>
      <c r="CS54" s="21">
        <f>Z54*CCT_Insumos!G8</f>
        <v>1.0941666666666667</v>
      </c>
      <c r="CT54" s="233">
        <f>Z54*CCT_Insumos!$B$39</f>
        <v>0</v>
      </c>
      <c r="CU54" s="250"/>
      <c r="CV54" s="21">
        <f>(H54+I54+L54+O54+P54+Q54+T54+V54+X54+Y54)*CCT_Insumos!I8</f>
        <v>20.911999999999999</v>
      </c>
      <c r="CW54" s="233">
        <f t="shared" si="82"/>
        <v>414</v>
      </c>
      <c r="CX54" s="21">
        <f>'Anexo III  Relação de Materiais'!FO84</f>
        <v>0</v>
      </c>
      <c r="CY54" s="231">
        <f>'Anexo IV - Equipamentos '!W54</f>
        <v>0</v>
      </c>
      <c r="CZ54" s="231">
        <f>'Caixa d''água '!H49/12</f>
        <v>0</v>
      </c>
      <c r="DA54" s="231">
        <f>'Dedetização '!G54/12</f>
        <v>0</v>
      </c>
      <c r="DB54" s="231"/>
      <c r="DC54" s="233">
        <f t="shared" si="83"/>
        <v>484.04616666666664</v>
      </c>
      <c r="DD54" s="233">
        <v>26.463541655039997</v>
      </c>
      <c r="DE54" s="233">
        <v>23.116799999999998</v>
      </c>
      <c r="DF54" s="21">
        <f>BO54*'Montante D'!$B$2</f>
        <v>0</v>
      </c>
      <c r="DG54" s="21">
        <f>BO54*'Montante D'!$B$3</f>
        <v>0</v>
      </c>
      <c r="DH54" s="233">
        <f t="shared" si="27"/>
        <v>0</v>
      </c>
      <c r="DI54" s="233">
        <f t="shared" si="28"/>
        <v>2959.7933001546667</v>
      </c>
      <c r="DJ54" s="237">
        <f t="shared" si="29"/>
        <v>13.960113960113972</v>
      </c>
      <c r="DK54" s="233">
        <f t="shared" si="30"/>
        <v>256.34677015584577</v>
      </c>
      <c r="DL54" s="233">
        <f t="shared" si="31"/>
        <v>55.654232994361259</v>
      </c>
      <c r="DM54" s="289">
        <v>0.03</v>
      </c>
      <c r="DN54" s="233">
        <f t="shared" si="32"/>
        <v>101.18951453520228</v>
      </c>
      <c r="DO54" s="233">
        <f t="shared" si="33"/>
        <v>413.1905176854093</v>
      </c>
      <c r="DP54" s="233">
        <f t="shared" si="34"/>
        <v>3372.983817840076</v>
      </c>
      <c r="DQ54" s="233">
        <f t="shared" si="35"/>
        <v>3372.983817840076</v>
      </c>
      <c r="DR54" s="233">
        <f t="shared" si="36"/>
        <v>40475.805814080915</v>
      </c>
      <c r="DS54" s="233">
        <f t="shared" si="37"/>
        <v>40475.805814080915</v>
      </c>
    </row>
    <row r="55" spans="1:123" s="14" customFormat="1">
      <c r="A55" s="24" t="s">
        <v>103</v>
      </c>
      <c r="B55" s="24" t="s">
        <v>55</v>
      </c>
      <c r="C55" s="24" t="s">
        <v>628</v>
      </c>
      <c r="D55" s="386" t="s">
        <v>211</v>
      </c>
      <c r="E55" s="24" t="s">
        <v>433</v>
      </c>
      <c r="F55" s="221"/>
      <c r="G55" s="221"/>
      <c r="H55" s="221"/>
      <c r="I55" s="221"/>
      <c r="J55" s="405">
        <v>1</v>
      </c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">
        <f t="shared" si="20"/>
        <v>1</v>
      </c>
      <c r="AA55" s="221"/>
      <c r="AB55" s="221"/>
      <c r="AC55" s="221"/>
      <c r="AD55" s="221"/>
      <c r="AE55" s="358">
        <f>CCT_Salários!J8</f>
        <v>771.91</v>
      </c>
      <c r="AF55" s="221"/>
      <c r="AG55" s="221"/>
      <c r="AH55" s="221"/>
      <c r="AI55" s="221"/>
      <c r="AJ55" s="221"/>
      <c r="AK55" s="221"/>
      <c r="AL55" s="221"/>
      <c r="AM55" s="221"/>
      <c r="AN55" s="221"/>
      <c r="AO55" s="221"/>
      <c r="AP55" s="221"/>
      <c r="AQ55" s="221"/>
      <c r="AR55" s="221"/>
      <c r="AS55" s="221"/>
      <c r="AT55" s="221"/>
      <c r="AU55" s="233">
        <f t="shared" si="21"/>
        <v>0</v>
      </c>
      <c r="AV55" s="233">
        <f t="shared" si="0"/>
        <v>0</v>
      </c>
      <c r="AW55" s="233">
        <f t="shared" si="1"/>
        <v>0</v>
      </c>
      <c r="AX55" s="233">
        <f t="shared" si="2"/>
        <v>0</v>
      </c>
      <c r="AY55" s="233">
        <f t="shared" si="3"/>
        <v>771.91</v>
      </c>
      <c r="AZ55" s="233">
        <f t="shared" si="4"/>
        <v>0</v>
      </c>
      <c r="BA55" s="233">
        <f t="shared" si="5"/>
        <v>0</v>
      </c>
      <c r="BB55" s="233">
        <f t="shared" si="6"/>
        <v>0</v>
      </c>
      <c r="BC55" s="233">
        <f t="shared" si="7"/>
        <v>0</v>
      </c>
      <c r="BD55" s="233">
        <f t="shared" si="8"/>
        <v>0</v>
      </c>
      <c r="BE55" s="233">
        <f t="shared" si="9"/>
        <v>0</v>
      </c>
      <c r="BF55" s="233">
        <f t="shared" si="10"/>
        <v>0</v>
      </c>
      <c r="BG55" s="233">
        <f t="shared" si="11"/>
        <v>0</v>
      </c>
      <c r="BH55" s="233">
        <f t="shared" si="12"/>
        <v>0</v>
      </c>
      <c r="BI55" s="233">
        <f t="shared" si="13"/>
        <v>0</v>
      </c>
      <c r="BJ55" s="233">
        <f t="shared" si="14"/>
        <v>0</v>
      </c>
      <c r="BK55" s="233">
        <f t="shared" si="15"/>
        <v>0</v>
      </c>
      <c r="BL55" s="233">
        <f t="shared" si="16"/>
        <v>0</v>
      </c>
      <c r="BM55" s="233">
        <f t="shared" si="17"/>
        <v>0</v>
      </c>
      <c r="BN55" s="233">
        <f t="shared" si="18"/>
        <v>0</v>
      </c>
      <c r="BO55" s="233">
        <f t="shared" si="22"/>
        <v>771.91</v>
      </c>
      <c r="BP55" s="233">
        <f>BO55*'Anexo VI-PlanilhaCustos Global '!$F$133</f>
        <v>154.38200000000001</v>
      </c>
      <c r="BQ55" s="233">
        <f>BO55*'Anexo VI-PlanilhaCustos Global '!$F$134</f>
        <v>1.54382</v>
      </c>
      <c r="BR55" s="233">
        <f>BO55*'Anexo VI-PlanilhaCustos Global '!$F$135</f>
        <v>11.57865</v>
      </c>
      <c r="BS55" s="233">
        <f>BO55*'Anexo VI-PlanilhaCustos Global '!$F$136</f>
        <v>7.7191000000000001</v>
      </c>
      <c r="BT55" s="233">
        <f>BO55*'Anexo VI-PlanilhaCustos Global '!$F$137</f>
        <v>23.157299999999999</v>
      </c>
      <c r="BU55" s="233">
        <f>BO55*'Anexo VI-PlanilhaCustos Global '!$F$138</f>
        <v>61.752800000000001</v>
      </c>
      <c r="BV55" s="233">
        <f>BO55*'Anexo VI-PlanilhaCustos Global '!$F$139</f>
        <v>19.297750000000001</v>
      </c>
      <c r="BW55" s="233">
        <f>BO55*'Anexo VI-PlanilhaCustos Global '!$F$140</f>
        <v>4.6314599999999997</v>
      </c>
      <c r="BX55" s="233">
        <f t="shared" si="79"/>
        <v>284.06288000000001</v>
      </c>
      <c r="BY55" s="233">
        <f>BO55*'Anexo VI-PlanilhaCustos Global '!$F$143</f>
        <v>85.759201000000004</v>
      </c>
      <c r="BZ55" s="233">
        <f>BO55*'Anexo VI-PlanilhaCustos Global '!$F$144</f>
        <v>64.300102999999993</v>
      </c>
      <c r="CA55" s="233">
        <f>BO55*'Anexo VI-PlanilhaCustos Global '!$F$145</f>
        <v>14.975054</v>
      </c>
      <c r="CB55" s="233">
        <f>BO55*'Anexo VI-PlanilhaCustos Global '!$F$146</f>
        <v>12.813706</v>
      </c>
      <c r="CC55" s="233">
        <f>BO55*'Anexo VI-PlanilhaCustos Global '!$F$147</f>
        <v>0.15438199999999999</v>
      </c>
      <c r="CD55" s="233">
        <f>BO55*'Anexo VI-PlanilhaCustos Global '!$F$148</f>
        <v>5.6349429999999998</v>
      </c>
      <c r="CE55" s="233">
        <f>BO55*'Anexo VI-PlanilhaCustos Global '!$F$149</f>
        <v>2.0841569999999998</v>
      </c>
      <c r="CF55" s="233">
        <f t="shared" si="80"/>
        <v>185.72154599999999</v>
      </c>
      <c r="CG55" s="233">
        <f>BO55*'Anexo VI-PlanilhaCustos Global '!$F$152</f>
        <v>3.2420219999999995</v>
      </c>
      <c r="CH55" s="233">
        <f>BO55*'Anexo VI-PlanilhaCustos Global '!$F$153</f>
        <v>33.578084999999994</v>
      </c>
      <c r="CI55" s="233">
        <f>BO55*'Anexo VI-PlanilhaCustos Global '!$F$154</f>
        <v>3.0876399999999999</v>
      </c>
      <c r="CJ55" s="233">
        <f t="shared" si="81"/>
        <v>39.907746999999993</v>
      </c>
      <c r="CK55" s="233">
        <f>BO55*'Anexo VI-PlanilhaCustos Global '!$F$157</f>
        <v>68.345528928000022</v>
      </c>
      <c r="CL55" s="233">
        <f>BO55*'Anexo VI-PlanilhaCustos Global '!$F$160</f>
        <v>0.25936176</v>
      </c>
      <c r="CM55" s="233">
        <f>BO55*'Anexo VI-PlanilhaCustos Global '!$F$163</f>
        <v>0.20841569999999998</v>
      </c>
      <c r="CN55" s="233">
        <f t="shared" si="26"/>
        <v>578.50547938800003</v>
      </c>
      <c r="CO55" s="233">
        <f>Z55*CCT_Insumos!$B$37</f>
        <v>0</v>
      </c>
      <c r="CP55" s="233">
        <f>Z55*CCT_Insumos!$B$38</f>
        <v>0</v>
      </c>
      <c r="CQ55" s="21">
        <f>Z55*CCT_Insumos!E8</f>
        <v>48.04</v>
      </c>
      <c r="CR55" s="250"/>
      <c r="CS55" s="21">
        <f>Z55*CCT_Insumos!G8</f>
        <v>1.0941666666666667</v>
      </c>
      <c r="CT55" s="233">
        <f>Z55*CCT_Insumos!$B$39</f>
        <v>0</v>
      </c>
      <c r="CU55" s="250"/>
      <c r="CV55" s="21">
        <f>(H55+I55+L55+O55+P55+Q55+T55+V55+X55+Y55)*CCT_Insumos!I8</f>
        <v>0</v>
      </c>
      <c r="CW55" s="233">
        <f t="shared" si="82"/>
        <v>414</v>
      </c>
      <c r="CX55" s="21">
        <f>'Anexo III  Relação de Materiais'!FP84</f>
        <v>0</v>
      </c>
      <c r="CY55" s="231">
        <f>'Anexo IV - Equipamentos '!W55</f>
        <v>0</v>
      </c>
      <c r="CZ55" s="231">
        <f>'Caixa d''água '!H50/12</f>
        <v>0</v>
      </c>
      <c r="DA55" s="231">
        <f>'Dedetização '!G55/12</f>
        <v>0</v>
      </c>
      <c r="DB55" s="231"/>
      <c r="DC55" s="233">
        <f t="shared" si="83"/>
        <v>463.13416666666666</v>
      </c>
      <c r="DD55" s="233">
        <v>14.202540281920001</v>
      </c>
      <c r="DE55" s="233">
        <v>12.406400000000001</v>
      </c>
      <c r="DF55" s="21">
        <f>BO55*'Montante D'!$B$2</f>
        <v>0</v>
      </c>
      <c r="DG55" s="21">
        <f>BO55*'Montante D'!$B$3</f>
        <v>0</v>
      </c>
      <c r="DH55" s="233">
        <f t="shared" si="27"/>
        <v>0</v>
      </c>
      <c r="DI55" s="233">
        <f t="shared" si="28"/>
        <v>1813.5496460546667</v>
      </c>
      <c r="DJ55" s="237">
        <f t="shared" si="29"/>
        <v>13.960113960113972</v>
      </c>
      <c r="DK55" s="233">
        <f t="shared" si="30"/>
        <v>157.07096649590275</v>
      </c>
      <c r="DL55" s="233">
        <f t="shared" si="31"/>
        <v>34.100933515557834</v>
      </c>
      <c r="DM55" s="289">
        <v>0.03</v>
      </c>
      <c r="DN55" s="233">
        <f t="shared" si="32"/>
        <v>62.001697301014246</v>
      </c>
      <c r="DO55" s="233">
        <f t="shared" si="33"/>
        <v>253.17359731247484</v>
      </c>
      <c r="DP55" s="233">
        <f t="shared" si="34"/>
        <v>2066.7232433671415</v>
      </c>
      <c r="DQ55" s="233">
        <f t="shared" si="35"/>
        <v>2066.7232433671415</v>
      </c>
      <c r="DR55" s="233">
        <f t="shared" si="36"/>
        <v>24800.678920405699</v>
      </c>
      <c r="DS55" s="233">
        <f t="shared" si="37"/>
        <v>24800.678920405699</v>
      </c>
    </row>
    <row r="56" spans="1:123" s="14" customFormat="1">
      <c r="A56" s="24" t="s">
        <v>103</v>
      </c>
      <c r="B56" s="24" t="s">
        <v>55</v>
      </c>
      <c r="C56" s="24" t="s">
        <v>57</v>
      </c>
      <c r="D56" s="386" t="s">
        <v>212</v>
      </c>
      <c r="E56" s="24" t="s">
        <v>432</v>
      </c>
      <c r="F56" s="221"/>
      <c r="G56" s="221"/>
      <c r="H56" s="221"/>
      <c r="I56" s="221"/>
      <c r="J56" s="221"/>
      <c r="K56" s="221"/>
      <c r="L56" s="221">
        <v>1</v>
      </c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">
        <f t="shared" si="20"/>
        <v>1</v>
      </c>
      <c r="AA56" s="221"/>
      <c r="AB56" s="221"/>
      <c r="AC56" s="221"/>
      <c r="AD56" s="221"/>
      <c r="AE56" s="221"/>
      <c r="AF56" s="221"/>
      <c r="AG56" s="236">
        <f>CCT_Salários!L5</f>
        <v>1415.16</v>
      </c>
      <c r="AH56" s="221"/>
      <c r="AI56" s="221"/>
      <c r="AJ56" s="221"/>
      <c r="AK56" s="221"/>
      <c r="AL56" s="221"/>
      <c r="AM56" s="221"/>
      <c r="AN56" s="221"/>
      <c r="AO56" s="221"/>
      <c r="AP56" s="221"/>
      <c r="AQ56" s="221"/>
      <c r="AR56" s="221"/>
      <c r="AS56" s="221"/>
      <c r="AT56" s="221"/>
      <c r="AU56" s="233">
        <f t="shared" si="21"/>
        <v>0</v>
      </c>
      <c r="AV56" s="233">
        <f t="shared" si="0"/>
        <v>0</v>
      </c>
      <c r="AW56" s="233">
        <f t="shared" si="1"/>
        <v>0</v>
      </c>
      <c r="AX56" s="233">
        <f t="shared" si="2"/>
        <v>0</v>
      </c>
      <c r="AY56" s="233">
        <f t="shared" si="3"/>
        <v>0</v>
      </c>
      <c r="AZ56" s="233">
        <f t="shared" si="4"/>
        <v>0</v>
      </c>
      <c r="BA56" s="233">
        <f t="shared" si="5"/>
        <v>1415.16</v>
      </c>
      <c r="BB56" s="233">
        <f t="shared" si="6"/>
        <v>0</v>
      </c>
      <c r="BC56" s="233">
        <f t="shared" si="7"/>
        <v>0</v>
      </c>
      <c r="BD56" s="233">
        <f t="shared" si="8"/>
        <v>0</v>
      </c>
      <c r="BE56" s="233">
        <f t="shared" si="9"/>
        <v>0</v>
      </c>
      <c r="BF56" s="233">
        <f t="shared" si="10"/>
        <v>0</v>
      </c>
      <c r="BG56" s="233">
        <f t="shared" si="11"/>
        <v>0</v>
      </c>
      <c r="BH56" s="233">
        <f t="shared" si="12"/>
        <v>0</v>
      </c>
      <c r="BI56" s="233">
        <f t="shared" si="13"/>
        <v>0</v>
      </c>
      <c r="BJ56" s="233">
        <f t="shared" si="14"/>
        <v>0</v>
      </c>
      <c r="BK56" s="233">
        <f t="shared" si="15"/>
        <v>0</v>
      </c>
      <c r="BL56" s="233">
        <f t="shared" si="16"/>
        <v>0</v>
      </c>
      <c r="BM56" s="233">
        <f t="shared" si="17"/>
        <v>0</v>
      </c>
      <c r="BN56" s="233">
        <f t="shared" si="18"/>
        <v>0</v>
      </c>
      <c r="BO56" s="233">
        <f t="shared" si="22"/>
        <v>1415.16</v>
      </c>
      <c r="BP56" s="233">
        <f>BO56*'Anexo VI-PlanilhaCustos Global '!$F$133</f>
        <v>283.03200000000004</v>
      </c>
      <c r="BQ56" s="233">
        <f>BO56*'Anexo VI-PlanilhaCustos Global '!$F$134</f>
        <v>2.8303200000000004</v>
      </c>
      <c r="BR56" s="233">
        <f>BO56*'Anexo VI-PlanilhaCustos Global '!$F$135</f>
        <v>21.227399999999999</v>
      </c>
      <c r="BS56" s="233">
        <f>BO56*'Anexo VI-PlanilhaCustos Global '!$F$136</f>
        <v>14.151600000000002</v>
      </c>
      <c r="BT56" s="233">
        <f>BO56*'Anexo VI-PlanilhaCustos Global '!$F$137</f>
        <v>42.454799999999999</v>
      </c>
      <c r="BU56" s="233">
        <f>BO56*'Anexo VI-PlanilhaCustos Global '!$F$138</f>
        <v>113.21280000000002</v>
      </c>
      <c r="BV56" s="233">
        <f>BO56*'Anexo VI-PlanilhaCustos Global '!$F$139</f>
        <v>35.379000000000005</v>
      </c>
      <c r="BW56" s="233">
        <f>BO56*'Anexo VI-PlanilhaCustos Global '!$F$140</f>
        <v>8.4909600000000012</v>
      </c>
      <c r="BX56" s="233">
        <f>SUM(BP56:BW56)</f>
        <v>520.77888000000007</v>
      </c>
      <c r="BY56" s="233">
        <f>BO56*'Anexo VI-PlanilhaCustos Global '!$F$143</f>
        <v>157.224276</v>
      </c>
      <c r="BZ56" s="233">
        <f>BO56*'Anexo VI-PlanilhaCustos Global '!$F$144</f>
        <v>117.882828</v>
      </c>
      <c r="CA56" s="233">
        <f>BO56*'Anexo VI-PlanilhaCustos Global '!$F$145</f>
        <v>27.454104000000001</v>
      </c>
      <c r="CB56" s="233">
        <f>BO56*'Anexo VI-PlanilhaCustos Global '!$F$146</f>
        <v>23.491656000000003</v>
      </c>
      <c r="CC56" s="233">
        <f>BO56*'Anexo VI-PlanilhaCustos Global '!$F$147</f>
        <v>0.28303200000000001</v>
      </c>
      <c r="CD56" s="233">
        <f>BO56*'Anexo VI-PlanilhaCustos Global '!$F$148</f>
        <v>10.330668000000001</v>
      </c>
      <c r="CE56" s="233">
        <f>BO56*'Anexo VI-PlanilhaCustos Global '!$F$149</f>
        <v>3.8209320000000004</v>
      </c>
      <c r="CF56" s="233">
        <f>SUM(BY56:CE56)</f>
        <v>340.48749599999996</v>
      </c>
      <c r="CG56" s="233">
        <f>BO56*'Anexo VI-PlanilhaCustos Global '!$F$152</f>
        <v>5.9436720000000003</v>
      </c>
      <c r="CH56" s="233">
        <f>BO56*'Anexo VI-PlanilhaCustos Global '!$F$153</f>
        <v>61.559460000000001</v>
      </c>
      <c r="CI56" s="233">
        <f>BO56*'Anexo VI-PlanilhaCustos Global '!$F$154</f>
        <v>5.6606400000000008</v>
      </c>
      <c r="CJ56" s="233">
        <f>SUM(CG56:CI56)</f>
        <v>73.163772000000009</v>
      </c>
      <c r="CK56" s="233">
        <f>BO56*'Anexo VI-PlanilhaCustos Global '!$F$157</f>
        <v>125.29939852800005</v>
      </c>
      <c r="CL56" s="233">
        <f>BO56*'Anexo VI-PlanilhaCustos Global '!$F$160</f>
        <v>0.47549375999999999</v>
      </c>
      <c r="CM56" s="233">
        <f>BO56*'Anexo VI-PlanilhaCustos Global '!$F$163</f>
        <v>0.38209320000000002</v>
      </c>
      <c r="CN56" s="233">
        <f t="shared" si="26"/>
        <v>1060.5871334880003</v>
      </c>
      <c r="CO56" s="233">
        <f>Z56*CCT_Insumos!$B$37</f>
        <v>0</v>
      </c>
      <c r="CP56" s="233">
        <f>Z56*CCT_Insumos!$B$38</f>
        <v>0</v>
      </c>
      <c r="CQ56" s="21">
        <f>Z56*CCT_Insumos!E5</f>
        <v>43.67</v>
      </c>
      <c r="CR56" s="250"/>
      <c r="CS56" s="21">
        <f>Z56*CCT_Insumos!G5</f>
        <v>1.0941666666666667</v>
      </c>
      <c r="CT56" s="233">
        <f>Z56*CCT_Insumos!$B$39</f>
        <v>0</v>
      </c>
      <c r="CU56" s="250"/>
      <c r="CV56" s="21">
        <f>(H56+I56+L56+O56+P56+Q56+T56+V56+X56+Y56)*CCT_Insumos!I5</f>
        <v>20.911999999999999</v>
      </c>
      <c r="CW56" s="233">
        <f>4.5*4*23*Z56</f>
        <v>414</v>
      </c>
      <c r="CX56" s="21">
        <f>'Anexo III  Relação de Materiais'!FQ84</f>
        <v>0</v>
      </c>
      <c r="CY56" s="231">
        <f>'Anexo IV - Equipamentos '!W56</f>
        <v>0</v>
      </c>
      <c r="CZ56" s="231">
        <f>'Caixa d''água '!H51/12</f>
        <v>0</v>
      </c>
      <c r="DA56" s="231">
        <f>'Dedetização '!G56/12</f>
        <v>0</v>
      </c>
      <c r="DB56" s="231"/>
      <c r="DC56" s="233">
        <f>SUM(CO56:DB56)</f>
        <v>479.67616666666663</v>
      </c>
      <c r="DD56" s="233">
        <v>26.463541655039997</v>
      </c>
      <c r="DE56" s="233">
        <v>23.116799999999998</v>
      </c>
      <c r="DF56" s="21">
        <f>BO56*'Montante D'!$B$2</f>
        <v>0</v>
      </c>
      <c r="DG56" s="21">
        <f>BO56*'Montante D'!$B$3</f>
        <v>0</v>
      </c>
      <c r="DH56" s="233">
        <f t="shared" si="27"/>
        <v>0</v>
      </c>
      <c r="DI56" s="233">
        <f t="shared" si="28"/>
        <v>2955.4233001546668</v>
      </c>
      <c r="DJ56" s="237">
        <f t="shared" si="29"/>
        <v>16.618075801749285</v>
      </c>
      <c r="DK56" s="233">
        <f t="shared" si="30"/>
        <v>261.93839161720666</v>
      </c>
      <c r="DL56" s="233">
        <f t="shared" si="31"/>
        <v>56.868203443209339</v>
      </c>
      <c r="DM56" s="289">
        <v>0.05</v>
      </c>
      <c r="DN56" s="233">
        <f t="shared" si="32"/>
        <v>172.32788922184648</v>
      </c>
      <c r="DO56" s="233">
        <f t="shared" si="33"/>
        <v>491.13448428226246</v>
      </c>
      <c r="DP56" s="233">
        <f t="shared" si="34"/>
        <v>3446.5577844369295</v>
      </c>
      <c r="DQ56" s="233">
        <f t="shared" si="35"/>
        <v>3446.5577844369295</v>
      </c>
      <c r="DR56" s="233">
        <f t="shared" si="36"/>
        <v>41358.693413243156</v>
      </c>
      <c r="DS56" s="233">
        <f t="shared" si="37"/>
        <v>41358.693413243156</v>
      </c>
    </row>
    <row r="57" spans="1:123" s="14" customFormat="1">
      <c r="A57" s="24" t="s">
        <v>103</v>
      </c>
      <c r="B57" s="24" t="s">
        <v>55</v>
      </c>
      <c r="C57" s="24" t="s">
        <v>629</v>
      </c>
      <c r="D57" s="386" t="s">
        <v>214</v>
      </c>
      <c r="E57" s="24" t="str">
        <f>CCT!D52</f>
        <v>Região de Cataguases</v>
      </c>
      <c r="F57" s="221"/>
      <c r="G57" s="221"/>
      <c r="H57" s="221"/>
      <c r="I57" s="221"/>
      <c r="J57" s="221"/>
      <c r="K57" s="221"/>
      <c r="L57" s="221">
        <v>1</v>
      </c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">
        <f t="shared" si="20"/>
        <v>1</v>
      </c>
      <c r="AA57" s="221"/>
      <c r="AB57" s="221"/>
      <c r="AC57" s="221"/>
      <c r="AD57" s="221"/>
      <c r="AE57" s="221"/>
      <c r="AF57" s="221"/>
      <c r="AG57" s="236">
        <f>CCT_Salários!L8</f>
        <v>1415.16</v>
      </c>
      <c r="AH57" s="221"/>
      <c r="AI57" s="221"/>
      <c r="AJ57" s="221"/>
      <c r="AK57" s="221"/>
      <c r="AL57" s="221"/>
      <c r="AM57" s="221"/>
      <c r="AN57" s="221"/>
      <c r="AO57" s="221"/>
      <c r="AP57" s="221"/>
      <c r="AQ57" s="221"/>
      <c r="AR57" s="221"/>
      <c r="AS57" s="221"/>
      <c r="AT57" s="221"/>
      <c r="AU57" s="233">
        <f t="shared" si="21"/>
        <v>0</v>
      </c>
      <c r="AV57" s="233">
        <f t="shared" si="0"/>
        <v>0</v>
      </c>
      <c r="AW57" s="233">
        <f t="shared" si="1"/>
        <v>0</v>
      </c>
      <c r="AX57" s="233">
        <f t="shared" si="2"/>
        <v>0</v>
      </c>
      <c r="AY57" s="233">
        <f t="shared" si="3"/>
        <v>0</v>
      </c>
      <c r="AZ57" s="233">
        <f t="shared" si="4"/>
        <v>0</v>
      </c>
      <c r="BA57" s="233">
        <f t="shared" si="5"/>
        <v>1415.16</v>
      </c>
      <c r="BB57" s="233">
        <f t="shared" si="6"/>
        <v>0</v>
      </c>
      <c r="BC57" s="233">
        <f t="shared" si="7"/>
        <v>0</v>
      </c>
      <c r="BD57" s="233">
        <f t="shared" si="8"/>
        <v>0</v>
      </c>
      <c r="BE57" s="233">
        <f t="shared" si="9"/>
        <v>0</v>
      </c>
      <c r="BF57" s="233">
        <f t="shared" si="10"/>
        <v>0</v>
      </c>
      <c r="BG57" s="233">
        <f t="shared" si="11"/>
        <v>0</v>
      </c>
      <c r="BH57" s="233">
        <f t="shared" si="12"/>
        <v>0</v>
      </c>
      <c r="BI57" s="233">
        <f t="shared" si="13"/>
        <v>0</v>
      </c>
      <c r="BJ57" s="233">
        <f t="shared" si="14"/>
        <v>0</v>
      </c>
      <c r="BK57" s="233">
        <f t="shared" si="15"/>
        <v>0</v>
      </c>
      <c r="BL57" s="233">
        <f t="shared" si="16"/>
        <v>0</v>
      </c>
      <c r="BM57" s="233">
        <f t="shared" si="17"/>
        <v>0</v>
      </c>
      <c r="BN57" s="233">
        <f t="shared" si="18"/>
        <v>0</v>
      </c>
      <c r="BO57" s="233">
        <f t="shared" si="22"/>
        <v>1415.16</v>
      </c>
      <c r="BP57" s="233">
        <f>BO57*'Anexo VI-PlanilhaCustos Global '!$F$133</f>
        <v>283.03200000000004</v>
      </c>
      <c r="BQ57" s="233">
        <f>BO57*'Anexo VI-PlanilhaCustos Global '!$F$134</f>
        <v>2.8303200000000004</v>
      </c>
      <c r="BR57" s="233">
        <f>BO57*'Anexo VI-PlanilhaCustos Global '!$F$135</f>
        <v>21.227399999999999</v>
      </c>
      <c r="BS57" s="233">
        <f>BO57*'Anexo VI-PlanilhaCustos Global '!$F$136</f>
        <v>14.151600000000002</v>
      </c>
      <c r="BT57" s="233">
        <f>BO57*'Anexo VI-PlanilhaCustos Global '!$F$137</f>
        <v>42.454799999999999</v>
      </c>
      <c r="BU57" s="233">
        <f>BO57*'Anexo VI-PlanilhaCustos Global '!$F$138</f>
        <v>113.21280000000002</v>
      </c>
      <c r="BV57" s="233">
        <f>BO57*'Anexo VI-PlanilhaCustos Global '!$F$139</f>
        <v>35.379000000000005</v>
      </c>
      <c r="BW57" s="233">
        <f>BO57*'Anexo VI-PlanilhaCustos Global '!$F$140</f>
        <v>8.4909600000000012</v>
      </c>
      <c r="BX57" s="233">
        <f t="shared" ref="BX57:BX60" si="84">SUM(BP57:BW57)</f>
        <v>520.77888000000007</v>
      </c>
      <c r="BY57" s="233">
        <f>BO57*'Anexo VI-PlanilhaCustos Global '!$F$143</f>
        <v>157.224276</v>
      </c>
      <c r="BZ57" s="233">
        <f>BO57*'Anexo VI-PlanilhaCustos Global '!$F$144</f>
        <v>117.882828</v>
      </c>
      <c r="CA57" s="233">
        <f>BO57*'Anexo VI-PlanilhaCustos Global '!$F$145</f>
        <v>27.454104000000001</v>
      </c>
      <c r="CB57" s="233">
        <f>BO57*'Anexo VI-PlanilhaCustos Global '!$F$146</f>
        <v>23.491656000000003</v>
      </c>
      <c r="CC57" s="233">
        <f>BO57*'Anexo VI-PlanilhaCustos Global '!$F$147</f>
        <v>0.28303200000000001</v>
      </c>
      <c r="CD57" s="233">
        <f>BO57*'Anexo VI-PlanilhaCustos Global '!$F$148</f>
        <v>10.330668000000001</v>
      </c>
      <c r="CE57" s="233">
        <f>BO57*'Anexo VI-PlanilhaCustos Global '!$F$149</f>
        <v>3.8209320000000004</v>
      </c>
      <c r="CF57" s="233">
        <f t="shared" ref="CF57:CF60" si="85">SUM(BY57:CE57)</f>
        <v>340.48749599999996</v>
      </c>
      <c r="CG57" s="233">
        <f>BO57*'Anexo VI-PlanilhaCustos Global '!$F$152</f>
        <v>5.9436720000000003</v>
      </c>
      <c r="CH57" s="233">
        <f>BO57*'Anexo VI-PlanilhaCustos Global '!$F$153</f>
        <v>61.559460000000001</v>
      </c>
      <c r="CI57" s="233">
        <f>BO57*'Anexo VI-PlanilhaCustos Global '!$F$154</f>
        <v>5.6606400000000008</v>
      </c>
      <c r="CJ57" s="233">
        <f t="shared" ref="CJ57:CJ60" si="86">SUM(CG57:CI57)</f>
        <v>73.163772000000009</v>
      </c>
      <c r="CK57" s="233">
        <f>BO57*'Anexo VI-PlanilhaCustos Global '!$F$157</f>
        <v>125.29939852800005</v>
      </c>
      <c r="CL57" s="233">
        <f>BO57*'Anexo VI-PlanilhaCustos Global '!$F$160</f>
        <v>0.47549375999999999</v>
      </c>
      <c r="CM57" s="233">
        <f>BO57*'Anexo VI-PlanilhaCustos Global '!$F$163</f>
        <v>0.38209320000000002</v>
      </c>
      <c r="CN57" s="233">
        <f t="shared" si="26"/>
        <v>1060.5871334880003</v>
      </c>
      <c r="CO57" s="233">
        <f>Z57*CCT_Insumos!$B$37</f>
        <v>0</v>
      </c>
      <c r="CP57" s="233">
        <f>Z57*CCT_Insumos!$B$38</f>
        <v>0</v>
      </c>
      <c r="CQ57" s="21">
        <f>Z57*CCT_Insumos!E8</f>
        <v>48.04</v>
      </c>
      <c r="CR57" s="250"/>
      <c r="CS57" s="21">
        <f>Z57*CCT_Insumos!G8</f>
        <v>1.0941666666666667</v>
      </c>
      <c r="CT57" s="233">
        <f>Z57*CCT_Insumos!$B$39</f>
        <v>0</v>
      </c>
      <c r="CU57" s="250"/>
      <c r="CV57" s="21">
        <f>(H57+I57+L57+O57+P57+Q57+T57+V57+X57+Y57)*CCT_Insumos!I8</f>
        <v>20.911999999999999</v>
      </c>
      <c r="CW57" s="233">
        <f t="shared" ref="CW57:CW60" si="87">4.5*4*23*Z57</f>
        <v>414</v>
      </c>
      <c r="CX57" s="21">
        <f>'Anexo III  Relação de Materiais'!FR84</f>
        <v>0</v>
      </c>
      <c r="CY57" s="231">
        <f>'Anexo IV - Equipamentos '!W57</f>
        <v>0</v>
      </c>
      <c r="CZ57" s="231">
        <f>'Caixa d''água '!H52/12</f>
        <v>0</v>
      </c>
      <c r="DA57" s="231">
        <f>'Dedetização '!G57/12</f>
        <v>0</v>
      </c>
      <c r="DB57" s="231"/>
      <c r="DC57" s="233">
        <f t="shared" ref="DC57:DC60" si="88">SUM(CO57:DB57)</f>
        <v>484.04616666666664</v>
      </c>
      <c r="DD57" s="233">
        <v>26.463541655039997</v>
      </c>
      <c r="DE57" s="233">
        <v>23.116799999999998</v>
      </c>
      <c r="DF57" s="21">
        <f>BO57*'Montante D'!$B$2</f>
        <v>0</v>
      </c>
      <c r="DG57" s="21">
        <f>BO57*'Montante D'!$B$3</f>
        <v>0</v>
      </c>
      <c r="DH57" s="233">
        <f t="shared" si="27"/>
        <v>0</v>
      </c>
      <c r="DI57" s="233">
        <f t="shared" si="28"/>
        <v>2959.7933001546667</v>
      </c>
      <c r="DJ57" s="237">
        <f t="shared" si="29"/>
        <v>13.960113960113972</v>
      </c>
      <c r="DK57" s="233">
        <f t="shared" si="30"/>
        <v>256.34677015584577</v>
      </c>
      <c r="DL57" s="233">
        <f t="shared" si="31"/>
        <v>55.654232994361259</v>
      </c>
      <c r="DM57" s="289">
        <v>0.03</v>
      </c>
      <c r="DN57" s="233">
        <f t="shared" si="32"/>
        <v>101.18951453520228</v>
      </c>
      <c r="DO57" s="233">
        <f t="shared" si="33"/>
        <v>413.1905176854093</v>
      </c>
      <c r="DP57" s="233">
        <f t="shared" si="34"/>
        <v>3372.983817840076</v>
      </c>
      <c r="DQ57" s="233">
        <f t="shared" si="35"/>
        <v>3372.983817840076</v>
      </c>
      <c r="DR57" s="233">
        <f t="shared" si="36"/>
        <v>40475.805814080915</v>
      </c>
      <c r="DS57" s="233">
        <f t="shared" si="37"/>
        <v>40475.805814080915</v>
      </c>
    </row>
    <row r="58" spans="1:123" s="14" customFormat="1">
      <c r="A58" s="24" t="s">
        <v>103</v>
      </c>
      <c r="B58" s="24" t="s">
        <v>55</v>
      </c>
      <c r="C58" s="24" t="s">
        <v>53</v>
      </c>
      <c r="D58" s="386" t="s">
        <v>208</v>
      </c>
      <c r="E58" s="24" t="str">
        <f>CCT!D53</f>
        <v>SJDR e Região</v>
      </c>
      <c r="F58" s="221"/>
      <c r="G58" s="221"/>
      <c r="H58" s="221"/>
      <c r="I58" s="221"/>
      <c r="J58" s="221"/>
      <c r="K58" s="221">
        <v>1</v>
      </c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">
        <f t="shared" si="20"/>
        <v>1</v>
      </c>
      <c r="AA58" s="221"/>
      <c r="AB58" s="221"/>
      <c r="AC58" s="221"/>
      <c r="AD58" s="221"/>
      <c r="AE58" s="221"/>
      <c r="AF58" s="236">
        <f>CCT_Salários!K5</f>
        <v>1157.8599999999999</v>
      </c>
      <c r="AG58" s="221"/>
      <c r="AH58" s="221"/>
      <c r="AI58" s="221"/>
      <c r="AJ58" s="221"/>
      <c r="AK58" s="221"/>
      <c r="AL58" s="221"/>
      <c r="AM58" s="221"/>
      <c r="AN58" s="221"/>
      <c r="AO58" s="221"/>
      <c r="AP58" s="221"/>
      <c r="AQ58" s="221"/>
      <c r="AR58" s="221"/>
      <c r="AS58" s="221"/>
      <c r="AT58" s="221"/>
      <c r="AU58" s="233">
        <f t="shared" si="21"/>
        <v>0</v>
      </c>
      <c r="AV58" s="233">
        <f t="shared" si="0"/>
        <v>0</v>
      </c>
      <c r="AW58" s="233">
        <f t="shared" si="1"/>
        <v>0</v>
      </c>
      <c r="AX58" s="233">
        <f t="shared" si="2"/>
        <v>0</v>
      </c>
      <c r="AY58" s="233">
        <f t="shared" si="3"/>
        <v>0</v>
      </c>
      <c r="AZ58" s="233">
        <f t="shared" si="4"/>
        <v>1157.8599999999999</v>
      </c>
      <c r="BA58" s="233">
        <f t="shared" si="5"/>
        <v>0</v>
      </c>
      <c r="BB58" s="233">
        <f t="shared" si="6"/>
        <v>0</v>
      </c>
      <c r="BC58" s="233">
        <f t="shared" si="7"/>
        <v>0</v>
      </c>
      <c r="BD58" s="233">
        <f t="shared" si="8"/>
        <v>0</v>
      </c>
      <c r="BE58" s="233">
        <f t="shared" si="9"/>
        <v>0</v>
      </c>
      <c r="BF58" s="233">
        <f t="shared" si="10"/>
        <v>0</v>
      </c>
      <c r="BG58" s="233">
        <f t="shared" si="11"/>
        <v>0</v>
      </c>
      <c r="BH58" s="233">
        <f t="shared" si="12"/>
        <v>0</v>
      </c>
      <c r="BI58" s="233">
        <f t="shared" si="13"/>
        <v>0</v>
      </c>
      <c r="BJ58" s="233">
        <f t="shared" si="14"/>
        <v>0</v>
      </c>
      <c r="BK58" s="233">
        <f t="shared" si="15"/>
        <v>0</v>
      </c>
      <c r="BL58" s="233">
        <f t="shared" si="16"/>
        <v>0</v>
      </c>
      <c r="BM58" s="233">
        <f t="shared" si="17"/>
        <v>0</v>
      </c>
      <c r="BN58" s="233">
        <f t="shared" si="18"/>
        <v>0</v>
      </c>
      <c r="BO58" s="233">
        <f t="shared" si="22"/>
        <v>1157.8599999999999</v>
      </c>
      <c r="BP58" s="233">
        <f>BO58*'Anexo VI-PlanilhaCustos Global '!$F$133</f>
        <v>231.572</v>
      </c>
      <c r="BQ58" s="233">
        <f>BO58*'Anexo VI-PlanilhaCustos Global '!$F$134</f>
        <v>2.3157199999999998</v>
      </c>
      <c r="BR58" s="233">
        <f>BO58*'Anexo VI-PlanilhaCustos Global '!$F$135</f>
        <v>17.367899999999999</v>
      </c>
      <c r="BS58" s="233">
        <f>BO58*'Anexo VI-PlanilhaCustos Global '!$F$136</f>
        <v>11.5786</v>
      </c>
      <c r="BT58" s="233">
        <f>BO58*'Anexo VI-PlanilhaCustos Global '!$F$137</f>
        <v>34.735799999999998</v>
      </c>
      <c r="BU58" s="233">
        <f>BO58*'Anexo VI-PlanilhaCustos Global '!$F$138</f>
        <v>92.628799999999998</v>
      </c>
      <c r="BV58" s="233">
        <f>BO58*'Anexo VI-PlanilhaCustos Global '!$F$139</f>
        <v>28.9465</v>
      </c>
      <c r="BW58" s="233">
        <f>BO58*'Anexo VI-PlanilhaCustos Global '!$F$140</f>
        <v>6.9471599999999993</v>
      </c>
      <c r="BX58" s="233">
        <f t="shared" si="84"/>
        <v>426.09248000000002</v>
      </c>
      <c r="BY58" s="233">
        <f>BO58*'Anexo VI-PlanilhaCustos Global '!$F$143</f>
        <v>128.63824599999998</v>
      </c>
      <c r="BZ58" s="233">
        <f>BO58*'Anexo VI-PlanilhaCustos Global '!$F$144</f>
        <v>96.449737999999996</v>
      </c>
      <c r="CA58" s="233">
        <f>BO58*'Anexo VI-PlanilhaCustos Global '!$F$145</f>
        <v>22.462484</v>
      </c>
      <c r="CB58" s="233">
        <f>BO58*'Anexo VI-PlanilhaCustos Global '!$F$146</f>
        <v>19.220475999999998</v>
      </c>
      <c r="CC58" s="233">
        <f>BO58*'Anexo VI-PlanilhaCustos Global '!$F$147</f>
        <v>0.231572</v>
      </c>
      <c r="CD58" s="233">
        <f>BO58*'Anexo VI-PlanilhaCustos Global '!$F$148</f>
        <v>8.4523779999999995</v>
      </c>
      <c r="CE58" s="233">
        <f>BO58*'Anexo VI-PlanilhaCustos Global '!$F$149</f>
        <v>3.1262219999999998</v>
      </c>
      <c r="CF58" s="233">
        <f t="shared" si="85"/>
        <v>278.58111600000001</v>
      </c>
      <c r="CG58" s="233">
        <f>BO58*'Anexo VI-PlanilhaCustos Global '!$F$152</f>
        <v>4.8630119999999994</v>
      </c>
      <c r="CH58" s="233">
        <f>BO58*'Anexo VI-PlanilhaCustos Global '!$F$153</f>
        <v>50.36690999999999</v>
      </c>
      <c r="CI58" s="233">
        <f>BO58*'Anexo VI-PlanilhaCustos Global '!$F$154</f>
        <v>4.6314399999999996</v>
      </c>
      <c r="CJ58" s="233">
        <f t="shared" si="86"/>
        <v>59.861361999999986</v>
      </c>
      <c r="CK58" s="233">
        <f>BO58*'Anexo VI-PlanilhaCustos Global '!$F$157</f>
        <v>102.51785068800002</v>
      </c>
      <c r="CL58" s="233">
        <f>BO58*'Anexo VI-PlanilhaCustos Global '!$F$160</f>
        <v>0.38904095999999994</v>
      </c>
      <c r="CM58" s="233">
        <f>BO58*'Anexo VI-PlanilhaCustos Global '!$F$163</f>
        <v>0.31262219999999996</v>
      </c>
      <c r="CN58" s="233">
        <f t="shared" si="26"/>
        <v>867.75447184800009</v>
      </c>
      <c r="CO58" s="233">
        <f>Z58*CCT_Insumos!$B$37</f>
        <v>0</v>
      </c>
      <c r="CP58" s="233">
        <f>Z58*CCT_Insumos!$B$38</f>
        <v>0</v>
      </c>
      <c r="CQ58" s="250"/>
      <c r="CR58" s="250"/>
      <c r="CS58" s="21">
        <f>Z58*CCT_Insumos!G5</f>
        <v>1.0941666666666667</v>
      </c>
      <c r="CT58" s="233">
        <f>Z58*CCT_Insumos!$B$39</f>
        <v>0</v>
      </c>
      <c r="CU58" s="250"/>
      <c r="CV58" s="21">
        <f>(H58+I58+L58+O58+P58+Q58+T58+V58+X58+Y58)*CCT_Insumos!I5</f>
        <v>0</v>
      </c>
      <c r="CW58" s="233">
        <f t="shared" si="87"/>
        <v>414</v>
      </c>
      <c r="CX58" s="21">
        <f>'Anexo III  Relação de Materiais'!FS84</f>
        <v>0</v>
      </c>
      <c r="CY58" s="231">
        <f>'Anexo IV - Equipamentos '!W58</f>
        <v>0</v>
      </c>
      <c r="CZ58" s="231">
        <f>'Caixa d''água '!H53/12</f>
        <v>0</v>
      </c>
      <c r="DA58" s="231">
        <f>'Dedetização '!G58/12</f>
        <v>0</v>
      </c>
      <c r="DB58" s="231"/>
      <c r="DC58" s="233">
        <f t="shared" si="88"/>
        <v>415.09416666666669</v>
      </c>
      <c r="DD58" s="233">
        <v>21.623202731579998</v>
      </c>
      <c r="DE58" s="233">
        <v>18.8886</v>
      </c>
      <c r="DF58" s="21">
        <f>BO58*'Montante D'!$B$2</f>
        <v>0</v>
      </c>
      <c r="DG58" s="21">
        <f>BO58*'Montante D'!$B$3</f>
        <v>0</v>
      </c>
      <c r="DH58" s="233">
        <f t="shared" si="27"/>
        <v>0</v>
      </c>
      <c r="DI58" s="233">
        <f t="shared" si="28"/>
        <v>2440.7086385146667</v>
      </c>
      <c r="DJ58" s="237">
        <f t="shared" si="29"/>
        <v>16.618075801749285</v>
      </c>
      <c r="DK58" s="233">
        <f t="shared" si="30"/>
        <v>216.31936621237861</v>
      </c>
      <c r="DL58" s="233">
        <f t="shared" si="31"/>
        <v>46.964072927687468</v>
      </c>
      <c r="DM58" s="289">
        <v>0.05</v>
      </c>
      <c r="DN58" s="233">
        <f t="shared" si="32"/>
        <v>142.31537250814384</v>
      </c>
      <c r="DO58" s="233">
        <f t="shared" si="33"/>
        <v>405.5988116482099</v>
      </c>
      <c r="DP58" s="233">
        <f t="shared" si="34"/>
        <v>2846.3074501628766</v>
      </c>
      <c r="DQ58" s="233">
        <f t="shared" si="35"/>
        <v>2846.3074501628766</v>
      </c>
      <c r="DR58" s="233">
        <f t="shared" si="36"/>
        <v>34155.689401954522</v>
      </c>
      <c r="DS58" s="233">
        <f t="shared" si="37"/>
        <v>34155.689401954522</v>
      </c>
    </row>
    <row r="59" spans="1:123" s="14" customFormat="1">
      <c r="A59" s="24" t="s">
        <v>103</v>
      </c>
      <c r="B59" s="24" t="s">
        <v>55</v>
      </c>
      <c r="C59" s="24" t="s">
        <v>54</v>
      </c>
      <c r="D59" s="386" t="s">
        <v>209</v>
      </c>
      <c r="E59" s="24" t="str">
        <f>CCT!D54</f>
        <v>Região de Cataguases</v>
      </c>
      <c r="F59" s="221"/>
      <c r="G59" s="221"/>
      <c r="H59" s="221"/>
      <c r="I59" s="221"/>
      <c r="J59" s="221">
        <v>1</v>
      </c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21"/>
      <c r="Z59" s="22">
        <f t="shared" si="20"/>
        <v>1</v>
      </c>
      <c r="AA59" s="221"/>
      <c r="AB59" s="221"/>
      <c r="AC59" s="221"/>
      <c r="AD59" s="221"/>
      <c r="AE59" s="236">
        <f>CCT_Salários!J8</f>
        <v>771.91</v>
      </c>
      <c r="AF59" s="221"/>
      <c r="AG59" s="221"/>
      <c r="AH59" s="221"/>
      <c r="AI59" s="221"/>
      <c r="AJ59" s="221"/>
      <c r="AK59" s="221"/>
      <c r="AL59" s="221"/>
      <c r="AM59" s="221"/>
      <c r="AN59" s="221"/>
      <c r="AO59" s="221"/>
      <c r="AP59" s="221"/>
      <c r="AQ59" s="221"/>
      <c r="AR59" s="221"/>
      <c r="AS59" s="221"/>
      <c r="AT59" s="221"/>
      <c r="AU59" s="233">
        <f t="shared" si="21"/>
        <v>0</v>
      </c>
      <c r="AV59" s="233">
        <f t="shared" si="0"/>
        <v>0</v>
      </c>
      <c r="AW59" s="233">
        <f t="shared" si="1"/>
        <v>0</v>
      </c>
      <c r="AX59" s="233">
        <f t="shared" si="2"/>
        <v>0</v>
      </c>
      <c r="AY59" s="233">
        <f t="shared" si="3"/>
        <v>771.91</v>
      </c>
      <c r="AZ59" s="233">
        <f t="shared" si="4"/>
        <v>0</v>
      </c>
      <c r="BA59" s="233">
        <f t="shared" si="5"/>
        <v>0</v>
      </c>
      <c r="BB59" s="233">
        <f t="shared" si="6"/>
        <v>0</v>
      </c>
      <c r="BC59" s="233">
        <f t="shared" si="7"/>
        <v>0</v>
      </c>
      <c r="BD59" s="233">
        <f t="shared" si="8"/>
        <v>0</v>
      </c>
      <c r="BE59" s="233">
        <f t="shared" si="9"/>
        <v>0</v>
      </c>
      <c r="BF59" s="233">
        <f t="shared" si="10"/>
        <v>0</v>
      </c>
      <c r="BG59" s="233">
        <f t="shared" si="11"/>
        <v>0</v>
      </c>
      <c r="BH59" s="233">
        <f t="shared" si="12"/>
        <v>0</v>
      </c>
      <c r="BI59" s="233">
        <f t="shared" si="13"/>
        <v>0</v>
      </c>
      <c r="BJ59" s="233">
        <f t="shared" si="14"/>
        <v>0</v>
      </c>
      <c r="BK59" s="233">
        <f t="shared" si="15"/>
        <v>0</v>
      </c>
      <c r="BL59" s="233">
        <f t="shared" si="16"/>
        <v>0</v>
      </c>
      <c r="BM59" s="233">
        <f t="shared" si="17"/>
        <v>0</v>
      </c>
      <c r="BN59" s="233">
        <f t="shared" si="18"/>
        <v>0</v>
      </c>
      <c r="BO59" s="233">
        <f t="shared" si="22"/>
        <v>771.91</v>
      </c>
      <c r="BP59" s="233">
        <f>BO59*'Anexo VI-PlanilhaCustos Global '!$F$133</f>
        <v>154.38200000000001</v>
      </c>
      <c r="BQ59" s="233">
        <f>BO59*'Anexo VI-PlanilhaCustos Global '!$F$134</f>
        <v>1.54382</v>
      </c>
      <c r="BR59" s="233">
        <f>BO59*'Anexo VI-PlanilhaCustos Global '!$F$135</f>
        <v>11.57865</v>
      </c>
      <c r="BS59" s="233">
        <f>BO59*'Anexo VI-PlanilhaCustos Global '!$F$136</f>
        <v>7.7191000000000001</v>
      </c>
      <c r="BT59" s="233">
        <f>BO59*'Anexo VI-PlanilhaCustos Global '!$F$137</f>
        <v>23.157299999999999</v>
      </c>
      <c r="BU59" s="233">
        <f>BO59*'Anexo VI-PlanilhaCustos Global '!$F$138</f>
        <v>61.752800000000001</v>
      </c>
      <c r="BV59" s="233">
        <f>BO59*'Anexo VI-PlanilhaCustos Global '!$F$139</f>
        <v>19.297750000000001</v>
      </c>
      <c r="BW59" s="233">
        <f>BO59*'Anexo VI-PlanilhaCustos Global '!$F$140</f>
        <v>4.6314599999999997</v>
      </c>
      <c r="BX59" s="233">
        <f t="shared" si="84"/>
        <v>284.06288000000001</v>
      </c>
      <c r="BY59" s="233">
        <f>BO59*'Anexo VI-PlanilhaCustos Global '!$F$143</f>
        <v>85.759201000000004</v>
      </c>
      <c r="BZ59" s="233">
        <f>BO59*'Anexo VI-PlanilhaCustos Global '!$F$144</f>
        <v>64.300102999999993</v>
      </c>
      <c r="CA59" s="233">
        <f>BO59*'Anexo VI-PlanilhaCustos Global '!$F$145</f>
        <v>14.975054</v>
      </c>
      <c r="CB59" s="233">
        <f>BO59*'Anexo VI-PlanilhaCustos Global '!$F$146</f>
        <v>12.813706</v>
      </c>
      <c r="CC59" s="233">
        <f>BO59*'Anexo VI-PlanilhaCustos Global '!$F$147</f>
        <v>0.15438199999999999</v>
      </c>
      <c r="CD59" s="233">
        <f>BO59*'Anexo VI-PlanilhaCustos Global '!$F$148</f>
        <v>5.6349429999999998</v>
      </c>
      <c r="CE59" s="233">
        <f>BO59*'Anexo VI-PlanilhaCustos Global '!$F$149</f>
        <v>2.0841569999999998</v>
      </c>
      <c r="CF59" s="233">
        <f t="shared" si="85"/>
        <v>185.72154599999999</v>
      </c>
      <c r="CG59" s="233">
        <f>BO59*'Anexo VI-PlanilhaCustos Global '!$F$152</f>
        <v>3.2420219999999995</v>
      </c>
      <c r="CH59" s="233">
        <f>BO59*'Anexo VI-PlanilhaCustos Global '!$F$153</f>
        <v>33.578084999999994</v>
      </c>
      <c r="CI59" s="233">
        <f>BO59*'Anexo VI-PlanilhaCustos Global '!$F$154</f>
        <v>3.0876399999999999</v>
      </c>
      <c r="CJ59" s="233">
        <f t="shared" si="86"/>
        <v>39.907746999999993</v>
      </c>
      <c r="CK59" s="233">
        <f>BO59*'Anexo VI-PlanilhaCustos Global '!$F$157</f>
        <v>68.345528928000022</v>
      </c>
      <c r="CL59" s="233">
        <f>BO59*'Anexo VI-PlanilhaCustos Global '!$F$160</f>
        <v>0.25936176</v>
      </c>
      <c r="CM59" s="233">
        <f>BO59*'Anexo VI-PlanilhaCustos Global '!$F$163</f>
        <v>0.20841569999999998</v>
      </c>
      <c r="CN59" s="233">
        <f t="shared" si="26"/>
        <v>578.50547938800003</v>
      </c>
      <c r="CO59" s="233">
        <f>Z59*CCT_Insumos!$B$37</f>
        <v>0</v>
      </c>
      <c r="CP59" s="233">
        <f>Z59*CCT_Insumos!$B$38</f>
        <v>0</v>
      </c>
      <c r="CQ59" s="21">
        <f>Z59*CCT_Insumos!E8</f>
        <v>48.04</v>
      </c>
      <c r="CR59" s="250"/>
      <c r="CS59" s="21">
        <f>Z59*CCT_Insumos!G8</f>
        <v>1.0941666666666667</v>
      </c>
      <c r="CT59" s="233">
        <f>Z59*CCT_Insumos!$B$39</f>
        <v>0</v>
      </c>
      <c r="CU59" s="250"/>
      <c r="CV59" s="21">
        <f>(H59+I59+L59+O59+P59+Q59+T59+V59+X59+Y59)*CCT_Insumos!I8</f>
        <v>0</v>
      </c>
      <c r="CW59" s="233">
        <f t="shared" si="87"/>
        <v>414</v>
      </c>
      <c r="CX59" s="21">
        <f>'Anexo III  Relação de Materiais'!FT84</f>
        <v>0</v>
      </c>
      <c r="CY59" s="231">
        <f>'Anexo IV - Equipamentos '!W59</f>
        <v>0</v>
      </c>
      <c r="CZ59" s="231">
        <f>'Caixa d''água '!H54/12</f>
        <v>0</v>
      </c>
      <c r="DA59" s="231">
        <f>'Dedetização '!G59/12</f>
        <v>0</v>
      </c>
      <c r="DB59" s="231"/>
      <c r="DC59" s="233">
        <f t="shared" si="88"/>
        <v>463.13416666666666</v>
      </c>
      <c r="DD59" s="233">
        <v>14.415697442779999</v>
      </c>
      <c r="DE59" s="233">
        <v>12.592600000000001</v>
      </c>
      <c r="DF59" s="21">
        <f>BO59*'Montante D'!$B$2</f>
        <v>0</v>
      </c>
      <c r="DG59" s="21">
        <f>BO59*'Montante D'!$B$3</f>
        <v>0</v>
      </c>
      <c r="DH59" s="233">
        <f t="shared" si="27"/>
        <v>0</v>
      </c>
      <c r="DI59" s="233">
        <f t="shared" si="28"/>
        <v>1813.5496460546667</v>
      </c>
      <c r="DJ59" s="237">
        <f t="shared" si="29"/>
        <v>13.960113960113972</v>
      </c>
      <c r="DK59" s="233">
        <f t="shared" si="30"/>
        <v>157.07096649590275</v>
      </c>
      <c r="DL59" s="233">
        <f t="shared" si="31"/>
        <v>34.100933515557834</v>
      </c>
      <c r="DM59" s="289">
        <v>0.03</v>
      </c>
      <c r="DN59" s="233">
        <f t="shared" si="32"/>
        <v>62.001697301014246</v>
      </c>
      <c r="DO59" s="233">
        <f t="shared" si="33"/>
        <v>253.17359731247484</v>
      </c>
      <c r="DP59" s="233">
        <f t="shared" si="34"/>
        <v>2066.7232433671415</v>
      </c>
      <c r="DQ59" s="233">
        <f t="shared" si="35"/>
        <v>2066.7232433671415</v>
      </c>
      <c r="DR59" s="233">
        <f t="shared" si="36"/>
        <v>24800.678920405699</v>
      </c>
      <c r="DS59" s="233">
        <f t="shared" si="37"/>
        <v>24800.678920405699</v>
      </c>
    </row>
    <row r="60" spans="1:123" s="14" customFormat="1">
      <c r="A60" s="24" t="s">
        <v>103</v>
      </c>
      <c r="B60" s="24" t="s">
        <v>55</v>
      </c>
      <c r="C60" s="24" t="s">
        <v>58</v>
      </c>
      <c r="D60" s="386" t="s">
        <v>216</v>
      </c>
      <c r="E60" s="24" t="str">
        <f>CCT!D55</f>
        <v>Viçosa</v>
      </c>
      <c r="F60" s="221"/>
      <c r="G60" s="221"/>
      <c r="H60" s="221"/>
      <c r="I60" s="221"/>
      <c r="J60" s="221">
        <v>1</v>
      </c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21"/>
      <c r="Z60" s="22">
        <f t="shared" si="20"/>
        <v>1</v>
      </c>
      <c r="AA60" s="221"/>
      <c r="AB60" s="221"/>
      <c r="AC60" s="221"/>
      <c r="AD60" s="221"/>
      <c r="AE60" s="236">
        <f>CCT_Salários!J6</f>
        <v>771.91</v>
      </c>
      <c r="AF60" s="221"/>
      <c r="AG60" s="221"/>
      <c r="AH60" s="221"/>
      <c r="AI60" s="221"/>
      <c r="AJ60" s="221"/>
      <c r="AK60" s="221"/>
      <c r="AL60" s="221"/>
      <c r="AM60" s="221"/>
      <c r="AN60" s="221"/>
      <c r="AO60" s="221"/>
      <c r="AP60" s="221"/>
      <c r="AQ60" s="221"/>
      <c r="AR60" s="221"/>
      <c r="AS60" s="221"/>
      <c r="AT60" s="221"/>
      <c r="AU60" s="233">
        <f t="shared" si="21"/>
        <v>0</v>
      </c>
      <c r="AV60" s="233">
        <f t="shared" ref="AV60:AV107" si="89">G60*AB60</f>
        <v>0</v>
      </c>
      <c r="AW60" s="233">
        <f t="shared" ref="AW60:AW107" si="90">H60*AC60</f>
        <v>0</v>
      </c>
      <c r="AX60" s="233">
        <f t="shared" ref="AX60:AX107" si="91">I60*AD60</f>
        <v>0</v>
      </c>
      <c r="AY60" s="233">
        <f t="shared" ref="AY60:AY107" si="92">J60*AE60</f>
        <v>771.91</v>
      </c>
      <c r="AZ60" s="233">
        <f t="shared" ref="AZ60:AZ107" si="93">K60*AF60</f>
        <v>0</v>
      </c>
      <c r="BA60" s="233">
        <f t="shared" ref="BA60:BA107" si="94">L60*AG60</f>
        <v>0</v>
      </c>
      <c r="BB60" s="233">
        <f t="shared" ref="BB60:BB107" si="95">M60*AH60</f>
        <v>0</v>
      </c>
      <c r="BC60" s="233">
        <f t="shared" ref="BC60:BC107" si="96">N60*AI60</f>
        <v>0</v>
      </c>
      <c r="BD60" s="233">
        <f t="shared" ref="BD60:BD107" si="97">O60*AJ60</f>
        <v>0</v>
      </c>
      <c r="BE60" s="233">
        <f t="shared" ref="BE60:BE107" si="98">P60*AK60</f>
        <v>0</v>
      </c>
      <c r="BF60" s="233">
        <f t="shared" ref="BF60:BF107" si="99">Q60*AL60</f>
        <v>0</v>
      </c>
      <c r="BG60" s="233">
        <f t="shared" ref="BG60:BG107" si="100">R60*AM60</f>
        <v>0</v>
      </c>
      <c r="BH60" s="233">
        <f t="shared" ref="BH60:BH107" si="101">S60*AN60</f>
        <v>0</v>
      </c>
      <c r="BI60" s="233">
        <f t="shared" ref="BI60:BI107" si="102">T60*AO60</f>
        <v>0</v>
      </c>
      <c r="BJ60" s="233">
        <f t="shared" ref="BJ60:BJ107" si="103">U60*AP60</f>
        <v>0</v>
      </c>
      <c r="BK60" s="233">
        <f t="shared" ref="BK60:BK107" si="104">V60*AQ60</f>
        <v>0</v>
      </c>
      <c r="BL60" s="233">
        <f t="shared" ref="BL60:BL107" si="105">W60*AR60</f>
        <v>0</v>
      </c>
      <c r="BM60" s="233">
        <f t="shared" ref="BM60:BM107" si="106">X60*AS60</f>
        <v>0</v>
      </c>
      <c r="BN60" s="233">
        <f t="shared" ref="BN60:BN107" si="107">Y60*AT60</f>
        <v>0</v>
      </c>
      <c r="BO60" s="233">
        <f t="shared" si="22"/>
        <v>771.91</v>
      </c>
      <c r="BP60" s="233">
        <f>BO60*'Anexo VI-PlanilhaCustos Global '!$F$133</f>
        <v>154.38200000000001</v>
      </c>
      <c r="BQ60" s="233">
        <f>BO60*'Anexo VI-PlanilhaCustos Global '!$F$134</f>
        <v>1.54382</v>
      </c>
      <c r="BR60" s="233">
        <f>BO60*'Anexo VI-PlanilhaCustos Global '!$F$135</f>
        <v>11.57865</v>
      </c>
      <c r="BS60" s="233">
        <f>BO60*'Anexo VI-PlanilhaCustos Global '!$F$136</f>
        <v>7.7191000000000001</v>
      </c>
      <c r="BT60" s="233">
        <f>BO60*'Anexo VI-PlanilhaCustos Global '!$F$137</f>
        <v>23.157299999999999</v>
      </c>
      <c r="BU60" s="233">
        <f>BO60*'Anexo VI-PlanilhaCustos Global '!$F$138</f>
        <v>61.752800000000001</v>
      </c>
      <c r="BV60" s="233">
        <f>BO60*'Anexo VI-PlanilhaCustos Global '!$F$139</f>
        <v>19.297750000000001</v>
      </c>
      <c r="BW60" s="233">
        <f>BO60*'Anexo VI-PlanilhaCustos Global '!$F$140</f>
        <v>4.6314599999999997</v>
      </c>
      <c r="BX60" s="233">
        <f t="shared" si="84"/>
        <v>284.06288000000001</v>
      </c>
      <c r="BY60" s="233">
        <f>BO60*'Anexo VI-PlanilhaCustos Global '!$F$143</f>
        <v>85.759201000000004</v>
      </c>
      <c r="BZ60" s="233">
        <f>BO60*'Anexo VI-PlanilhaCustos Global '!$F$144</f>
        <v>64.300102999999993</v>
      </c>
      <c r="CA60" s="233">
        <f>BO60*'Anexo VI-PlanilhaCustos Global '!$F$145</f>
        <v>14.975054</v>
      </c>
      <c r="CB60" s="233">
        <f>BO60*'Anexo VI-PlanilhaCustos Global '!$F$146</f>
        <v>12.813706</v>
      </c>
      <c r="CC60" s="233">
        <f>BO60*'Anexo VI-PlanilhaCustos Global '!$F$147</f>
        <v>0.15438199999999999</v>
      </c>
      <c r="CD60" s="233">
        <f>BO60*'Anexo VI-PlanilhaCustos Global '!$F$148</f>
        <v>5.6349429999999998</v>
      </c>
      <c r="CE60" s="233">
        <f>BO60*'Anexo VI-PlanilhaCustos Global '!$F$149</f>
        <v>2.0841569999999998</v>
      </c>
      <c r="CF60" s="233">
        <f t="shared" si="85"/>
        <v>185.72154599999999</v>
      </c>
      <c r="CG60" s="233">
        <f>BO60*'Anexo VI-PlanilhaCustos Global '!$F$152</f>
        <v>3.2420219999999995</v>
      </c>
      <c r="CH60" s="233">
        <f>BO60*'Anexo VI-PlanilhaCustos Global '!$F$153</f>
        <v>33.578084999999994</v>
      </c>
      <c r="CI60" s="233">
        <f>BO60*'Anexo VI-PlanilhaCustos Global '!$F$154</f>
        <v>3.0876399999999999</v>
      </c>
      <c r="CJ60" s="233">
        <f t="shared" si="86"/>
        <v>39.907746999999993</v>
      </c>
      <c r="CK60" s="233">
        <f>BO60*'Anexo VI-PlanilhaCustos Global '!$F$157</f>
        <v>68.345528928000022</v>
      </c>
      <c r="CL60" s="233">
        <f>BO60*'Anexo VI-PlanilhaCustos Global '!$F$160</f>
        <v>0.25936176</v>
      </c>
      <c r="CM60" s="233">
        <f>BO60*'Anexo VI-PlanilhaCustos Global '!$F$163</f>
        <v>0.20841569999999998</v>
      </c>
      <c r="CN60" s="233">
        <f t="shared" si="26"/>
        <v>578.50547938800003</v>
      </c>
      <c r="CO60" s="233">
        <f>Z60*CCT_Insumos!$B$37</f>
        <v>0</v>
      </c>
      <c r="CP60" s="233">
        <f>Z60*CCT_Insumos!$B$38</f>
        <v>0</v>
      </c>
      <c r="CQ60" s="21">
        <f>Z60*CCT_Insumos!E6</f>
        <v>43.66</v>
      </c>
      <c r="CR60" s="250"/>
      <c r="CS60" s="21">
        <f>Z60*CCT_Insumos!G6</f>
        <v>1.0941666666666667</v>
      </c>
      <c r="CT60" s="233">
        <f>Z60*CCT_Insumos!$B$39</f>
        <v>0</v>
      </c>
      <c r="CU60" s="250"/>
      <c r="CV60" s="21">
        <f>(H60+I60+L60+O60+P60+Q60+T60+V60+X60+Y60)*CCT_Insumos!I6</f>
        <v>0</v>
      </c>
      <c r="CW60" s="233">
        <f t="shared" si="87"/>
        <v>414</v>
      </c>
      <c r="CX60" s="21">
        <f>'Anexo III  Relação de Materiais'!FU84</f>
        <v>0</v>
      </c>
      <c r="CY60" s="231">
        <f>'Anexo IV - Equipamentos '!W60</f>
        <v>0</v>
      </c>
      <c r="CZ60" s="231">
        <f>'Caixa d''água '!H55/12</f>
        <v>0</v>
      </c>
      <c r="DA60" s="231">
        <f>'Dedetização '!G60/12</f>
        <v>0</v>
      </c>
      <c r="DB60" s="231"/>
      <c r="DC60" s="233">
        <f t="shared" si="88"/>
        <v>458.75416666666666</v>
      </c>
      <c r="DD60" s="233">
        <v>14.415697442779999</v>
      </c>
      <c r="DE60" s="233">
        <v>12.592600000000001</v>
      </c>
      <c r="DF60" s="21">
        <f>BO60*'Montante D'!$B$2</f>
        <v>0</v>
      </c>
      <c r="DG60" s="21">
        <f>BO60*'Montante D'!$B$3</f>
        <v>0</v>
      </c>
      <c r="DH60" s="233">
        <f t="shared" si="27"/>
        <v>0</v>
      </c>
      <c r="DI60" s="233">
        <f t="shared" si="28"/>
        <v>1809.1696460546666</v>
      </c>
      <c r="DJ60" s="237">
        <f t="shared" si="29"/>
        <v>13.960113960113972</v>
      </c>
      <c r="DK60" s="233">
        <f t="shared" si="30"/>
        <v>156.69161606855232</v>
      </c>
      <c r="DL60" s="233">
        <f t="shared" si="31"/>
        <v>34.018574541198859</v>
      </c>
      <c r="DM60" s="289">
        <v>0.03</v>
      </c>
      <c r="DN60" s="233">
        <f t="shared" si="32"/>
        <v>61.851953711270653</v>
      </c>
      <c r="DO60" s="233">
        <f t="shared" si="33"/>
        <v>252.56214432102183</v>
      </c>
      <c r="DP60" s="233">
        <f t="shared" si="34"/>
        <v>2061.7317903756884</v>
      </c>
      <c r="DQ60" s="233">
        <f t="shared" si="35"/>
        <v>2061.7317903756884</v>
      </c>
      <c r="DR60" s="233">
        <f t="shared" si="36"/>
        <v>24740.781484508261</v>
      </c>
      <c r="DS60" s="233">
        <f t="shared" si="37"/>
        <v>24740.781484508261</v>
      </c>
    </row>
    <row r="61" spans="1:123" s="16" customFormat="1" ht="12.6" customHeight="1">
      <c r="A61" s="243"/>
      <c r="B61" s="244"/>
      <c r="C61" s="244"/>
      <c r="D61" s="247"/>
      <c r="E61" s="244"/>
      <c r="F61" s="220">
        <f>SUM(F49:F60)</f>
        <v>0</v>
      </c>
      <c r="G61" s="220">
        <f t="shared" ref="G61:Y61" si="108">SUM(G49:G60)</f>
        <v>0</v>
      </c>
      <c r="H61" s="220">
        <f t="shared" si="108"/>
        <v>0</v>
      </c>
      <c r="I61" s="220">
        <f t="shared" si="108"/>
        <v>0</v>
      </c>
      <c r="J61" s="220">
        <f t="shared" si="108"/>
        <v>5</v>
      </c>
      <c r="K61" s="220">
        <f t="shared" si="108"/>
        <v>3</v>
      </c>
      <c r="L61" s="220">
        <f t="shared" si="108"/>
        <v>11</v>
      </c>
      <c r="M61" s="220">
        <f t="shared" si="108"/>
        <v>0</v>
      </c>
      <c r="N61" s="220">
        <f t="shared" si="108"/>
        <v>0</v>
      </c>
      <c r="O61" s="220">
        <f t="shared" si="108"/>
        <v>0</v>
      </c>
      <c r="P61" s="220">
        <f t="shared" si="108"/>
        <v>0</v>
      </c>
      <c r="Q61" s="220">
        <f t="shared" si="108"/>
        <v>0</v>
      </c>
      <c r="R61" s="220">
        <f t="shared" si="108"/>
        <v>0</v>
      </c>
      <c r="S61" s="220">
        <f t="shared" si="108"/>
        <v>0</v>
      </c>
      <c r="T61" s="220">
        <f t="shared" si="108"/>
        <v>0</v>
      </c>
      <c r="U61" s="220">
        <f t="shared" si="108"/>
        <v>0</v>
      </c>
      <c r="V61" s="220">
        <f t="shared" si="108"/>
        <v>0</v>
      </c>
      <c r="W61" s="220">
        <f t="shared" si="108"/>
        <v>0</v>
      </c>
      <c r="X61" s="220">
        <f t="shared" si="108"/>
        <v>0</v>
      </c>
      <c r="Y61" s="220">
        <f t="shared" si="108"/>
        <v>0</v>
      </c>
      <c r="Z61" s="220">
        <f>SUM(Z49:Z60)</f>
        <v>19</v>
      </c>
      <c r="AA61" s="220"/>
      <c r="AB61" s="220"/>
      <c r="AC61" s="220"/>
      <c r="AD61" s="220"/>
      <c r="AE61" s="220"/>
      <c r="AF61" s="220"/>
      <c r="AG61" s="220"/>
      <c r="AH61" s="220"/>
      <c r="AI61" s="220"/>
      <c r="AJ61" s="220"/>
      <c r="AK61" s="220"/>
      <c r="AL61" s="220"/>
      <c r="AM61" s="220"/>
      <c r="AN61" s="220"/>
      <c r="AO61" s="220"/>
      <c r="AP61" s="220"/>
      <c r="AQ61" s="220"/>
      <c r="AR61" s="220"/>
      <c r="AS61" s="220"/>
      <c r="AT61" s="220"/>
      <c r="AU61" s="257">
        <f>SUM(AU49:AU60)</f>
        <v>0</v>
      </c>
      <c r="AV61" s="257">
        <f t="shared" ref="AV61:DG61" si="109">SUM(AV49:AV60)</f>
        <v>0</v>
      </c>
      <c r="AW61" s="257">
        <f t="shared" si="109"/>
        <v>0</v>
      </c>
      <c r="AX61" s="257">
        <f t="shared" si="109"/>
        <v>0</v>
      </c>
      <c r="AY61" s="257">
        <f t="shared" si="109"/>
        <v>3963.2299999999996</v>
      </c>
      <c r="AZ61" s="257">
        <f t="shared" si="109"/>
        <v>3473.58</v>
      </c>
      <c r="BA61" s="257">
        <f t="shared" si="109"/>
        <v>16232.039999999999</v>
      </c>
      <c r="BB61" s="257">
        <f t="shared" si="109"/>
        <v>0</v>
      </c>
      <c r="BC61" s="257">
        <f t="shared" si="109"/>
        <v>0</v>
      </c>
      <c r="BD61" s="257">
        <f t="shared" si="109"/>
        <v>0</v>
      </c>
      <c r="BE61" s="257">
        <f t="shared" si="109"/>
        <v>0</v>
      </c>
      <c r="BF61" s="257">
        <f t="shared" si="109"/>
        <v>0</v>
      </c>
      <c r="BG61" s="257">
        <f t="shared" si="109"/>
        <v>0</v>
      </c>
      <c r="BH61" s="257">
        <f t="shared" si="109"/>
        <v>0</v>
      </c>
      <c r="BI61" s="257">
        <f t="shared" si="109"/>
        <v>0</v>
      </c>
      <c r="BJ61" s="257">
        <f t="shared" si="109"/>
        <v>0</v>
      </c>
      <c r="BK61" s="257">
        <f t="shared" si="109"/>
        <v>0</v>
      </c>
      <c r="BL61" s="257">
        <f t="shared" si="109"/>
        <v>0</v>
      </c>
      <c r="BM61" s="257">
        <f t="shared" si="109"/>
        <v>0</v>
      </c>
      <c r="BN61" s="257">
        <f t="shared" si="109"/>
        <v>0</v>
      </c>
      <c r="BO61" s="257">
        <f t="shared" si="109"/>
        <v>23668.850000000002</v>
      </c>
      <c r="BP61" s="257">
        <f t="shared" si="109"/>
        <v>4733.7699999999995</v>
      </c>
      <c r="BQ61" s="257">
        <f t="shared" si="109"/>
        <v>47.337699999999991</v>
      </c>
      <c r="BR61" s="257">
        <f t="shared" si="109"/>
        <v>355.03274999999991</v>
      </c>
      <c r="BS61" s="257">
        <f t="shared" si="109"/>
        <v>236.68849999999998</v>
      </c>
      <c r="BT61" s="257">
        <f t="shared" si="109"/>
        <v>710.06549999999982</v>
      </c>
      <c r="BU61" s="257">
        <f t="shared" si="109"/>
        <v>1893.5079999999998</v>
      </c>
      <c r="BV61" s="257">
        <f t="shared" si="109"/>
        <v>591.72124999999994</v>
      </c>
      <c r="BW61" s="257">
        <f t="shared" si="109"/>
        <v>142.01310000000001</v>
      </c>
      <c r="BX61" s="257">
        <f t="shared" si="109"/>
        <v>8710.1368000000002</v>
      </c>
      <c r="BY61" s="257">
        <f t="shared" si="109"/>
        <v>2629.6092349999994</v>
      </c>
      <c r="BZ61" s="257">
        <f t="shared" si="109"/>
        <v>1971.6152050000003</v>
      </c>
      <c r="CA61" s="257">
        <f t="shared" si="109"/>
        <v>459.17569000000015</v>
      </c>
      <c r="CB61" s="257">
        <f t="shared" si="109"/>
        <v>392.90291000000002</v>
      </c>
      <c r="CC61" s="257">
        <f t="shared" si="109"/>
        <v>4.7337699999999998</v>
      </c>
      <c r="CD61" s="257">
        <f t="shared" si="109"/>
        <v>172.78260499999999</v>
      </c>
      <c r="CE61" s="257">
        <f t="shared" si="109"/>
        <v>63.905894999999987</v>
      </c>
      <c r="CF61" s="257">
        <f t="shared" si="109"/>
        <v>5694.7253099999989</v>
      </c>
      <c r="CG61" s="257">
        <f t="shared" si="109"/>
        <v>99.409170000000032</v>
      </c>
      <c r="CH61" s="257">
        <f t="shared" si="109"/>
        <v>1029.5949749999997</v>
      </c>
      <c r="CI61" s="257">
        <f t="shared" si="109"/>
        <v>94.675399999999982</v>
      </c>
      <c r="CJ61" s="257">
        <f t="shared" si="109"/>
        <v>1223.679545</v>
      </c>
      <c r="CK61" s="257">
        <f t="shared" si="109"/>
        <v>2095.6589140800006</v>
      </c>
      <c r="CL61" s="257">
        <f t="shared" si="109"/>
        <v>7.9527335999999993</v>
      </c>
      <c r="CM61" s="257">
        <f t="shared" si="109"/>
        <v>6.3905894999999981</v>
      </c>
      <c r="CN61" s="257">
        <f t="shared" si="109"/>
        <v>17738.543892180001</v>
      </c>
      <c r="CO61" s="257">
        <f t="shared" si="109"/>
        <v>0</v>
      </c>
      <c r="CP61" s="257">
        <f t="shared" si="109"/>
        <v>0</v>
      </c>
      <c r="CQ61" s="257">
        <f t="shared" si="109"/>
        <v>872.47999999999968</v>
      </c>
      <c r="CR61" s="257">
        <f t="shared" si="109"/>
        <v>123.57</v>
      </c>
      <c r="CS61" s="257">
        <f t="shared" si="109"/>
        <v>10.941666666666665</v>
      </c>
      <c r="CT61" s="257">
        <f t="shared" si="109"/>
        <v>0</v>
      </c>
      <c r="CU61" s="257">
        <f t="shared" si="109"/>
        <v>0</v>
      </c>
      <c r="CV61" s="257">
        <f t="shared" si="109"/>
        <v>229.24800000000002</v>
      </c>
      <c r="CW61" s="257">
        <f t="shared" si="109"/>
        <v>7866</v>
      </c>
      <c r="CX61" s="257">
        <f t="shared" si="109"/>
        <v>0</v>
      </c>
      <c r="CY61" s="257">
        <f t="shared" si="109"/>
        <v>0</v>
      </c>
      <c r="CZ61" s="257">
        <f t="shared" si="109"/>
        <v>0</v>
      </c>
      <c r="DA61" s="257">
        <f t="shared" si="109"/>
        <v>0</v>
      </c>
      <c r="DB61" s="257">
        <f t="shared" si="109"/>
        <v>0</v>
      </c>
      <c r="DC61" s="257">
        <f t="shared" si="109"/>
        <v>9102.2396666666664</v>
      </c>
      <c r="DD61" s="257">
        <f t="shared" si="109"/>
        <v>427.77963410400002</v>
      </c>
      <c r="DE61" s="257">
        <f t="shared" si="109"/>
        <v>373.68000000000006</v>
      </c>
      <c r="DF61" s="257">
        <f t="shared" si="109"/>
        <v>0</v>
      </c>
      <c r="DG61" s="257">
        <f t="shared" si="109"/>
        <v>0</v>
      </c>
      <c r="DH61" s="257">
        <f t="shared" ref="DH61:DS61" si="110">SUM(DH49:DH60)</f>
        <v>0</v>
      </c>
      <c r="DI61" s="257">
        <f t="shared" si="110"/>
        <v>50509.633558846675</v>
      </c>
      <c r="DJ61" s="257">
        <f t="shared" si="110"/>
        <v>169.6235095924207</v>
      </c>
      <c r="DK61" s="257">
        <f t="shared" si="110"/>
        <v>4379.2162908519786</v>
      </c>
      <c r="DL61" s="257">
        <f t="shared" si="110"/>
        <v>950.75090525075848</v>
      </c>
      <c r="DM61" s="257">
        <f t="shared" si="110"/>
        <v>0.375</v>
      </c>
      <c r="DN61" s="257">
        <f t="shared" si="110"/>
        <v>1781.6662299450481</v>
      </c>
      <c r="DO61" s="257">
        <f t="shared" si="110"/>
        <v>7111.6334260477861</v>
      </c>
      <c r="DP61" s="257">
        <f t="shared" si="110"/>
        <v>57621.266984894464</v>
      </c>
      <c r="DQ61" s="257">
        <f t="shared" si="110"/>
        <v>57621.266984894464</v>
      </c>
      <c r="DR61" s="257">
        <f t="shared" si="110"/>
        <v>691455.20381873357</v>
      </c>
      <c r="DS61" s="257">
        <f t="shared" si="110"/>
        <v>691455.20381873357</v>
      </c>
    </row>
    <row r="62" spans="1:123" s="14" customFormat="1">
      <c r="A62" s="24" t="s">
        <v>748</v>
      </c>
      <c r="B62" s="24" t="s">
        <v>104</v>
      </c>
      <c r="C62" s="24" t="s">
        <v>417</v>
      </c>
      <c r="D62" s="386" t="s">
        <v>0</v>
      </c>
      <c r="E62" s="24" t="str">
        <f>CCT!D56</f>
        <v>Montes Claros</v>
      </c>
      <c r="F62" s="221"/>
      <c r="G62" s="221">
        <v>2</v>
      </c>
      <c r="H62" s="221"/>
      <c r="I62" s="221"/>
      <c r="J62" s="221"/>
      <c r="K62" s="221"/>
      <c r="L62" s="221">
        <v>1</v>
      </c>
      <c r="M62" s="221"/>
      <c r="N62" s="221"/>
      <c r="O62" s="221"/>
      <c r="P62" s="221"/>
      <c r="Q62" s="221"/>
      <c r="R62" s="221"/>
      <c r="S62" s="221"/>
      <c r="T62" s="221">
        <v>1</v>
      </c>
      <c r="U62" s="221"/>
      <c r="V62" s="221"/>
      <c r="W62" s="221">
        <v>1</v>
      </c>
      <c r="X62" s="221"/>
      <c r="Y62" s="221"/>
      <c r="Z62" s="22">
        <f t="shared" si="20"/>
        <v>5</v>
      </c>
      <c r="AA62" s="221"/>
      <c r="AB62" s="238">
        <f>CCT_Salários!E21</f>
        <v>1178.51</v>
      </c>
      <c r="AC62" s="221"/>
      <c r="AD62" s="221"/>
      <c r="AE62" s="221"/>
      <c r="AF62" s="221"/>
      <c r="AG62" s="359">
        <f>CCT_Salários!L21</f>
        <v>1462.01</v>
      </c>
      <c r="AH62" s="221"/>
      <c r="AI62" s="221"/>
      <c r="AJ62" s="221"/>
      <c r="AK62" s="221"/>
      <c r="AL62" s="221"/>
      <c r="AM62" s="221"/>
      <c r="AN62" s="238">
        <f>CCT_Salários!P21</f>
        <v>1178.51</v>
      </c>
      <c r="AO62" s="359">
        <f>CCT_Salários!Q21</f>
        <v>1440.4</v>
      </c>
      <c r="AP62" s="221"/>
      <c r="AQ62" s="221"/>
      <c r="AR62" s="236">
        <f>CCT_Salários!U21</f>
        <v>899.1</v>
      </c>
      <c r="AS62" s="221"/>
      <c r="AT62" s="221"/>
      <c r="AU62" s="233">
        <f t="shared" ref="AU62:AU108" si="111">F62*AA62</f>
        <v>0</v>
      </c>
      <c r="AV62" s="233">
        <f t="shared" si="89"/>
        <v>2357.02</v>
      </c>
      <c r="AW62" s="233">
        <f t="shared" si="90"/>
        <v>0</v>
      </c>
      <c r="AX62" s="233">
        <f t="shared" si="91"/>
        <v>0</v>
      </c>
      <c r="AY62" s="233">
        <f t="shared" si="92"/>
        <v>0</v>
      </c>
      <c r="AZ62" s="233">
        <f t="shared" si="93"/>
        <v>0</v>
      </c>
      <c r="BA62" s="233">
        <f t="shared" si="94"/>
        <v>1462.01</v>
      </c>
      <c r="BB62" s="233">
        <f t="shared" si="95"/>
        <v>0</v>
      </c>
      <c r="BC62" s="233">
        <f t="shared" si="96"/>
        <v>0</v>
      </c>
      <c r="BD62" s="233">
        <f t="shared" si="97"/>
        <v>0</v>
      </c>
      <c r="BE62" s="233">
        <f t="shared" si="98"/>
        <v>0</v>
      </c>
      <c r="BF62" s="233">
        <f t="shared" si="99"/>
        <v>0</v>
      </c>
      <c r="BG62" s="233">
        <f t="shared" si="100"/>
        <v>0</v>
      </c>
      <c r="BH62" s="233">
        <f t="shared" si="101"/>
        <v>0</v>
      </c>
      <c r="BI62" s="233">
        <f t="shared" si="102"/>
        <v>1440.4</v>
      </c>
      <c r="BJ62" s="233">
        <f t="shared" si="103"/>
        <v>0</v>
      </c>
      <c r="BK62" s="233">
        <f t="shared" si="104"/>
        <v>0</v>
      </c>
      <c r="BL62" s="233">
        <f t="shared" si="105"/>
        <v>899.1</v>
      </c>
      <c r="BM62" s="233">
        <f t="shared" si="106"/>
        <v>0</v>
      </c>
      <c r="BN62" s="233">
        <f t="shared" si="107"/>
        <v>0</v>
      </c>
      <c r="BO62" s="233">
        <f t="shared" ref="BO62:BO108" si="112">SUM(AU62:BN62)</f>
        <v>6158.5300000000007</v>
      </c>
      <c r="BP62" s="233">
        <f>BO62*'Anexo VI-PlanilhaCustos Global '!$F$133</f>
        <v>1231.7060000000001</v>
      </c>
      <c r="BQ62" s="233">
        <f>BO62*'Anexo VI-PlanilhaCustos Global '!$F$134</f>
        <v>12.317060000000001</v>
      </c>
      <c r="BR62" s="233">
        <f>BO62*'Anexo VI-PlanilhaCustos Global '!$F$135</f>
        <v>92.377950000000013</v>
      </c>
      <c r="BS62" s="233">
        <f>BO62*'Anexo VI-PlanilhaCustos Global '!$F$136</f>
        <v>61.585300000000011</v>
      </c>
      <c r="BT62" s="233">
        <f>BO62*'Anexo VI-PlanilhaCustos Global '!$F$137</f>
        <v>184.75590000000003</v>
      </c>
      <c r="BU62" s="233">
        <f>BO62*'Anexo VI-PlanilhaCustos Global '!$F$138</f>
        <v>492.68240000000009</v>
      </c>
      <c r="BV62" s="233">
        <f>BO62*'Anexo VI-PlanilhaCustos Global '!$F$139</f>
        <v>153.96325000000002</v>
      </c>
      <c r="BW62" s="233">
        <f>BO62*'Anexo VI-PlanilhaCustos Global '!$F$140</f>
        <v>36.951180000000008</v>
      </c>
      <c r="BX62" s="233">
        <f t="shared" ref="BX62:BX74" si="113">SUM(BP62:BW62)</f>
        <v>2266.3390400000008</v>
      </c>
      <c r="BY62" s="233">
        <f>BO62*'Anexo VI-PlanilhaCustos Global '!$F$143</f>
        <v>684.21268300000008</v>
      </c>
      <c r="BZ62" s="233">
        <f>BO62*'Anexo VI-PlanilhaCustos Global '!$F$144</f>
        <v>513.00554900000009</v>
      </c>
      <c r="CA62" s="233">
        <f>BO62*'Anexo VI-PlanilhaCustos Global '!$F$145</f>
        <v>119.47548200000001</v>
      </c>
      <c r="CB62" s="233">
        <f>BO62*'Anexo VI-PlanilhaCustos Global '!$F$146</f>
        <v>102.23159800000001</v>
      </c>
      <c r="CC62" s="233">
        <f>BO62*'Anexo VI-PlanilhaCustos Global '!$F$147</f>
        <v>1.2317060000000002</v>
      </c>
      <c r="CD62" s="233">
        <f>BO62*'Anexo VI-PlanilhaCustos Global '!$F$148</f>
        <v>44.957269000000004</v>
      </c>
      <c r="CE62" s="233">
        <f>BO62*'Anexo VI-PlanilhaCustos Global '!$F$149</f>
        <v>16.628031000000004</v>
      </c>
      <c r="CF62" s="233">
        <f t="shared" ref="CF62:CF74" si="114">SUM(BY62:CE62)</f>
        <v>1481.7423180000003</v>
      </c>
      <c r="CG62" s="233">
        <f>BO62*'Anexo VI-PlanilhaCustos Global '!$F$152</f>
        <v>25.865826000000002</v>
      </c>
      <c r="CH62" s="233">
        <f>BO62*'Anexo VI-PlanilhaCustos Global '!$F$153</f>
        <v>267.89605499999999</v>
      </c>
      <c r="CI62" s="233">
        <f>BO62*'Anexo VI-PlanilhaCustos Global '!$F$154</f>
        <v>24.634120000000003</v>
      </c>
      <c r="CJ62" s="233">
        <f t="shared" ref="CJ62:CJ74" si="115">SUM(CG62:CI62)</f>
        <v>318.39600100000001</v>
      </c>
      <c r="CK62" s="233">
        <f>BO62*'Anexo VI-PlanilhaCustos Global '!$F$157</f>
        <v>545.28117302400028</v>
      </c>
      <c r="CL62" s="233">
        <f>BO62*'Anexo VI-PlanilhaCustos Global '!$F$160</f>
        <v>2.0692660800000002</v>
      </c>
      <c r="CM62" s="233">
        <f>BO62*'Anexo VI-PlanilhaCustos Global '!$F$163</f>
        <v>1.6628031000000001</v>
      </c>
      <c r="CN62" s="233">
        <f t="shared" ref="CN62:CN108" si="116">BX62+CF62+CJ62+CK62+CL62+CM62</f>
        <v>4615.490601204001</v>
      </c>
      <c r="CO62" s="233">
        <f>Z62*CCT_Insumos!$B$37</f>
        <v>0</v>
      </c>
      <c r="CP62" s="233">
        <f>Z62*CCT_Insumos!$B$38</f>
        <v>0</v>
      </c>
      <c r="CQ62" s="21">
        <f>Z62*CCT_Insumos!E21</f>
        <v>218.29999999999998</v>
      </c>
      <c r="CR62" s="250"/>
      <c r="CS62" s="21">
        <f>Z62*CCT_Insumos!G21</f>
        <v>5.4708333333333332</v>
      </c>
      <c r="CT62" s="233">
        <f>Z62*CCT_Insumos!$B$39</f>
        <v>0</v>
      </c>
      <c r="CU62" s="250"/>
      <c r="CV62" s="21">
        <f>(H62+I62+L62+O62+P62+Q62+T62+V62+X62+Y62)*CCT_Insumos!I21</f>
        <v>41.823999999999998</v>
      </c>
      <c r="CW62" s="233">
        <f t="shared" ref="CW62:CW74" si="117">4.5*4*23*Z62</f>
        <v>2070</v>
      </c>
      <c r="CX62" s="21">
        <f>'Anexo III  Relação de Materiais'!FV84</f>
        <v>0</v>
      </c>
      <c r="CY62" s="231">
        <f>'Anexo IV - Equipamentos '!W62</f>
        <v>0</v>
      </c>
      <c r="CZ62" s="231">
        <f>'Caixa d''água '!H56/12</f>
        <v>0</v>
      </c>
      <c r="DA62" s="231">
        <f>'Dedetização '!G62/12</f>
        <v>0</v>
      </c>
      <c r="DB62" s="231"/>
      <c r="DC62" s="233">
        <f t="shared" ref="DC62:DC74" si="118">SUM(CO62:DB62)</f>
        <v>2335.5948333333336</v>
      </c>
      <c r="DD62" s="233">
        <v>104.82455571534001</v>
      </c>
      <c r="DE62" s="233">
        <v>91.567800000000005</v>
      </c>
      <c r="DF62" s="21">
        <f>BO62*'Montante D'!$B$2</f>
        <v>0</v>
      </c>
      <c r="DG62" s="21">
        <f>BO62*'Montante D'!$B$3</f>
        <v>0</v>
      </c>
      <c r="DH62" s="233">
        <f t="shared" ref="DH62:DH108" si="119">DF62+DG62</f>
        <v>0</v>
      </c>
      <c r="DI62" s="233">
        <f t="shared" si="28"/>
        <v>13109.615434537336</v>
      </c>
      <c r="DJ62" s="237">
        <f t="shared" ref="DJ62:DJ108" si="120">100/(100%-(7.6%+1.65%+DM62))-1*100</f>
        <v>13.960113960113972</v>
      </c>
      <c r="DK62" s="233">
        <f t="shared" ref="DK62:DK108" si="121">7.6%*DP62</f>
        <v>1135.4196843587893</v>
      </c>
      <c r="DL62" s="233">
        <f t="shared" ref="DL62:DL108" si="122">1.65%*DP62</f>
        <v>246.50558936736871</v>
      </c>
      <c r="DM62" s="289">
        <v>0.03</v>
      </c>
      <c r="DN62" s="233">
        <f t="shared" ref="DN62:DN108" si="123">DM62*DP62</f>
        <v>448.19198066794308</v>
      </c>
      <c r="DO62" s="233">
        <f t="shared" ref="DO62:DO108" si="124">DK62+DL62+DN62</f>
        <v>1830.1172543941011</v>
      </c>
      <c r="DP62" s="233">
        <f t="shared" ref="DP62:DP108" si="125">(100+DJ62)%*DI62</f>
        <v>14939.732688931437</v>
      </c>
      <c r="DQ62" s="233">
        <f t="shared" ref="DQ62:DQ108" si="126">DP62</f>
        <v>14939.732688931437</v>
      </c>
      <c r="DR62" s="233">
        <f t="shared" ref="DR62:DR108" si="127">DP62*12</f>
        <v>179276.79226717725</v>
      </c>
      <c r="DS62" s="233">
        <f t="shared" ref="DS62:DS108" si="128">DQ62*12</f>
        <v>179276.79226717725</v>
      </c>
    </row>
    <row r="63" spans="1:123" s="14" customFormat="1">
      <c r="A63" s="24" t="s">
        <v>748</v>
      </c>
      <c r="B63" s="24" t="s">
        <v>104</v>
      </c>
      <c r="C63" s="24" t="s">
        <v>61</v>
      </c>
      <c r="D63" s="386" t="s">
        <v>219</v>
      </c>
      <c r="E63" s="24" t="str">
        <f>CCT!D57</f>
        <v>Região de Montes Claros</v>
      </c>
      <c r="F63" s="221"/>
      <c r="G63" s="221"/>
      <c r="H63" s="221"/>
      <c r="I63" s="221"/>
      <c r="J63" s="221">
        <v>1</v>
      </c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21"/>
      <c r="Z63" s="22">
        <f t="shared" ref="Z63:Z74" si="129">SUM(F63:Y63)</f>
        <v>1</v>
      </c>
      <c r="AA63" s="221"/>
      <c r="AB63" s="221"/>
      <c r="AC63" s="221"/>
      <c r="AD63" s="221"/>
      <c r="AE63" s="236">
        <f>CCT_Salários!J12</f>
        <v>771.91</v>
      </c>
      <c r="AF63" s="221"/>
      <c r="AG63" s="221"/>
      <c r="AH63" s="221"/>
      <c r="AI63" s="221"/>
      <c r="AJ63" s="221"/>
      <c r="AK63" s="221"/>
      <c r="AL63" s="221"/>
      <c r="AM63" s="221"/>
      <c r="AN63" s="221"/>
      <c r="AO63" s="221"/>
      <c r="AP63" s="221"/>
      <c r="AQ63" s="221"/>
      <c r="AR63" s="221"/>
      <c r="AS63" s="221"/>
      <c r="AT63" s="221"/>
      <c r="AU63" s="233">
        <f t="shared" si="111"/>
        <v>0</v>
      </c>
      <c r="AV63" s="233">
        <f t="shared" si="89"/>
        <v>0</v>
      </c>
      <c r="AW63" s="233">
        <f t="shared" si="90"/>
        <v>0</v>
      </c>
      <c r="AX63" s="233">
        <f t="shared" si="91"/>
        <v>0</v>
      </c>
      <c r="AY63" s="233">
        <f t="shared" si="92"/>
        <v>771.91</v>
      </c>
      <c r="AZ63" s="233">
        <f t="shared" si="93"/>
        <v>0</v>
      </c>
      <c r="BA63" s="233">
        <f t="shared" si="94"/>
        <v>0</v>
      </c>
      <c r="BB63" s="233">
        <f t="shared" si="95"/>
        <v>0</v>
      </c>
      <c r="BC63" s="233">
        <f t="shared" si="96"/>
        <v>0</v>
      </c>
      <c r="BD63" s="233">
        <f t="shared" si="97"/>
        <v>0</v>
      </c>
      <c r="BE63" s="233">
        <f t="shared" si="98"/>
        <v>0</v>
      </c>
      <c r="BF63" s="233">
        <f t="shared" si="99"/>
        <v>0</v>
      </c>
      <c r="BG63" s="233">
        <f t="shared" si="100"/>
        <v>0</v>
      </c>
      <c r="BH63" s="233">
        <f t="shared" si="101"/>
        <v>0</v>
      </c>
      <c r="BI63" s="233">
        <f t="shared" si="102"/>
        <v>0</v>
      </c>
      <c r="BJ63" s="233">
        <f t="shared" si="103"/>
        <v>0</v>
      </c>
      <c r="BK63" s="233">
        <f t="shared" si="104"/>
        <v>0</v>
      </c>
      <c r="BL63" s="233">
        <f t="shared" si="105"/>
        <v>0</v>
      </c>
      <c r="BM63" s="233">
        <f t="shared" si="106"/>
        <v>0</v>
      </c>
      <c r="BN63" s="233">
        <f t="shared" si="107"/>
        <v>0</v>
      </c>
      <c r="BO63" s="233">
        <f t="shared" si="112"/>
        <v>771.91</v>
      </c>
      <c r="BP63" s="233">
        <f>BO63*'Anexo VI-PlanilhaCustos Global '!$F$133</f>
        <v>154.38200000000001</v>
      </c>
      <c r="BQ63" s="233">
        <f>BO63*'Anexo VI-PlanilhaCustos Global '!$F$134</f>
        <v>1.54382</v>
      </c>
      <c r="BR63" s="233">
        <f>BO63*'Anexo VI-PlanilhaCustos Global '!$F$135</f>
        <v>11.57865</v>
      </c>
      <c r="BS63" s="233">
        <f>BO63*'Anexo VI-PlanilhaCustos Global '!$F$136</f>
        <v>7.7191000000000001</v>
      </c>
      <c r="BT63" s="233">
        <f>BO63*'Anexo VI-PlanilhaCustos Global '!$F$137</f>
        <v>23.157299999999999</v>
      </c>
      <c r="BU63" s="233">
        <f>BO63*'Anexo VI-PlanilhaCustos Global '!$F$138</f>
        <v>61.752800000000001</v>
      </c>
      <c r="BV63" s="233">
        <f>BO63*'Anexo VI-PlanilhaCustos Global '!$F$139</f>
        <v>19.297750000000001</v>
      </c>
      <c r="BW63" s="233">
        <f>BO63*'Anexo VI-PlanilhaCustos Global '!$F$140</f>
        <v>4.6314599999999997</v>
      </c>
      <c r="BX63" s="233">
        <f t="shared" si="113"/>
        <v>284.06288000000001</v>
      </c>
      <c r="BY63" s="233">
        <f>BO63*'Anexo VI-PlanilhaCustos Global '!$F$143</f>
        <v>85.759201000000004</v>
      </c>
      <c r="BZ63" s="233">
        <f>BO63*'Anexo VI-PlanilhaCustos Global '!$F$144</f>
        <v>64.300102999999993</v>
      </c>
      <c r="CA63" s="233">
        <f>BO63*'Anexo VI-PlanilhaCustos Global '!$F$145</f>
        <v>14.975054</v>
      </c>
      <c r="CB63" s="233">
        <f>BO63*'Anexo VI-PlanilhaCustos Global '!$F$146</f>
        <v>12.813706</v>
      </c>
      <c r="CC63" s="233">
        <f>BO63*'Anexo VI-PlanilhaCustos Global '!$F$147</f>
        <v>0.15438199999999999</v>
      </c>
      <c r="CD63" s="233">
        <f>BO63*'Anexo VI-PlanilhaCustos Global '!$F$148</f>
        <v>5.6349429999999998</v>
      </c>
      <c r="CE63" s="233">
        <f>BO63*'Anexo VI-PlanilhaCustos Global '!$F$149</f>
        <v>2.0841569999999998</v>
      </c>
      <c r="CF63" s="233">
        <f t="shared" si="114"/>
        <v>185.72154599999999</v>
      </c>
      <c r="CG63" s="233">
        <f>BO63*'Anexo VI-PlanilhaCustos Global '!$F$152</f>
        <v>3.2420219999999995</v>
      </c>
      <c r="CH63" s="233">
        <f>BO63*'Anexo VI-PlanilhaCustos Global '!$F$153</f>
        <v>33.578084999999994</v>
      </c>
      <c r="CI63" s="233">
        <f>BO63*'Anexo VI-PlanilhaCustos Global '!$F$154</f>
        <v>3.0876399999999999</v>
      </c>
      <c r="CJ63" s="233">
        <f t="shared" si="115"/>
        <v>39.907746999999993</v>
      </c>
      <c r="CK63" s="233">
        <f>BO63*'Anexo VI-PlanilhaCustos Global '!$F$157</f>
        <v>68.345528928000022</v>
      </c>
      <c r="CL63" s="233">
        <f>BO63*'Anexo VI-PlanilhaCustos Global '!$F$160</f>
        <v>0.25936176</v>
      </c>
      <c r="CM63" s="233">
        <f>BO63*'Anexo VI-PlanilhaCustos Global '!$F$163</f>
        <v>0.20841569999999998</v>
      </c>
      <c r="CN63" s="233">
        <f t="shared" si="116"/>
        <v>578.50547938800003</v>
      </c>
      <c r="CO63" s="233">
        <f>Z63*CCT_Insumos!$B$37</f>
        <v>0</v>
      </c>
      <c r="CP63" s="233">
        <f>Z63*CCT_Insumos!$B$38</f>
        <v>0</v>
      </c>
      <c r="CQ63" s="21">
        <f>Z63*CCT_Insumos!E12</f>
        <v>43.66</v>
      </c>
      <c r="CR63" s="250"/>
      <c r="CS63" s="21">
        <f>Z63*CCT_Insumos!G12</f>
        <v>1.0941666666666667</v>
      </c>
      <c r="CT63" s="233">
        <f>Z63*CCT_Insumos!$B$39</f>
        <v>0</v>
      </c>
      <c r="CU63" s="250"/>
      <c r="CV63" s="21">
        <f>(H63+I63+L63+O63+P63+Q63+T63+V63+X63+Y63)*CCT_Insumos!I12</f>
        <v>0</v>
      </c>
      <c r="CW63" s="233">
        <f t="shared" si="117"/>
        <v>414</v>
      </c>
      <c r="CX63" s="21">
        <f>'Anexo III  Relação de Materiais'!FW84</f>
        <v>0</v>
      </c>
      <c r="CY63" s="231">
        <f>'Anexo IV - Equipamentos '!W63</f>
        <v>0</v>
      </c>
      <c r="CZ63" s="231">
        <f>'Caixa d''água '!H57/12</f>
        <v>0</v>
      </c>
      <c r="DA63" s="231">
        <f>'Dedetização '!G63/12</f>
        <v>0</v>
      </c>
      <c r="DB63" s="231"/>
      <c r="DC63" s="233">
        <f t="shared" si="118"/>
        <v>458.75416666666666</v>
      </c>
      <c r="DD63" s="233">
        <v>14.415697442779999</v>
      </c>
      <c r="DE63" s="233">
        <v>12.592600000000001</v>
      </c>
      <c r="DF63" s="21">
        <f>BO63*'Montante D'!$B$2</f>
        <v>0</v>
      </c>
      <c r="DG63" s="21">
        <f>BO63*'Montante D'!$B$3</f>
        <v>0</v>
      </c>
      <c r="DH63" s="233">
        <f t="shared" si="119"/>
        <v>0</v>
      </c>
      <c r="DI63" s="233">
        <f t="shared" ref="DI63:DI74" si="130">BO63+CN63+DC63+DH63</f>
        <v>1809.1696460546666</v>
      </c>
      <c r="DJ63" s="237">
        <f t="shared" si="120"/>
        <v>13.960113960113972</v>
      </c>
      <c r="DK63" s="233">
        <f t="shared" si="121"/>
        <v>156.69161606855232</v>
      </c>
      <c r="DL63" s="233">
        <f t="shared" si="122"/>
        <v>34.018574541198859</v>
      </c>
      <c r="DM63" s="289">
        <v>0.03</v>
      </c>
      <c r="DN63" s="233">
        <f t="shared" si="123"/>
        <v>61.851953711270653</v>
      </c>
      <c r="DO63" s="233">
        <f t="shared" si="124"/>
        <v>252.56214432102183</v>
      </c>
      <c r="DP63" s="233">
        <f t="shared" si="125"/>
        <v>2061.7317903756884</v>
      </c>
      <c r="DQ63" s="233">
        <f t="shared" si="126"/>
        <v>2061.7317903756884</v>
      </c>
      <c r="DR63" s="233">
        <f t="shared" si="127"/>
        <v>24740.781484508261</v>
      </c>
      <c r="DS63" s="233">
        <f t="shared" si="128"/>
        <v>24740.781484508261</v>
      </c>
    </row>
    <row r="64" spans="1:123" s="14" customFormat="1">
      <c r="A64" s="24" t="s">
        <v>748</v>
      </c>
      <c r="B64" s="24" t="s">
        <v>104</v>
      </c>
      <c r="C64" s="24" t="s">
        <v>62</v>
      </c>
      <c r="D64" s="386" t="s">
        <v>221</v>
      </c>
      <c r="E64" s="24" t="str">
        <f>CCT!D58</f>
        <v>Região de Montes Claros</v>
      </c>
      <c r="F64" s="221"/>
      <c r="G64" s="221"/>
      <c r="H64" s="221"/>
      <c r="I64" s="221"/>
      <c r="J64" s="221">
        <v>1</v>
      </c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">
        <f t="shared" si="129"/>
        <v>1</v>
      </c>
      <c r="AA64" s="221"/>
      <c r="AB64" s="221"/>
      <c r="AC64" s="221"/>
      <c r="AD64" s="221"/>
      <c r="AE64" s="236">
        <f>CCT_Salários!J12</f>
        <v>771.91</v>
      </c>
      <c r="AF64" s="221"/>
      <c r="AG64" s="221"/>
      <c r="AH64" s="221"/>
      <c r="AI64" s="221"/>
      <c r="AJ64" s="221"/>
      <c r="AK64" s="221"/>
      <c r="AL64" s="221"/>
      <c r="AM64" s="221"/>
      <c r="AN64" s="221"/>
      <c r="AO64" s="221"/>
      <c r="AP64" s="221"/>
      <c r="AQ64" s="221"/>
      <c r="AR64" s="221"/>
      <c r="AS64" s="221"/>
      <c r="AT64" s="221"/>
      <c r="AU64" s="233">
        <f t="shared" si="111"/>
        <v>0</v>
      </c>
      <c r="AV64" s="233">
        <f t="shared" si="89"/>
        <v>0</v>
      </c>
      <c r="AW64" s="233">
        <f t="shared" si="90"/>
        <v>0</v>
      </c>
      <c r="AX64" s="233">
        <f t="shared" si="91"/>
        <v>0</v>
      </c>
      <c r="AY64" s="233">
        <f t="shared" si="92"/>
        <v>771.91</v>
      </c>
      <c r="AZ64" s="233">
        <f t="shared" si="93"/>
        <v>0</v>
      </c>
      <c r="BA64" s="233">
        <f t="shared" si="94"/>
        <v>0</v>
      </c>
      <c r="BB64" s="233">
        <f t="shared" si="95"/>
        <v>0</v>
      </c>
      <c r="BC64" s="233">
        <f t="shared" si="96"/>
        <v>0</v>
      </c>
      <c r="BD64" s="233">
        <f t="shared" si="97"/>
        <v>0</v>
      </c>
      <c r="BE64" s="233">
        <f t="shared" si="98"/>
        <v>0</v>
      </c>
      <c r="BF64" s="233">
        <f t="shared" si="99"/>
        <v>0</v>
      </c>
      <c r="BG64" s="233">
        <f t="shared" si="100"/>
        <v>0</v>
      </c>
      <c r="BH64" s="233">
        <f t="shared" si="101"/>
        <v>0</v>
      </c>
      <c r="BI64" s="233">
        <f t="shared" si="102"/>
        <v>0</v>
      </c>
      <c r="BJ64" s="233">
        <f t="shared" si="103"/>
        <v>0</v>
      </c>
      <c r="BK64" s="233">
        <f t="shared" si="104"/>
        <v>0</v>
      </c>
      <c r="BL64" s="233">
        <f t="shared" si="105"/>
        <v>0</v>
      </c>
      <c r="BM64" s="233">
        <f t="shared" si="106"/>
        <v>0</v>
      </c>
      <c r="BN64" s="233">
        <f t="shared" si="107"/>
        <v>0</v>
      </c>
      <c r="BO64" s="233">
        <f t="shared" si="112"/>
        <v>771.91</v>
      </c>
      <c r="BP64" s="233">
        <f>BO64*'Anexo VI-PlanilhaCustos Global '!$F$133</f>
        <v>154.38200000000001</v>
      </c>
      <c r="BQ64" s="233">
        <f>BO64*'Anexo VI-PlanilhaCustos Global '!$F$134</f>
        <v>1.54382</v>
      </c>
      <c r="BR64" s="233">
        <f>BO64*'Anexo VI-PlanilhaCustos Global '!$F$135</f>
        <v>11.57865</v>
      </c>
      <c r="BS64" s="233">
        <f>BO64*'Anexo VI-PlanilhaCustos Global '!$F$136</f>
        <v>7.7191000000000001</v>
      </c>
      <c r="BT64" s="233">
        <f>BO64*'Anexo VI-PlanilhaCustos Global '!$F$137</f>
        <v>23.157299999999999</v>
      </c>
      <c r="BU64" s="233">
        <f>BO64*'Anexo VI-PlanilhaCustos Global '!$F$138</f>
        <v>61.752800000000001</v>
      </c>
      <c r="BV64" s="233">
        <f>BO64*'Anexo VI-PlanilhaCustos Global '!$F$139</f>
        <v>19.297750000000001</v>
      </c>
      <c r="BW64" s="233">
        <f>BO64*'Anexo VI-PlanilhaCustos Global '!$F$140</f>
        <v>4.6314599999999997</v>
      </c>
      <c r="BX64" s="233">
        <f t="shared" si="113"/>
        <v>284.06288000000001</v>
      </c>
      <c r="BY64" s="233">
        <f>BO64*'Anexo VI-PlanilhaCustos Global '!$F$143</f>
        <v>85.759201000000004</v>
      </c>
      <c r="BZ64" s="233">
        <f>BO64*'Anexo VI-PlanilhaCustos Global '!$F$144</f>
        <v>64.300102999999993</v>
      </c>
      <c r="CA64" s="233">
        <f>BO64*'Anexo VI-PlanilhaCustos Global '!$F$145</f>
        <v>14.975054</v>
      </c>
      <c r="CB64" s="233">
        <f>BO64*'Anexo VI-PlanilhaCustos Global '!$F$146</f>
        <v>12.813706</v>
      </c>
      <c r="CC64" s="233">
        <f>BO64*'Anexo VI-PlanilhaCustos Global '!$F$147</f>
        <v>0.15438199999999999</v>
      </c>
      <c r="CD64" s="233">
        <f>BO64*'Anexo VI-PlanilhaCustos Global '!$F$148</f>
        <v>5.6349429999999998</v>
      </c>
      <c r="CE64" s="233">
        <f>BO64*'Anexo VI-PlanilhaCustos Global '!$F$149</f>
        <v>2.0841569999999998</v>
      </c>
      <c r="CF64" s="233">
        <f t="shared" si="114"/>
        <v>185.72154599999999</v>
      </c>
      <c r="CG64" s="233">
        <f>BO64*'Anexo VI-PlanilhaCustos Global '!$F$152</f>
        <v>3.2420219999999995</v>
      </c>
      <c r="CH64" s="233">
        <f>BO64*'Anexo VI-PlanilhaCustos Global '!$F$153</f>
        <v>33.578084999999994</v>
      </c>
      <c r="CI64" s="233">
        <f>BO64*'Anexo VI-PlanilhaCustos Global '!$F$154</f>
        <v>3.0876399999999999</v>
      </c>
      <c r="CJ64" s="233">
        <f t="shared" si="115"/>
        <v>39.907746999999993</v>
      </c>
      <c r="CK64" s="233">
        <f>BO64*'Anexo VI-PlanilhaCustos Global '!$F$157</f>
        <v>68.345528928000022</v>
      </c>
      <c r="CL64" s="233">
        <f>BO64*'Anexo VI-PlanilhaCustos Global '!$F$160</f>
        <v>0.25936176</v>
      </c>
      <c r="CM64" s="233">
        <f>BO64*'Anexo VI-PlanilhaCustos Global '!$F$163</f>
        <v>0.20841569999999998</v>
      </c>
      <c r="CN64" s="233">
        <f t="shared" si="116"/>
        <v>578.50547938800003</v>
      </c>
      <c r="CO64" s="233">
        <f>Z64*CCT_Insumos!$B$37</f>
        <v>0</v>
      </c>
      <c r="CP64" s="233">
        <f>Z64*CCT_Insumos!$B$38</f>
        <v>0</v>
      </c>
      <c r="CQ64" s="250"/>
      <c r="CR64" s="250"/>
      <c r="CS64" s="21">
        <f>Z64*CCT_Insumos!G12</f>
        <v>1.0941666666666667</v>
      </c>
      <c r="CT64" s="233">
        <f>Z64*CCT_Insumos!$B$39</f>
        <v>0</v>
      </c>
      <c r="CU64" s="250"/>
      <c r="CV64" s="21">
        <f>(H64+I64+L64+O64+P64+Q64+T64+V64+X64+Y64)*CCT_Insumos!I12</f>
        <v>0</v>
      </c>
      <c r="CW64" s="233">
        <f t="shared" si="117"/>
        <v>414</v>
      </c>
      <c r="CX64" s="21">
        <f>'Anexo III  Relação de Materiais'!FX84</f>
        <v>0</v>
      </c>
      <c r="CY64" s="231">
        <f>'Anexo IV - Equipamentos '!W64</f>
        <v>0</v>
      </c>
      <c r="CZ64" s="231">
        <f>'Caixa d''água '!H58/12</f>
        <v>0</v>
      </c>
      <c r="DA64" s="231">
        <f>'Dedetização '!G64/12</f>
        <v>0</v>
      </c>
      <c r="DB64" s="231"/>
      <c r="DC64" s="233">
        <f t="shared" si="118"/>
        <v>415.09416666666669</v>
      </c>
      <c r="DD64" s="233">
        <v>14.415697442779999</v>
      </c>
      <c r="DE64" s="233">
        <v>12.592600000000001</v>
      </c>
      <c r="DF64" s="21">
        <f>BO64*'Montante D'!$B$2</f>
        <v>0</v>
      </c>
      <c r="DG64" s="21">
        <f>BO64*'Montante D'!$B$3</f>
        <v>0</v>
      </c>
      <c r="DH64" s="233">
        <f t="shared" si="119"/>
        <v>0</v>
      </c>
      <c r="DI64" s="233">
        <f t="shared" si="130"/>
        <v>1765.5096460546667</v>
      </c>
      <c r="DJ64" s="237">
        <f t="shared" si="120"/>
        <v>13.960113960113972</v>
      </c>
      <c r="DK64" s="233">
        <f t="shared" si="121"/>
        <v>152.91023715117342</v>
      </c>
      <c r="DL64" s="233">
        <f t="shared" si="122"/>
        <v>33.197617276241601</v>
      </c>
      <c r="DM64" s="289">
        <v>0.03</v>
      </c>
      <c r="DN64" s="233">
        <f t="shared" si="123"/>
        <v>60.359304138621084</v>
      </c>
      <c r="DO64" s="233">
        <f t="shared" si="124"/>
        <v>246.46715856603612</v>
      </c>
      <c r="DP64" s="233">
        <f t="shared" si="125"/>
        <v>2011.976804620703</v>
      </c>
      <c r="DQ64" s="233">
        <f t="shared" si="126"/>
        <v>2011.976804620703</v>
      </c>
      <c r="DR64" s="233">
        <f t="shared" si="127"/>
        <v>24143.721655448437</v>
      </c>
      <c r="DS64" s="233">
        <f t="shared" si="128"/>
        <v>24143.721655448437</v>
      </c>
    </row>
    <row r="65" spans="1:123" s="14" customFormat="1">
      <c r="A65" s="24" t="s">
        <v>748</v>
      </c>
      <c r="B65" s="24" t="s">
        <v>104</v>
      </c>
      <c r="C65" s="24" t="s">
        <v>63</v>
      </c>
      <c r="D65" s="386" t="s">
        <v>222</v>
      </c>
      <c r="E65" s="24" t="str">
        <f>CCT!D59</f>
        <v>Região de Montes Claros</v>
      </c>
      <c r="F65" s="221"/>
      <c r="G65" s="221"/>
      <c r="H65" s="221"/>
      <c r="I65" s="221"/>
      <c r="J65" s="221">
        <v>1</v>
      </c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21"/>
      <c r="Z65" s="22">
        <f t="shared" si="129"/>
        <v>1</v>
      </c>
      <c r="AA65" s="221"/>
      <c r="AB65" s="221"/>
      <c r="AC65" s="221"/>
      <c r="AD65" s="221"/>
      <c r="AE65" s="236">
        <f>CCT_Salários!J12</f>
        <v>771.91</v>
      </c>
      <c r="AF65" s="221"/>
      <c r="AG65" s="221"/>
      <c r="AH65" s="221"/>
      <c r="AI65" s="221"/>
      <c r="AJ65" s="221"/>
      <c r="AK65" s="221"/>
      <c r="AL65" s="221"/>
      <c r="AM65" s="221"/>
      <c r="AN65" s="221"/>
      <c r="AO65" s="221"/>
      <c r="AP65" s="221"/>
      <c r="AQ65" s="221"/>
      <c r="AR65" s="221"/>
      <c r="AS65" s="221"/>
      <c r="AT65" s="221"/>
      <c r="AU65" s="233">
        <f t="shared" si="111"/>
        <v>0</v>
      </c>
      <c r="AV65" s="233">
        <f t="shared" si="89"/>
        <v>0</v>
      </c>
      <c r="AW65" s="233">
        <f t="shared" si="90"/>
        <v>0</v>
      </c>
      <c r="AX65" s="233">
        <f t="shared" si="91"/>
        <v>0</v>
      </c>
      <c r="AY65" s="233">
        <f t="shared" si="92"/>
        <v>771.91</v>
      </c>
      <c r="AZ65" s="233">
        <f t="shared" si="93"/>
        <v>0</v>
      </c>
      <c r="BA65" s="233">
        <f t="shared" si="94"/>
        <v>0</v>
      </c>
      <c r="BB65" s="233">
        <f t="shared" si="95"/>
        <v>0</v>
      </c>
      <c r="BC65" s="233">
        <f t="shared" si="96"/>
        <v>0</v>
      </c>
      <c r="BD65" s="233">
        <f t="shared" si="97"/>
        <v>0</v>
      </c>
      <c r="BE65" s="233">
        <f t="shared" si="98"/>
        <v>0</v>
      </c>
      <c r="BF65" s="233">
        <f t="shared" si="99"/>
        <v>0</v>
      </c>
      <c r="BG65" s="233">
        <f t="shared" si="100"/>
        <v>0</v>
      </c>
      <c r="BH65" s="233">
        <f t="shared" si="101"/>
        <v>0</v>
      </c>
      <c r="BI65" s="233">
        <f t="shared" si="102"/>
        <v>0</v>
      </c>
      <c r="BJ65" s="233">
        <f t="shared" si="103"/>
        <v>0</v>
      </c>
      <c r="BK65" s="233">
        <f t="shared" si="104"/>
        <v>0</v>
      </c>
      <c r="BL65" s="233">
        <f t="shared" si="105"/>
        <v>0</v>
      </c>
      <c r="BM65" s="233">
        <f t="shared" si="106"/>
        <v>0</v>
      </c>
      <c r="BN65" s="233">
        <f t="shared" si="107"/>
        <v>0</v>
      </c>
      <c r="BO65" s="233">
        <f t="shared" si="112"/>
        <v>771.91</v>
      </c>
      <c r="BP65" s="233">
        <f>BO65*'Anexo VI-PlanilhaCustos Global '!$F$133</f>
        <v>154.38200000000001</v>
      </c>
      <c r="BQ65" s="233">
        <f>BO65*'Anexo VI-PlanilhaCustos Global '!$F$134</f>
        <v>1.54382</v>
      </c>
      <c r="BR65" s="233">
        <f>BO65*'Anexo VI-PlanilhaCustos Global '!$F$135</f>
        <v>11.57865</v>
      </c>
      <c r="BS65" s="233">
        <f>BO65*'Anexo VI-PlanilhaCustos Global '!$F$136</f>
        <v>7.7191000000000001</v>
      </c>
      <c r="BT65" s="233">
        <f>BO65*'Anexo VI-PlanilhaCustos Global '!$F$137</f>
        <v>23.157299999999999</v>
      </c>
      <c r="BU65" s="233">
        <f>BO65*'Anexo VI-PlanilhaCustos Global '!$F$138</f>
        <v>61.752800000000001</v>
      </c>
      <c r="BV65" s="233">
        <f>BO65*'Anexo VI-PlanilhaCustos Global '!$F$139</f>
        <v>19.297750000000001</v>
      </c>
      <c r="BW65" s="233">
        <f>BO65*'Anexo VI-PlanilhaCustos Global '!$F$140</f>
        <v>4.6314599999999997</v>
      </c>
      <c r="BX65" s="233">
        <f t="shared" si="113"/>
        <v>284.06288000000001</v>
      </c>
      <c r="BY65" s="233">
        <f>BO65*'Anexo VI-PlanilhaCustos Global '!$F$143</f>
        <v>85.759201000000004</v>
      </c>
      <c r="BZ65" s="233">
        <f>BO65*'Anexo VI-PlanilhaCustos Global '!$F$144</f>
        <v>64.300102999999993</v>
      </c>
      <c r="CA65" s="233">
        <f>BO65*'Anexo VI-PlanilhaCustos Global '!$F$145</f>
        <v>14.975054</v>
      </c>
      <c r="CB65" s="233">
        <f>BO65*'Anexo VI-PlanilhaCustos Global '!$F$146</f>
        <v>12.813706</v>
      </c>
      <c r="CC65" s="233">
        <f>BO65*'Anexo VI-PlanilhaCustos Global '!$F$147</f>
        <v>0.15438199999999999</v>
      </c>
      <c r="CD65" s="233">
        <f>BO65*'Anexo VI-PlanilhaCustos Global '!$F$148</f>
        <v>5.6349429999999998</v>
      </c>
      <c r="CE65" s="233">
        <f>BO65*'Anexo VI-PlanilhaCustos Global '!$F$149</f>
        <v>2.0841569999999998</v>
      </c>
      <c r="CF65" s="233">
        <f t="shared" si="114"/>
        <v>185.72154599999999</v>
      </c>
      <c r="CG65" s="233">
        <f>BO65*'Anexo VI-PlanilhaCustos Global '!$F$152</f>
        <v>3.2420219999999995</v>
      </c>
      <c r="CH65" s="233">
        <f>BO65*'Anexo VI-PlanilhaCustos Global '!$F$153</f>
        <v>33.578084999999994</v>
      </c>
      <c r="CI65" s="233">
        <f>BO65*'Anexo VI-PlanilhaCustos Global '!$F$154</f>
        <v>3.0876399999999999</v>
      </c>
      <c r="CJ65" s="233">
        <f t="shared" si="115"/>
        <v>39.907746999999993</v>
      </c>
      <c r="CK65" s="233">
        <f>BO65*'Anexo VI-PlanilhaCustos Global '!$F$157</f>
        <v>68.345528928000022</v>
      </c>
      <c r="CL65" s="233">
        <f>BO65*'Anexo VI-PlanilhaCustos Global '!$F$160</f>
        <v>0.25936176</v>
      </c>
      <c r="CM65" s="233">
        <f>BO65*'Anexo VI-PlanilhaCustos Global '!$F$163</f>
        <v>0.20841569999999998</v>
      </c>
      <c r="CN65" s="233">
        <f t="shared" si="116"/>
        <v>578.50547938800003</v>
      </c>
      <c r="CO65" s="233">
        <f>Z65*CCT_Insumos!$B$37</f>
        <v>0</v>
      </c>
      <c r="CP65" s="233">
        <f>Z65*CCT_Insumos!$B$38</f>
        <v>0</v>
      </c>
      <c r="CQ65" s="250"/>
      <c r="CR65" s="250"/>
      <c r="CS65" s="21">
        <f>Z65*CCT_Insumos!G12</f>
        <v>1.0941666666666667</v>
      </c>
      <c r="CT65" s="233">
        <f>Z65*CCT_Insumos!$B$39</f>
        <v>0</v>
      </c>
      <c r="CU65" s="250"/>
      <c r="CV65" s="21">
        <f>(H65+I65+L65+O65+P65+Q65+T65+V65+X65+Y65)*CCT_Insumos!I12</f>
        <v>0</v>
      </c>
      <c r="CW65" s="233">
        <f t="shared" si="117"/>
        <v>414</v>
      </c>
      <c r="CX65" s="21">
        <f>'Anexo III  Relação de Materiais'!FY84</f>
        <v>0</v>
      </c>
      <c r="CY65" s="231">
        <f>'Anexo IV - Equipamentos '!W65</f>
        <v>0</v>
      </c>
      <c r="CZ65" s="231">
        <f>'Caixa d''água '!H59/12</f>
        <v>0</v>
      </c>
      <c r="DA65" s="231">
        <f>'Dedetização '!G65/12</f>
        <v>0</v>
      </c>
      <c r="DB65" s="231"/>
      <c r="DC65" s="233">
        <f t="shared" si="118"/>
        <v>415.09416666666669</v>
      </c>
      <c r="DD65" s="233">
        <v>14.415697442779999</v>
      </c>
      <c r="DE65" s="233">
        <v>12.592600000000001</v>
      </c>
      <c r="DF65" s="21">
        <f>BO65*'Montante D'!$B$2</f>
        <v>0</v>
      </c>
      <c r="DG65" s="21">
        <f>BO65*'Montante D'!$B$3</f>
        <v>0</v>
      </c>
      <c r="DH65" s="233">
        <f t="shared" si="119"/>
        <v>0</v>
      </c>
      <c r="DI65" s="233">
        <f t="shared" si="130"/>
        <v>1765.5096460546667</v>
      </c>
      <c r="DJ65" s="237">
        <f t="shared" si="120"/>
        <v>12.676056338028175</v>
      </c>
      <c r="DK65" s="233">
        <f t="shared" si="121"/>
        <v>151.18730490158273</v>
      </c>
      <c r="DL65" s="233">
        <f t="shared" si="122"/>
        <v>32.823559616790988</v>
      </c>
      <c r="DM65" s="289">
        <v>0.02</v>
      </c>
      <c r="DN65" s="233">
        <f t="shared" si="123"/>
        <v>39.786132868837562</v>
      </c>
      <c r="DO65" s="233">
        <f t="shared" si="124"/>
        <v>223.79699738721129</v>
      </c>
      <c r="DP65" s="233">
        <f t="shared" si="125"/>
        <v>1989.3066434418781</v>
      </c>
      <c r="DQ65" s="233">
        <f t="shared" si="126"/>
        <v>1989.3066434418781</v>
      </c>
      <c r="DR65" s="233">
        <f t="shared" si="127"/>
        <v>23871.679721302538</v>
      </c>
      <c r="DS65" s="233">
        <f t="shared" si="128"/>
        <v>23871.679721302538</v>
      </c>
    </row>
    <row r="66" spans="1:123" s="14" customFormat="1">
      <c r="A66" s="24" t="s">
        <v>748</v>
      </c>
      <c r="B66" s="24" t="s">
        <v>104</v>
      </c>
      <c r="C66" s="24" t="s">
        <v>64</v>
      </c>
      <c r="D66" s="386" t="s">
        <v>224</v>
      </c>
      <c r="E66" s="24" t="str">
        <f>CCT!D60</f>
        <v>Região de Montes Claros</v>
      </c>
      <c r="F66" s="221"/>
      <c r="G66" s="221"/>
      <c r="H66" s="221"/>
      <c r="I66" s="221"/>
      <c r="J66" s="221">
        <v>1</v>
      </c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21"/>
      <c r="Z66" s="22">
        <f t="shared" si="129"/>
        <v>1</v>
      </c>
      <c r="AA66" s="221"/>
      <c r="AB66" s="221"/>
      <c r="AC66" s="221"/>
      <c r="AD66" s="221"/>
      <c r="AE66" s="236">
        <f>CCT_Salários!J12</f>
        <v>771.91</v>
      </c>
      <c r="AF66" s="221"/>
      <c r="AG66" s="221"/>
      <c r="AH66" s="221"/>
      <c r="AI66" s="221"/>
      <c r="AJ66" s="221"/>
      <c r="AK66" s="221"/>
      <c r="AL66" s="221"/>
      <c r="AM66" s="221"/>
      <c r="AN66" s="221"/>
      <c r="AO66" s="221"/>
      <c r="AP66" s="221"/>
      <c r="AQ66" s="221"/>
      <c r="AR66" s="221"/>
      <c r="AS66" s="221"/>
      <c r="AT66" s="221"/>
      <c r="AU66" s="233">
        <f t="shared" si="111"/>
        <v>0</v>
      </c>
      <c r="AV66" s="233">
        <f t="shared" si="89"/>
        <v>0</v>
      </c>
      <c r="AW66" s="233">
        <f t="shared" si="90"/>
        <v>0</v>
      </c>
      <c r="AX66" s="233">
        <f t="shared" si="91"/>
        <v>0</v>
      </c>
      <c r="AY66" s="233">
        <f t="shared" si="92"/>
        <v>771.91</v>
      </c>
      <c r="AZ66" s="233">
        <f t="shared" si="93"/>
        <v>0</v>
      </c>
      <c r="BA66" s="233">
        <f t="shared" si="94"/>
        <v>0</v>
      </c>
      <c r="BB66" s="233">
        <f t="shared" si="95"/>
        <v>0</v>
      </c>
      <c r="BC66" s="233">
        <f t="shared" si="96"/>
        <v>0</v>
      </c>
      <c r="BD66" s="233">
        <f t="shared" si="97"/>
        <v>0</v>
      </c>
      <c r="BE66" s="233">
        <f t="shared" si="98"/>
        <v>0</v>
      </c>
      <c r="BF66" s="233">
        <f t="shared" si="99"/>
        <v>0</v>
      </c>
      <c r="BG66" s="233">
        <f t="shared" si="100"/>
        <v>0</v>
      </c>
      <c r="BH66" s="233">
        <f t="shared" si="101"/>
        <v>0</v>
      </c>
      <c r="BI66" s="233">
        <f t="shared" si="102"/>
        <v>0</v>
      </c>
      <c r="BJ66" s="233">
        <f t="shared" si="103"/>
        <v>0</v>
      </c>
      <c r="BK66" s="233">
        <f t="shared" si="104"/>
        <v>0</v>
      </c>
      <c r="BL66" s="233">
        <f t="shared" si="105"/>
        <v>0</v>
      </c>
      <c r="BM66" s="233">
        <f t="shared" si="106"/>
        <v>0</v>
      </c>
      <c r="BN66" s="233">
        <f t="shared" si="107"/>
        <v>0</v>
      </c>
      <c r="BO66" s="233">
        <f t="shared" si="112"/>
        <v>771.91</v>
      </c>
      <c r="BP66" s="233">
        <f>BO66*'Anexo VI-PlanilhaCustos Global '!$F$133</f>
        <v>154.38200000000001</v>
      </c>
      <c r="BQ66" s="233">
        <f>BO66*'Anexo VI-PlanilhaCustos Global '!$F$134</f>
        <v>1.54382</v>
      </c>
      <c r="BR66" s="233">
        <f>BO66*'Anexo VI-PlanilhaCustos Global '!$F$135</f>
        <v>11.57865</v>
      </c>
      <c r="BS66" s="233">
        <f>BO66*'Anexo VI-PlanilhaCustos Global '!$F$136</f>
        <v>7.7191000000000001</v>
      </c>
      <c r="BT66" s="233">
        <f>BO66*'Anexo VI-PlanilhaCustos Global '!$F$137</f>
        <v>23.157299999999999</v>
      </c>
      <c r="BU66" s="233">
        <f>BO66*'Anexo VI-PlanilhaCustos Global '!$F$138</f>
        <v>61.752800000000001</v>
      </c>
      <c r="BV66" s="233">
        <f>BO66*'Anexo VI-PlanilhaCustos Global '!$F$139</f>
        <v>19.297750000000001</v>
      </c>
      <c r="BW66" s="233">
        <f>BO66*'Anexo VI-PlanilhaCustos Global '!$F$140</f>
        <v>4.6314599999999997</v>
      </c>
      <c r="BX66" s="233">
        <f t="shared" si="113"/>
        <v>284.06288000000001</v>
      </c>
      <c r="BY66" s="233">
        <f>BO66*'Anexo VI-PlanilhaCustos Global '!$F$143</f>
        <v>85.759201000000004</v>
      </c>
      <c r="BZ66" s="233">
        <f>BO66*'Anexo VI-PlanilhaCustos Global '!$F$144</f>
        <v>64.300102999999993</v>
      </c>
      <c r="CA66" s="233">
        <f>BO66*'Anexo VI-PlanilhaCustos Global '!$F$145</f>
        <v>14.975054</v>
      </c>
      <c r="CB66" s="233">
        <f>BO66*'Anexo VI-PlanilhaCustos Global '!$F$146</f>
        <v>12.813706</v>
      </c>
      <c r="CC66" s="233">
        <f>BO66*'Anexo VI-PlanilhaCustos Global '!$F$147</f>
        <v>0.15438199999999999</v>
      </c>
      <c r="CD66" s="233">
        <f>BO66*'Anexo VI-PlanilhaCustos Global '!$F$148</f>
        <v>5.6349429999999998</v>
      </c>
      <c r="CE66" s="233">
        <f>BO66*'Anexo VI-PlanilhaCustos Global '!$F$149</f>
        <v>2.0841569999999998</v>
      </c>
      <c r="CF66" s="233">
        <f t="shared" si="114"/>
        <v>185.72154599999999</v>
      </c>
      <c r="CG66" s="233">
        <f>BO66*'Anexo VI-PlanilhaCustos Global '!$F$152</f>
        <v>3.2420219999999995</v>
      </c>
      <c r="CH66" s="233">
        <f>BO66*'Anexo VI-PlanilhaCustos Global '!$F$153</f>
        <v>33.578084999999994</v>
      </c>
      <c r="CI66" s="233">
        <f>BO66*'Anexo VI-PlanilhaCustos Global '!$F$154</f>
        <v>3.0876399999999999</v>
      </c>
      <c r="CJ66" s="233">
        <f t="shared" si="115"/>
        <v>39.907746999999993</v>
      </c>
      <c r="CK66" s="233">
        <f>BO66*'Anexo VI-PlanilhaCustos Global '!$F$157</f>
        <v>68.345528928000022</v>
      </c>
      <c r="CL66" s="233">
        <f>BO66*'Anexo VI-PlanilhaCustos Global '!$F$160</f>
        <v>0.25936176</v>
      </c>
      <c r="CM66" s="233">
        <f>BO66*'Anexo VI-PlanilhaCustos Global '!$F$163</f>
        <v>0.20841569999999998</v>
      </c>
      <c r="CN66" s="233">
        <f t="shared" si="116"/>
        <v>578.50547938800003</v>
      </c>
      <c r="CO66" s="233">
        <f>Z66*CCT_Insumos!$B$37</f>
        <v>0</v>
      </c>
      <c r="CP66" s="233">
        <f>Z66*CCT_Insumos!$B$38</f>
        <v>0</v>
      </c>
      <c r="CQ66" s="21">
        <f>Z66*CCT_Insumos!E12</f>
        <v>43.66</v>
      </c>
      <c r="CR66" s="250"/>
      <c r="CS66" s="21">
        <f>Z66*CCT_Insumos!G12</f>
        <v>1.0941666666666667</v>
      </c>
      <c r="CT66" s="233">
        <f>Z66*CCT_Insumos!$B$39</f>
        <v>0</v>
      </c>
      <c r="CU66" s="250"/>
      <c r="CV66" s="21">
        <f>(H66+I66+L66+O66+P66+Q66+T66+V66+X66+Y66)*CCT_Insumos!I12</f>
        <v>0</v>
      </c>
      <c r="CW66" s="233">
        <f t="shared" si="117"/>
        <v>414</v>
      </c>
      <c r="CX66" s="21">
        <f>'Anexo III  Relação de Materiais'!FZ84</f>
        <v>0</v>
      </c>
      <c r="CY66" s="231">
        <f>'Anexo IV - Equipamentos '!W66</f>
        <v>0</v>
      </c>
      <c r="CZ66" s="231">
        <f>'Caixa d''água '!H60/12</f>
        <v>0</v>
      </c>
      <c r="DA66" s="231">
        <f>'Dedetização '!G66/12</f>
        <v>0</v>
      </c>
      <c r="DB66" s="231"/>
      <c r="DC66" s="233">
        <f t="shared" si="118"/>
        <v>458.75416666666666</v>
      </c>
      <c r="DD66" s="233">
        <v>14.415697442779999</v>
      </c>
      <c r="DE66" s="233">
        <v>12.592600000000001</v>
      </c>
      <c r="DF66" s="21">
        <f>BO66*'Montante D'!$B$2</f>
        <v>0</v>
      </c>
      <c r="DG66" s="21">
        <f>BO66*'Montante D'!$B$3</f>
        <v>0</v>
      </c>
      <c r="DH66" s="233">
        <f t="shared" si="119"/>
        <v>0</v>
      </c>
      <c r="DI66" s="233">
        <f t="shared" si="130"/>
        <v>1809.1696460546666</v>
      </c>
      <c r="DJ66" s="237">
        <f t="shared" si="120"/>
        <v>13.960113960113972</v>
      </c>
      <c r="DK66" s="233">
        <f t="shared" si="121"/>
        <v>156.69161606855232</v>
      </c>
      <c r="DL66" s="233">
        <f t="shared" si="122"/>
        <v>34.018574541198859</v>
      </c>
      <c r="DM66" s="289">
        <v>0.03</v>
      </c>
      <c r="DN66" s="233">
        <f t="shared" si="123"/>
        <v>61.851953711270653</v>
      </c>
      <c r="DO66" s="233">
        <f t="shared" si="124"/>
        <v>252.56214432102183</v>
      </c>
      <c r="DP66" s="233">
        <f t="shared" si="125"/>
        <v>2061.7317903756884</v>
      </c>
      <c r="DQ66" s="233">
        <f t="shared" si="126"/>
        <v>2061.7317903756884</v>
      </c>
      <c r="DR66" s="233">
        <f t="shared" si="127"/>
        <v>24740.781484508261</v>
      </c>
      <c r="DS66" s="233">
        <f t="shared" si="128"/>
        <v>24740.781484508261</v>
      </c>
    </row>
    <row r="67" spans="1:123" s="14" customFormat="1">
      <c r="A67" s="24" t="s">
        <v>748</v>
      </c>
      <c r="B67" s="24" t="s">
        <v>104</v>
      </c>
      <c r="C67" s="24" t="s">
        <v>65</v>
      </c>
      <c r="D67" s="386" t="s">
        <v>226</v>
      </c>
      <c r="E67" s="24" t="str">
        <f>CCT!D61</f>
        <v>Região de Montes Claros</v>
      </c>
      <c r="F67" s="221"/>
      <c r="G67" s="221"/>
      <c r="H67" s="221"/>
      <c r="I67" s="221"/>
      <c r="J67" s="221">
        <v>1</v>
      </c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2">
        <f t="shared" si="129"/>
        <v>1</v>
      </c>
      <c r="AA67" s="221"/>
      <c r="AB67" s="221"/>
      <c r="AC67" s="221"/>
      <c r="AD67" s="221"/>
      <c r="AE67" s="236">
        <f>CCT_Salários!J12</f>
        <v>771.91</v>
      </c>
      <c r="AF67" s="221"/>
      <c r="AG67" s="221"/>
      <c r="AH67" s="221"/>
      <c r="AI67" s="221"/>
      <c r="AJ67" s="221"/>
      <c r="AK67" s="221"/>
      <c r="AL67" s="221"/>
      <c r="AM67" s="221"/>
      <c r="AN67" s="221"/>
      <c r="AO67" s="221"/>
      <c r="AP67" s="221"/>
      <c r="AQ67" s="221"/>
      <c r="AR67" s="221"/>
      <c r="AS67" s="221"/>
      <c r="AT67" s="221"/>
      <c r="AU67" s="233">
        <f t="shared" si="111"/>
        <v>0</v>
      </c>
      <c r="AV67" s="233">
        <f t="shared" si="89"/>
        <v>0</v>
      </c>
      <c r="AW67" s="233">
        <f t="shared" si="90"/>
        <v>0</v>
      </c>
      <c r="AX67" s="233">
        <f t="shared" si="91"/>
        <v>0</v>
      </c>
      <c r="AY67" s="233">
        <f t="shared" si="92"/>
        <v>771.91</v>
      </c>
      <c r="AZ67" s="233">
        <f t="shared" si="93"/>
        <v>0</v>
      </c>
      <c r="BA67" s="233">
        <f t="shared" si="94"/>
        <v>0</v>
      </c>
      <c r="BB67" s="233">
        <f t="shared" si="95"/>
        <v>0</v>
      </c>
      <c r="BC67" s="233">
        <f t="shared" si="96"/>
        <v>0</v>
      </c>
      <c r="BD67" s="233">
        <f t="shared" si="97"/>
        <v>0</v>
      </c>
      <c r="BE67" s="233">
        <f t="shared" si="98"/>
        <v>0</v>
      </c>
      <c r="BF67" s="233">
        <f t="shared" si="99"/>
        <v>0</v>
      </c>
      <c r="BG67" s="233">
        <f t="shared" si="100"/>
        <v>0</v>
      </c>
      <c r="BH67" s="233">
        <f t="shared" si="101"/>
        <v>0</v>
      </c>
      <c r="BI67" s="233">
        <f t="shared" si="102"/>
        <v>0</v>
      </c>
      <c r="BJ67" s="233">
        <f t="shared" si="103"/>
        <v>0</v>
      </c>
      <c r="BK67" s="233">
        <f t="shared" si="104"/>
        <v>0</v>
      </c>
      <c r="BL67" s="233">
        <f t="shared" si="105"/>
        <v>0</v>
      </c>
      <c r="BM67" s="233">
        <f t="shared" si="106"/>
        <v>0</v>
      </c>
      <c r="BN67" s="233">
        <f t="shared" si="107"/>
        <v>0</v>
      </c>
      <c r="BO67" s="233">
        <f t="shared" si="112"/>
        <v>771.91</v>
      </c>
      <c r="BP67" s="233">
        <f>BO67*'Anexo VI-PlanilhaCustos Global '!$F$133</f>
        <v>154.38200000000001</v>
      </c>
      <c r="BQ67" s="233">
        <f>BO67*'Anexo VI-PlanilhaCustos Global '!$F$134</f>
        <v>1.54382</v>
      </c>
      <c r="BR67" s="233">
        <f>BO67*'Anexo VI-PlanilhaCustos Global '!$F$135</f>
        <v>11.57865</v>
      </c>
      <c r="BS67" s="233">
        <f>BO67*'Anexo VI-PlanilhaCustos Global '!$F$136</f>
        <v>7.7191000000000001</v>
      </c>
      <c r="BT67" s="233">
        <f>BO67*'Anexo VI-PlanilhaCustos Global '!$F$137</f>
        <v>23.157299999999999</v>
      </c>
      <c r="BU67" s="233">
        <f>BO67*'Anexo VI-PlanilhaCustos Global '!$F$138</f>
        <v>61.752800000000001</v>
      </c>
      <c r="BV67" s="233">
        <f>BO67*'Anexo VI-PlanilhaCustos Global '!$F$139</f>
        <v>19.297750000000001</v>
      </c>
      <c r="BW67" s="233">
        <f>BO67*'Anexo VI-PlanilhaCustos Global '!$F$140</f>
        <v>4.6314599999999997</v>
      </c>
      <c r="BX67" s="233">
        <f t="shared" si="113"/>
        <v>284.06288000000001</v>
      </c>
      <c r="BY67" s="233">
        <f>BO67*'Anexo VI-PlanilhaCustos Global '!$F$143</f>
        <v>85.759201000000004</v>
      </c>
      <c r="BZ67" s="233">
        <f>BO67*'Anexo VI-PlanilhaCustos Global '!$F$144</f>
        <v>64.300102999999993</v>
      </c>
      <c r="CA67" s="233">
        <f>BO67*'Anexo VI-PlanilhaCustos Global '!$F$145</f>
        <v>14.975054</v>
      </c>
      <c r="CB67" s="233">
        <f>BO67*'Anexo VI-PlanilhaCustos Global '!$F$146</f>
        <v>12.813706</v>
      </c>
      <c r="CC67" s="233">
        <f>BO67*'Anexo VI-PlanilhaCustos Global '!$F$147</f>
        <v>0.15438199999999999</v>
      </c>
      <c r="CD67" s="233">
        <f>BO67*'Anexo VI-PlanilhaCustos Global '!$F$148</f>
        <v>5.6349429999999998</v>
      </c>
      <c r="CE67" s="233">
        <f>BO67*'Anexo VI-PlanilhaCustos Global '!$F$149</f>
        <v>2.0841569999999998</v>
      </c>
      <c r="CF67" s="233">
        <f t="shared" si="114"/>
        <v>185.72154599999999</v>
      </c>
      <c r="CG67" s="233">
        <f>BO67*'Anexo VI-PlanilhaCustos Global '!$F$152</f>
        <v>3.2420219999999995</v>
      </c>
      <c r="CH67" s="233">
        <f>BO67*'Anexo VI-PlanilhaCustos Global '!$F$153</f>
        <v>33.578084999999994</v>
      </c>
      <c r="CI67" s="233">
        <f>BO67*'Anexo VI-PlanilhaCustos Global '!$F$154</f>
        <v>3.0876399999999999</v>
      </c>
      <c r="CJ67" s="233">
        <f t="shared" si="115"/>
        <v>39.907746999999993</v>
      </c>
      <c r="CK67" s="233">
        <f>BO67*'Anexo VI-PlanilhaCustos Global '!$F$157</f>
        <v>68.345528928000022</v>
      </c>
      <c r="CL67" s="233">
        <f>BO67*'Anexo VI-PlanilhaCustos Global '!$F$160</f>
        <v>0.25936176</v>
      </c>
      <c r="CM67" s="233">
        <f>BO67*'Anexo VI-PlanilhaCustos Global '!$F$163</f>
        <v>0.20841569999999998</v>
      </c>
      <c r="CN67" s="233">
        <f t="shared" si="116"/>
        <v>578.50547938800003</v>
      </c>
      <c r="CO67" s="233">
        <f>Z67*CCT_Insumos!$B$37</f>
        <v>0</v>
      </c>
      <c r="CP67" s="233">
        <f>Z67*CCT_Insumos!$B$38</f>
        <v>0</v>
      </c>
      <c r="CQ67" s="21">
        <f>Z67*CCT_Insumos!E12</f>
        <v>43.66</v>
      </c>
      <c r="CR67" s="250"/>
      <c r="CS67" s="21">
        <f>Z67*CCT_Insumos!G12</f>
        <v>1.0941666666666667</v>
      </c>
      <c r="CT67" s="233">
        <f>Z67*CCT_Insumos!$B$39</f>
        <v>0</v>
      </c>
      <c r="CU67" s="250"/>
      <c r="CV67" s="21">
        <f>(H67+I67+L67+O67+P67+Q67+T67+V67+X67+Y67)*CCT_Insumos!I12</f>
        <v>0</v>
      </c>
      <c r="CW67" s="233">
        <f t="shared" si="117"/>
        <v>414</v>
      </c>
      <c r="CX67" s="21">
        <f>'Anexo III  Relação de Materiais'!GA84</f>
        <v>0</v>
      </c>
      <c r="CY67" s="231">
        <f>'Anexo IV - Equipamentos '!W67</f>
        <v>0</v>
      </c>
      <c r="CZ67" s="231">
        <f>'Caixa d''água '!H61/12</f>
        <v>0</v>
      </c>
      <c r="DA67" s="231">
        <f>'Dedetização '!G67/12</f>
        <v>0</v>
      </c>
      <c r="DB67" s="231"/>
      <c r="DC67" s="233">
        <f t="shared" si="118"/>
        <v>458.75416666666666</v>
      </c>
      <c r="DD67" s="233">
        <v>14.415697442779999</v>
      </c>
      <c r="DE67" s="233">
        <v>12.592600000000001</v>
      </c>
      <c r="DF67" s="21">
        <f>BO67*'Montante D'!$B$2</f>
        <v>0</v>
      </c>
      <c r="DG67" s="21">
        <f>BO67*'Montante D'!$B$3</f>
        <v>0</v>
      </c>
      <c r="DH67" s="233">
        <f t="shared" si="119"/>
        <v>0</v>
      </c>
      <c r="DI67" s="233">
        <f t="shared" si="130"/>
        <v>1809.1696460546666</v>
      </c>
      <c r="DJ67" s="237">
        <f t="shared" si="120"/>
        <v>13.960113960113972</v>
      </c>
      <c r="DK67" s="233">
        <f t="shared" si="121"/>
        <v>156.69161606855232</v>
      </c>
      <c r="DL67" s="233">
        <f t="shared" si="122"/>
        <v>34.018574541198859</v>
      </c>
      <c r="DM67" s="289">
        <v>0.03</v>
      </c>
      <c r="DN67" s="233">
        <f t="shared" si="123"/>
        <v>61.851953711270653</v>
      </c>
      <c r="DO67" s="233">
        <f t="shared" si="124"/>
        <v>252.56214432102183</v>
      </c>
      <c r="DP67" s="233">
        <f t="shared" si="125"/>
        <v>2061.7317903756884</v>
      </c>
      <c r="DQ67" s="233">
        <f t="shared" si="126"/>
        <v>2061.7317903756884</v>
      </c>
      <c r="DR67" s="233">
        <f t="shared" si="127"/>
        <v>24740.781484508261</v>
      </c>
      <c r="DS67" s="233">
        <f t="shared" si="128"/>
        <v>24740.781484508261</v>
      </c>
    </row>
    <row r="68" spans="1:123" s="14" customFormat="1">
      <c r="A68" s="24" t="s">
        <v>748</v>
      </c>
      <c r="B68" s="24" t="s">
        <v>104</v>
      </c>
      <c r="C68" s="24" t="s">
        <v>66</v>
      </c>
      <c r="D68" s="386" t="s">
        <v>227</v>
      </c>
      <c r="E68" s="24" t="str">
        <f>CCT!D62</f>
        <v>Região de Montes Claros</v>
      </c>
      <c r="F68" s="221"/>
      <c r="G68" s="221"/>
      <c r="H68" s="221"/>
      <c r="I68" s="221"/>
      <c r="J68" s="221">
        <v>1</v>
      </c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21"/>
      <c r="Z68" s="22">
        <f t="shared" si="129"/>
        <v>1</v>
      </c>
      <c r="AA68" s="221"/>
      <c r="AB68" s="221"/>
      <c r="AC68" s="221"/>
      <c r="AD68" s="221"/>
      <c r="AE68" s="236">
        <f>CCT_Salários!J12</f>
        <v>771.91</v>
      </c>
      <c r="AF68" s="221"/>
      <c r="AG68" s="221"/>
      <c r="AH68" s="221"/>
      <c r="AI68" s="221"/>
      <c r="AJ68" s="221"/>
      <c r="AK68" s="221"/>
      <c r="AL68" s="221"/>
      <c r="AM68" s="221"/>
      <c r="AN68" s="221"/>
      <c r="AO68" s="221"/>
      <c r="AP68" s="221"/>
      <c r="AQ68" s="221"/>
      <c r="AR68" s="221"/>
      <c r="AS68" s="221"/>
      <c r="AT68" s="221"/>
      <c r="AU68" s="233">
        <f t="shared" si="111"/>
        <v>0</v>
      </c>
      <c r="AV68" s="233">
        <f t="shared" si="89"/>
        <v>0</v>
      </c>
      <c r="AW68" s="233">
        <f t="shared" si="90"/>
        <v>0</v>
      </c>
      <c r="AX68" s="233">
        <f t="shared" si="91"/>
        <v>0</v>
      </c>
      <c r="AY68" s="233">
        <f t="shared" si="92"/>
        <v>771.91</v>
      </c>
      <c r="AZ68" s="233">
        <f t="shared" si="93"/>
        <v>0</v>
      </c>
      <c r="BA68" s="233">
        <f t="shared" si="94"/>
        <v>0</v>
      </c>
      <c r="BB68" s="233">
        <f t="shared" si="95"/>
        <v>0</v>
      </c>
      <c r="BC68" s="233">
        <f t="shared" si="96"/>
        <v>0</v>
      </c>
      <c r="BD68" s="233">
        <f t="shared" si="97"/>
        <v>0</v>
      </c>
      <c r="BE68" s="233">
        <f t="shared" si="98"/>
        <v>0</v>
      </c>
      <c r="BF68" s="233">
        <f t="shared" si="99"/>
        <v>0</v>
      </c>
      <c r="BG68" s="233">
        <f t="shared" si="100"/>
        <v>0</v>
      </c>
      <c r="BH68" s="233">
        <f t="shared" si="101"/>
        <v>0</v>
      </c>
      <c r="BI68" s="233">
        <f t="shared" si="102"/>
        <v>0</v>
      </c>
      <c r="BJ68" s="233">
        <f t="shared" si="103"/>
        <v>0</v>
      </c>
      <c r="BK68" s="233">
        <f t="shared" si="104"/>
        <v>0</v>
      </c>
      <c r="BL68" s="233">
        <f t="shared" si="105"/>
        <v>0</v>
      </c>
      <c r="BM68" s="233">
        <f t="shared" si="106"/>
        <v>0</v>
      </c>
      <c r="BN68" s="233">
        <f t="shared" si="107"/>
        <v>0</v>
      </c>
      <c r="BO68" s="233">
        <f t="shared" si="112"/>
        <v>771.91</v>
      </c>
      <c r="BP68" s="233">
        <f>BO68*'Anexo VI-PlanilhaCustos Global '!$F$133</f>
        <v>154.38200000000001</v>
      </c>
      <c r="BQ68" s="233">
        <f>BO68*'Anexo VI-PlanilhaCustos Global '!$F$134</f>
        <v>1.54382</v>
      </c>
      <c r="BR68" s="233">
        <f>BO68*'Anexo VI-PlanilhaCustos Global '!$F$135</f>
        <v>11.57865</v>
      </c>
      <c r="BS68" s="233">
        <f>BO68*'Anexo VI-PlanilhaCustos Global '!$F$136</f>
        <v>7.7191000000000001</v>
      </c>
      <c r="BT68" s="233">
        <f>BO68*'Anexo VI-PlanilhaCustos Global '!$F$137</f>
        <v>23.157299999999999</v>
      </c>
      <c r="BU68" s="233">
        <f>BO68*'Anexo VI-PlanilhaCustos Global '!$F$138</f>
        <v>61.752800000000001</v>
      </c>
      <c r="BV68" s="233">
        <f>BO68*'Anexo VI-PlanilhaCustos Global '!$F$139</f>
        <v>19.297750000000001</v>
      </c>
      <c r="BW68" s="233">
        <f>BO68*'Anexo VI-PlanilhaCustos Global '!$F$140</f>
        <v>4.6314599999999997</v>
      </c>
      <c r="BX68" s="233">
        <f t="shared" si="113"/>
        <v>284.06288000000001</v>
      </c>
      <c r="BY68" s="233">
        <f>BO68*'Anexo VI-PlanilhaCustos Global '!$F$143</f>
        <v>85.759201000000004</v>
      </c>
      <c r="BZ68" s="233">
        <f>BO68*'Anexo VI-PlanilhaCustos Global '!$F$144</f>
        <v>64.300102999999993</v>
      </c>
      <c r="CA68" s="233">
        <f>BO68*'Anexo VI-PlanilhaCustos Global '!$F$145</f>
        <v>14.975054</v>
      </c>
      <c r="CB68" s="233">
        <f>BO68*'Anexo VI-PlanilhaCustos Global '!$F$146</f>
        <v>12.813706</v>
      </c>
      <c r="CC68" s="233">
        <f>BO68*'Anexo VI-PlanilhaCustos Global '!$F$147</f>
        <v>0.15438199999999999</v>
      </c>
      <c r="CD68" s="233">
        <f>BO68*'Anexo VI-PlanilhaCustos Global '!$F$148</f>
        <v>5.6349429999999998</v>
      </c>
      <c r="CE68" s="233">
        <f>BO68*'Anexo VI-PlanilhaCustos Global '!$F$149</f>
        <v>2.0841569999999998</v>
      </c>
      <c r="CF68" s="233">
        <f t="shared" si="114"/>
        <v>185.72154599999999</v>
      </c>
      <c r="CG68" s="233">
        <f>BO68*'Anexo VI-PlanilhaCustos Global '!$F$152</f>
        <v>3.2420219999999995</v>
      </c>
      <c r="CH68" s="233">
        <f>BO68*'Anexo VI-PlanilhaCustos Global '!$F$153</f>
        <v>33.578084999999994</v>
      </c>
      <c r="CI68" s="233">
        <f>BO68*'Anexo VI-PlanilhaCustos Global '!$F$154</f>
        <v>3.0876399999999999</v>
      </c>
      <c r="CJ68" s="233">
        <f t="shared" si="115"/>
        <v>39.907746999999993</v>
      </c>
      <c r="CK68" s="233">
        <f>BO68*'Anexo VI-PlanilhaCustos Global '!$F$157</f>
        <v>68.345528928000022</v>
      </c>
      <c r="CL68" s="233">
        <f>BO68*'Anexo VI-PlanilhaCustos Global '!$F$160</f>
        <v>0.25936176</v>
      </c>
      <c r="CM68" s="233">
        <f>BO68*'Anexo VI-PlanilhaCustos Global '!$F$163</f>
        <v>0.20841569999999998</v>
      </c>
      <c r="CN68" s="233">
        <f t="shared" si="116"/>
        <v>578.50547938800003</v>
      </c>
      <c r="CO68" s="233">
        <f>Z68*CCT_Insumos!$B$37</f>
        <v>0</v>
      </c>
      <c r="CP68" s="233">
        <f>Z68*CCT_Insumos!$B$38</f>
        <v>0</v>
      </c>
      <c r="CQ68" s="250"/>
      <c r="CR68" s="250"/>
      <c r="CS68" s="21">
        <f>Z68*CCT_Insumos!G12</f>
        <v>1.0941666666666667</v>
      </c>
      <c r="CT68" s="233">
        <f>Z68*CCT_Insumos!$B$39</f>
        <v>0</v>
      </c>
      <c r="CU68" s="250"/>
      <c r="CV68" s="21">
        <f>(H68+I68+L68+O68+P68+Q68+T68+V68+X68+Y68)*CCT_Insumos!I12</f>
        <v>0</v>
      </c>
      <c r="CW68" s="233">
        <f t="shared" si="117"/>
        <v>414</v>
      </c>
      <c r="CX68" s="21">
        <f>'Anexo III  Relação de Materiais'!GB84</f>
        <v>0</v>
      </c>
      <c r="CY68" s="231">
        <f>'Anexo IV - Equipamentos '!W68</f>
        <v>0</v>
      </c>
      <c r="CZ68" s="231">
        <f>'Caixa d''água '!H62/12</f>
        <v>0</v>
      </c>
      <c r="DA68" s="231">
        <f>'Dedetização '!G68/12</f>
        <v>0</v>
      </c>
      <c r="DB68" s="231"/>
      <c r="DC68" s="233">
        <f t="shared" si="118"/>
        <v>415.09416666666669</v>
      </c>
      <c r="DD68" s="233">
        <v>14.415697442779999</v>
      </c>
      <c r="DE68" s="233">
        <v>12.592600000000001</v>
      </c>
      <c r="DF68" s="21">
        <f>BO68*'Montante D'!$B$2</f>
        <v>0</v>
      </c>
      <c r="DG68" s="21">
        <f>BO68*'Montante D'!$B$3</f>
        <v>0</v>
      </c>
      <c r="DH68" s="233">
        <f t="shared" si="119"/>
        <v>0</v>
      </c>
      <c r="DI68" s="233">
        <f t="shared" si="130"/>
        <v>1765.5096460546667</v>
      </c>
      <c r="DJ68" s="237">
        <f t="shared" si="120"/>
        <v>12.676056338028175</v>
      </c>
      <c r="DK68" s="233">
        <f t="shared" si="121"/>
        <v>151.18730490158273</v>
      </c>
      <c r="DL68" s="233">
        <f t="shared" si="122"/>
        <v>32.823559616790988</v>
      </c>
      <c r="DM68" s="289">
        <v>0.02</v>
      </c>
      <c r="DN68" s="233">
        <f t="shared" si="123"/>
        <v>39.786132868837562</v>
      </c>
      <c r="DO68" s="233">
        <f t="shared" si="124"/>
        <v>223.79699738721129</v>
      </c>
      <c r="DP68" s="233">
        <f t="shared" si="125"/>
        <v>1989.3066434418781</v>
      </c>
      <c r="DQ68" s="233">
        <f t="shared" si="126"/>
        <v>1989.3066434418781</v>
      </c>
      <c r="DR68" s="233">
        <f t="shared" si="127"/>
        <v>23871.679721302538</v>
      </c>
      <c r="DS68" s="233">
        <f t="shared" si="128"/>
        <v>23871.679721302538</v>
      </c>
    </row>
    <row r="69" spans="1:123" s="14" customFormat="1">
      <c r="A69" s="24" t="s">
        <v>748</v>
      </c>
      <c r="B69" s="24" t="s">
        <v>104</v>
      </c>
      <c r="C69" s="24" t="s">
        <v>67</v>
      </c>
      <c r="D69" s="386" t="s">
        <v>229</v>
      </c>
      <c r="E69" s="24" t="str">
        <f>CCT!D63</f>
        <v>Região de Montes Claros</v>
      </c>
      <c r="F69" s="221"/>
      <c r="G69" s="221"/>
      <c r="H69" s="221"/>
      <c r="I69" s="221"/>
      <c r="J69" s="221">
        <v>1</v>
      </c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21"/>
      <c r="Z69" s="22">
        <f t="shared" si="129"/>
        <v>1</v>
      </c>
      <c r="AA69" s="221"/>
      <c r="AB69" s="221"/>
      <c r="AC69" s="221"/>
      <c r="AD69" s="221"/>
      <c r="AE69" s="236">
        <f>CCT_Salários!J12</f>
        <v>771.91</v>
      </c>
      <c r="AF69" s="221"/>
      <c r="AG69" s="221"/>
      <c r="AH69" s="221"/>
      <c r="AI69" s="221"/>
      <c r="AJ69" s="221"/>
      <c r="AK69" s="221"/>
      <c r="AL69" s="221"/>
      <c r="AM69" s="221"/>
      <c r="AN69" s="221"/>
      <c r="AO69" s="221"/>
      <c r="AP69" s="221"/>
      <c r="AQ69" s="221"/>
      <c r="AR69" s="221"/>
      <c r="AS69" s="221"/>
      <c r="AT69" s="221"/>
      <c r="AU69" s="233">
        <f t="shared" si="111"/>
        <v>0</v>
      </c>
      <c r="AV69" s="233">
        <f t="shared" si="89"/>
        <v>0</v>
      </c>
      <c r="AW69" s="233">
        <f t="shared" si="90"/>
        <v>0</v>
      </c>
      <c r="AX69" s="233">
        <f t="shared" si="91"/>
        <v>0</v>
      </c>
      <c r="AY69" s="233">
        <f t="shared" si="92"/>
        <v>771.91</v>
      </c>
      <c r="AZ69" s="233">
        <f t="shared" si="93"/>
        <v>0</v>
      </c>
      <c r="BA69" s="233">
        <f t="shared" si="94"/>
        <v>0</v>
      </c>
      <c r="BB69" s="233">
        <f t="shared" si="95"/>
        <v>0</v>
      </c>
      <c r="BC69" s="233">
        <f t="shared" si="96"/>
        <v>0</v>
      </c>
      <c r="BD69" s="233">
        <f t="shared" si="97"/>
        <v>0</v>
      </c>
      <c r="BE69" s="233">
        <f t="shared" si="98"/>
        <v>0</v>
      </c>
      <c r="BF69" s="233">
        <f t="shared" si="99"/>
        <v>0</v>
      </c>
      <c r="BG69" s="233">
        <f t="shared" si="100"/>
        <v>0</v>
      </c>
      <c r="BH69" s="233">
        <f t="shared" si="101"/>
        <v>0</v>
      </c>
      <c r="BI69" s="233">
        <f t="shared" si="102"/>
        <v>0</v>
      </c>
      <c r="BJ69" s="233">
        <f t="shared" si="103"/>
        <v>0</v>
      </c>
      <c r="BK69" s="233">
        <f t="shared" si="104"/>
        <v>0</v>
      </c>
      <c r="BL69" s="233">
        <f t="shared" si="105"/>
        <v>0</v>
      </c>
      <c r="BM69" s="233">
        <f t="shared" si="106"/>
        <v>0</v>
      </c>
      <c r="BN69" s="233">
        <f t="shared" si="107"/>
        <v>0</v>
      </c>
      <c r="BO69" s="233">
        <f t="shared" si="112"/>
        <v>771.91</v>
      </c>
      <c r="BP69" s="233">
        <f>BO69*'Anexo VI-PlanilhaCustos Global '!$F$133</f>
        <v>154.38200000000001</v>
      </c>
      <c r="BQ69" s="233">
        <f>BO69*'Anexo VI-PlanilhaCustos Global '!$F$134</f>
        <v>1.54382</v>
      </c>
      <c r="BR69" s="233">
        <f>BO69*'Anexo VI-PlanilhaCustos Global '!$F$135</f>
        <v>11.57865</v>
      </c>
      <c r="BS69" s="233">
        <f>BO69*'Anexo VI-PlanilhaCustos Global '!$F$136</f>
        <v>7.7191000000000001</v>
      </c>
      <c r="BT69" s="233">
        <f>BO69*'Anexo VI-PlanilhaCustos Global '!$F$137</f>
        <v>23.157299999999999</v>
      </c>
      <c r="BU69" s="233">
        <f>BO69*'Anexo VI-PlanilhaCustos Global '!$F$138</f>
        <v>61.752800000000001</v>
      </c>
      <c r="BV69" s="233">
        <f>BO69*'Anexo VI-PlanilhaCustos Global '!$F$139</f>
        <v>19.297750000000001</v>
      </c>
      <c r="BW69" s="233">
        <f>BO69*'Anexo VI-PlanilhaCustos Global '!$F$140</f>
        <v>4.6314599999999997</v>
      </c>
      <c r="BX69" s="233">
        <f t="shared" si="113"/>
        <v>284.06288000000001</v>
      </c>
      <c r="BY69" s="233">
        <f>BO69*'Anexo VI-PlanilhaCustos Global '!$F$143</f>
        <v>85.759201000000004</v>
      </c>
      <c r="BZ69" s="233">
        <f>BO69*'Anexo VI-PlanilhaCustos Global '!$F$144</f>
        <v>64.300102999999993</v>
      </c>
      <c r="CA69" s="233">
        <f>BO69*'Anexo VI-PlanilhaCustos Global '!$F$145</f>
        <v>14.975054</v>
      </c>
      <c r="CB69" s="233">
        <f>BO69*'Anexo VI-PlanilhaCustos Global '!$F$146</f>
        <v>12.813706</v>
      </c>
      <c r="CC69" s="233">
        <f>BO69*'Anexo VI-PlanilhaCustos Global '!$F$147</f>
        <v>0.15438199999999999</v>
      </c>
      <c r="CD69" s="233">
        <f>BO69*'Anexo VI-PlanilhaCustos Global '!$F$148</f>
        <v>5.6349429999999998</v>
      </c>
      <c r="CE69" s="233">
        <f>BO69*'Anexo VI-PlanilhaCustos Global '!$F$149</f>
        <v>2.0841569999999998</v>
      </c>
      <c r="CF69" s="233">
        <f t="shared" si="114"/>
        <v>185.72154599999999</v>
      </c>
      <c r="CG69" s="233">
        <f>BO69*'Anexo VI-PlanilhaCustos Global '!$F$152</f>
        <v>3.2420219999999995</v>
      </c>
      <c r="CH69" s="233">
        <f>BO69*'Anexo VI-PlanilhaCustos Global '!$F$153</f>
        <v>33.578084999999994</v>
      </c>
      <c r="CI69" s="233">
        <f>BO69*'Anexo VI-PlanilhaCustos Global '!$F$154</f>
        <v>3.0876399999999999</v>
      </c>
      <c r="CJ69" s="233">
        <f t="shared" si="115"/>
        <v>39.907746999999993</v>
      </c>
      <c r="CK69" s="233">
        <f>BO69*'Anexo VI-PlanilhaCustos Global '!$F$157</f>
        <v>68.345528928000022</v>
      </c>
      <c r="CL69" s="233">
        <f>BO69*'Anexo VI-PlanilhaCustos Global '!$F$160</f>
        <v>0.25936176</v>
      </c>
      <c r="CM69" s="233">
        <f>BO69*'Anexo VI-PlanilhaCustos Global '!$F$163</f>
        <v>0.20841569999999998</v>
      </c>
      <c r="CN69" s="233">
        <f t="shared" si="116"/>
        <v>578.50547938800003</v>
      </c>
      <c r="CO69" s="233">
        <f>Z69*CCT_Insumos!$B$37</f>
        <v>0</v>
      </c>
      <c r="CP69" s="233">
        <f>Z69*CCT_Insumos!$B$38</f>
        <v>0</v>
      </c>
      <c r="CQ69" s="250"/>
      <c r="CR69" s="250"/>
      <c r="CS69" s="21">
        <f>Z69*CCT_Insumos!G12</f>
        <v>1.0941666666666667</v>
      </c>
      <c r="CT69" s="233">
        <f>Z69*CCT_Insumos!$B$39</f>
        <v>0</v>
      </c>
      <c r="CU69" s="250"/>
      <c r="CV69" s="21">
        <f>(H69+I69+L69+O69+P69+Q69+T69+V69+X69+Y69)*CCT_Insumos!I91</f>
        <v>0</v>
      </c>
      <c r="CW69" s="233">
        <f t="shared" si="117"/>
        <v>414</v>
      </c>
      <c r="CX69" s="21">
        <f>'Anexo III  Relação de Materiais'!GC84</f>
        <v>0</v>
      </c>
      <c r="CY69" s="231">
        <f>'Anexo IV - Equipamentos '!W69</f>
        <v>0</v>
      </c>
      <c r="CZ69" s="231">
        <f>'Caixa d''água '!H63/12</f>
        <v>0</v>
      </c>
      <c r="DA69" s="231">
        <f>'Dedetização '!G69/12</f>
        <v>0</v>
      </c>
      <c r="DB69" s="231"/>
      <c r="DC69" s="233">
        <f t="shared" si="118"/>
        <v>415.09416666666669</v>
      </c>
      <c r="DD69" s="233">
        <v>14.415697442779999</v>
      </c>
      <c r="DE69" s="233">
        <v>12.592600000000001</v>
      </c>
      <c r="DF69" s="21">
        <f>BO69*'Montante D'!$B$2</f>
        <v>0</v>
      </c>
      <c r="DG69" s="21">
        <f>BO69*'Montante D'!$B$3</f>
        <v>0</v>
      </c>
      <c r="DH69" s="233">
        <f t="shared" si="119"/>
        <v>0</v>
      </c>
      <c r="DI69" s="233">
        <f t="shared" si="130"/>
        <v>1765.5096460546667</v>
      </c>
      <c r="DJ69" s="237">
        <f t="shared" si="120"/>
        <v>13.960113960113972</v>
      </c>
      <c r="DK69" s="233">
        <f t="shared" si="121"/>
        <v>152.91023715117342</v>
      </c>
      <c r="DL69" s="233">
        <f t="shared" si="122"/>
        <v>33.197617276241601</v>
      </c>
      <c r="DM69" s="289">
        <v>0.03</v>
      </c>
      <c r="DN69" s="233">
        <f t="shared" si="123"/>
        <v>60.359304138621084</v>
      </c>
      <c r="DO69" s="233">
        <f t="shared" si="124"/>
        <v>246.46715856603612</v>
      </c>
      <c r="DP69" s="233">
        <f t="shared" si="125"/>
        <v>2011.976804620703</v>
      </c>
      <c r="DQ69" s="233">
        <f t="shared" si="126"/>
        <v>2011.976804620703</v>
      </c>
      <c r="DR69" s="233">
        <f t="shared" si="127"/>
        <v>24143.721655448437</v>
      </c>
      <c r="DS69" s="233">
        <f t="shared" si="128"/>
        <v>24143.721655448437</v>
      </c>
    </row>
    <row r="70" spans="1:123" s="14" customFormat="1">
      <c r="A70" s="24" t="s">
        <v>748</v>
      </c>
      <c r="B70" s="24" t="s">
        <v>104</v>
      </c>
      <c r="C70" s="24" t="s">
        <v>68</v>
      </c>
      <c r="D70" s="386" t="s">
        <v>231</v>
      </c>
      <c r="E70" s="24" t="str">
        <f>CCT!D64</f>
        <v>Curvelo e Região</v>
      </c>
      <c r="F70" s="221"/>
      <c r="G70" s="221"/>
      <c r="H70" s="221"/>
      <c r="I70" s="221"/>
      <c r="J70" s="221"/>
      <c r="K70" s="221">
        <v>1</v>
      </c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21"/>
      <c r="Z70" s="22">
        <f t="shared" si="129"/>
        <v>1</v>
      </c>
      <c r="AA70" s="221"/>
      <c r="AB70" s="221"/>
      <c r="AC70" s="221"/>
      <c r="AD70" s="221"/>
      <c r="AE70" s="236">
        <f>CCT_Salários!J11</f>
        <v>771.91</v>
      </c>
      <c r="AF70" s="359">
        <f>CCT_Salários!K11</f>
        <v>1157.8599999999999</v>
      </c>
      <c r="AG70" s="221"/>
      <c r="AH70" s="221"/>
      <c r="AI70" s="221"/>
      <c r="AJ70" s="221"/>
      <c r="AK70" s="221"/>
      <c r="AL70" s="221"/>
      <c r="AM70" s="221"/>
      <c r="AN70" s="221"/>
      <c r="AO70" s="221"/>
      <c r="AP70" s="221"/>
      <c r="AQ70" s="221"/>
      <c r="AR70" s="221"/>
      <c r="AS70" s="221"/>
      <c r="AT70" s="221"/>
      <c r="AU70" s="233">
        <f t="shared" si="111"/>
        <v>0</v>
      </c>
      <c r="AV70" s="233">
        <f t="shared" si="89"/>
        <v>0</v>
      </c>
      <c r="AW70" s="233">
        <f t="shared" si="90"/>
        <v>0</v>
      </c>
      <c r="AX70" s="233">
        <f t="shared" si="91"/>
        <v>0</v>
      </c>
      <c r="AY70" s="233">
        <f t="shared" si="92"/>
        <v>0</v>
      </c>
      <c r="AZ70" s="233">
        <f t="shared" si="93"/>
        <v>1157.8599999999999</v>
      </c>
      <c r="BA70" s="233">
        <f t="shared" si="94"/>
        <v>0</v>
      </c>
      <c r="BB70" s="233">
        <f t="shared" si="95"/>
        <v>0</v>
      </c>
      <c r="BC70" s="233">
        <f t="shared" si="96"/>
        <v>0</v>
      </c>
      <c r="BD70" s="233">
        <f t="shared" si="97"/>
        <v>0</v>
      </c>
      <c r="BE70" s="233">
        <f t="shared" si="98"/>
        <v>0</v>
      </c>
      <c r="BF70" s="233">
        <f t="shared" si="99"/>
        <v>0</v>
      </c>
      <c r="BG70" s="233">
        <f t="shared" si="100"/>
        <v>0</v>
      </c>
      <c r="BH70" s="233">
        <f t="shared" si="101"/>
        <v>0</v>
      </c>
      <c r="BI70" s="233">
        <f t="shared" si="102"/>
        <v>0</v>
      </c>
      <c r="BJ70" s="233">
        <f t="shared" si="103"/>
        <v>0</v>
      </c>
      <c r="BK70" s="233">
        <f t="shared" si="104"/>
        <v>0</v>
      </c>
      <c r="BL70" s="233">
        <f t="shared" si="105"/>
        <v>0</v>
      </c>
      <c r="BM70" s="233">
        <f t="shared" si="106"/>
        <v>0</v>
      </c>
      <c r="BN70" s="233">
        <f t="shared" si="107"/>
        <v>0</v>
      </c>
      <c r="BO70" s="233">
        <f t="shared" si="112"/>
        <v>1157.8599999999999</v>
      </c>
      <c r="BP70" s="233">
        <f>BO70*'Anexo VI-PlanilhaCustos Global '!$F$133</f>
        <v>231.572</v>
      </c>
      <c r="BQ70" s="233">
        <f>BO70*'Anexo VI-PlanilhaCustos Global '!$F$134</f>
        <v>2.3157199999999998</v>
      </c>
      <c r="BR70" s="233">
        <f>BO70*'Anexo VI-PlanilhaCustos Global '!$F$135</f>
        <v>17.367899999999999</v>
      </c>
      <c r="BS70" s="233">
        <f>BO70*'Anexo VI-PlanilhaCustos Global '!$F$136</f>
        <v>11.5786</v>
      </c>
      <c r="BT70" s="233">
        <f>BO70*'Anexo VI-PlanilhaCustos Global '!$F$137</f>
        <v>34.735799999999998</v>
      </c>
      <c r="BU70" s="233">
        <f>BO70*'Anexo VI-PlanilhaCustos Global '!$F$138</f>
        <v>92.628799999999998</v>
      </c>
      <c r="BV70" s="233">
        <f>BO70*'Anexo VI-PlanilhaCustos Global '!$F$139</f>
        <v>28.9465</v>
      </c>
      <c r="BW70" s="233">
        <f>BO70*'Anexo VI-PlanilhaCustos Global '!$F$140</f>
        <v>6.9471599999999993</v>
      </c>
      <c r="BX70" s="233">
        <f t="shared" si="113"/>
        <v>426.09248000000002</v>
      </c>
      <c r="BY70" s="233">
        <f>BO70*'Anexo VI-PlanilhaCustos Global '!$F$143</f>
        <v>128.63824599999998</v>
      </c>
      <c r="BZ70" s="233">
        <f>BO70*'Anexo VI-PlanilhaCustos Global '!$F$144</f>
        <v>96.449737999999996</v>
      </c>
      <c r="CA70" s="233">
        <f>BO70*'Anexo VI-PlanilhaCustos Global '!$F$145</f>
        <v>22.462484</v>
      </c>
      <c r="CB70" s="233">
        <f>BO70*'Anexo VI-PlanilhaCustos Global '!$F$146</f>
        <v>19.220475999999998</v>
      </c>
      <c r="CC70" s="233">
        <f>BO70*'Anexo VI-PlanilhaCustos Global '!$F$147</f>
        <v>0.231572</v>
      </c>
      <c r="CD70" s="233">
        <f>BO70*'Anexo VI-PlanilhaCustos Global '!$F$148</f>
        <v>8.4523779999999995</v>
      </c>
      <c r="CE70" s="233">
        <f>BO70*'Anexo VI-PlanilhaCustos Global '!$F$149</f>
        <v>3.1262219999999998</v>
      </c>
      <c r="CF70" s="233">
        <f t="shared" si="114"/>
        <v>278.58111600000001</v>
      </c>
      <c r="CG70" s="233">
        <f>BO70*'Anexo VI-PlanilhaCustos Global '!$F$152</f>
        <v>4.8630119999999994</v>
      </c>
      <c r="CH70" s="233">
        <f>BO70*'Anexo VI-PlanilhaCustos Global '!$F$153</f>
        <v>50.36690999999999</v>
      </c>
      <c r="CI70" s="233">
        <f>BO70*'Anexo VI-PlanilhaCustos Global '!$F$154</f>
        <v>4.6314399999999996</v>
      </c>
      <c r="CJ70" s="233">
        <f t="shared" si="115"/>
        <v>59.861361999999986</v>
      </c>
      <c r="CK70" s="233">
        <f>BO70*'Anexo VI-PlanilhaCustos Global '!$F$157</f>
        <v>102.51785068800002</v>
      </c>
      <c r="CL70" s="233">
        <f>BO70*'Anexo VI-PlanilhaCustos Global '!$F$160</f>
        <v>0.38904095999999994</v>
      </c>
      <c r="CM70" s="233">
        <f>BO70*'Anexo VI-PlanilhaCustos Global '!$F$163</f>
        <v>0.31262219999999996</v>
      </c>
      <c r="CN70" s="233">
        <f t="shared" si="116"/>
        <v>867.75447184800009</v>
      </c>
      <c r="CO70" s="233">
        <f>Z70*CCT_Insumos!$B$37</f>
        <v>0</v>
      </c>
      <c r="CP70" s="233">
        <f>Z70*CCT_Insumos!$B$38</f>
        <v>0</v>
      </c>
      <c r="CQ70" s="21">
        <f>Z70*CCT_Insumos!E11</f>
        <v>43.56</v>
      </c>
      <c r="CR70" s="250"/>
      <c r="CS70" s="21">
        <f>Z70*CCT_Insumos!G11</f>
        <v>1.0941666666666667</v>
      </c>
      <c r="CT70" s="233">
        <f>Z70*CCT_Insumos!$B$39</f>
        <v>0</v>
      </c>
      <c r="CU70" s="250"/>
      <c r="CV70" s="21">
        <f>(H70+I70+L70+O70+P70+Q70+T70+V70+X70+Y70)*CCT_Insumos!I11</f>
        <v>0</v>
      </c>
      <c r="CW70" s="233">
        <f t="shared" si="117"/>
        <v>414</v>
      </c>
      <c r="CX70" s="21">
        <f>'Anexo III  Relação de Materiais'!GD84</f>
        <v>0</v>
      </c>
      <c r="CY70" s="231">
        <f>'Anexo IV - Equipamentos '!W70</f>
        <v>0</v>
      </c>
      <c r="CZ70" s="231">
        <f>'Caixa d''água '!H64/12</f>
        <v>0</v>
      </c>
      <c r="DA70" s="231">
        <f>'Dedetização '!G70/12</f>
        <v>0</v>
      </c>
      <c r="DB70" s="231"/>
      <c r="DC70" s="233">
        <f t="shared" si="118"/>
        <v>458.6541666666667</v>
      </c>
      <c r="DD70" s="233">
        <v>14.415697442779999</v>
      </c>
      <c r="DE70" s="233">
        <v>12.592600000000001</v>
      </c>
      <c r="DF70" s="21">
        <f>BO70*'Montante D'!$B$2</f>
        <v>0</v>
      </c>
      <c r="DG70" s="21">
        <f>BO70*'Montante D'!$B$3</f>
        <v>0</v>
      </c>
      <c r="DH70" s="233">
        <f t="shared" si="119"/>
        <v>0</v>
      </c>
      <c r="DI70" s="233">
        <f t="shared" si="130"/>
        <v>2484.2686385146667</v>
      </c>
      <c r="DJ70" s="237">
        <f t="shared" si="120"/>
        <v>13.960113960113972</v>
      </c>
      <c r="DK70" s="233">
        <f t="shared" si="121"/>
        <v>215.1617282360281</v>
      </c>
      <c r="DL70" s="233">
        <f t="shared" si="122"/>
        <v>46.712743630190317</v>
      </c>
      <c r="DM70" s="289">
        <v>0.03</v>
      </c>
      <c r="DN70" s="233">
        <f t="shared" si="123"/>
        <v>84.932261145800567</v>
      </c>
      <c r="DO70" s="233">
        <f t="shared" si="124"/>
        <v>346.80673301201898</v>
      </c>
      <c r="DP70" s="233">
        <f t="shared" si="125"/>
        <v>2831.0753715266856</v>
      </c>
      <c r="DQ70" s="233">
        <f t="shared" si="126"/>
        <v>2831.0753715266856</v>
      </c>
      <c r="DR70" s="233">
        <f t="shared" si="127"/>
        <v>33972.904458320227</v>
      </c>
      <c r="DS70" s="233">
        <f t="shared" si="128"/>
        <v>33972.904458320227</v>
      </c>
    </row>
    <row r="71" spans="1:123" s="14" customFormat="1">
      <c r="A71" s="24" t="s">
        <v>748</v>
      </c>
      <c r="B71" s="24" t="s">
        <v>104</v>
      </c>
      <c r="C71" s="24" t="s">
        <v>59</v>
      </c>
      <c r="D71" s="386" t="s">
        <v>217</v>
      </c>
      <c r="E71" s="24" t="str">
        <f>CCT!D65</f>
        <v>Região de Montes Claros</v>
      </c>
      <c r="F71" s="221"/>
      <c r="G71" s="221"/>
      <c r="H71" s="221"/>
      <c r="I71" s="221"/>
      <c r="J71" s="221"/>
      <c r="K71" s="221">
        <v>1</v>
      </c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21"/>
      <c r="Z71" s="22">
        <f t="shared" si="129"/>
        <v>1</v>
      </c>
      <c r="AA71" s="221"/>
      <c r="AB71" s="221"/>
      <c r="AC71" s="221"/>
      <c r="AD71" s="221"/>
      <c r="AE71" s="221"/>
      <c r="AF71" s="236">
        <f>CCT_Salários!K12</f>
        <v>1157.8599999999999</v>
      </c>
      <c r="AG71" s="221"/>
      <c r="AH71" s="221"/>
      <c r="AI71" s="221"/>
      <c r="AJ71" s="221"/>
      <c r="AK71" s="221"/>
      <c r="AL71" s="221"/>
      <c r="AM71" s="221"/>
      <c r="AN71" s="221"/>
      <c r="AO71" s="221"/>
      <c r="AP71" s="221"/>
      <c r="AQ71" s="221"/>
      <c r="AR71" s="221"/>
      <c r="AS71" s="221"/>
      <c r="AT71" s="221"/>
      <c r="AU71" s="233">
        <f t="shared" si="111"/>
        <v>0</v>
      </c>
      <c r="AV71" s="233">
        <f t="shared" si="89"/>
        <v>0</v>
      </c>
      <c r="AW71" s="233">
        <f t="shared" si="90"/>
        <v>0</v>
      </c>
      <c r="AX71" s="233">
        <f t="shared" si="91"/>
        <v>0</v>
      </c>
      <c r="AY71" s="233">
        <f t="shared" si="92"/>
        <v>0</v>
      </c>
      <c r="AZ71" s="233">
        <f t="shared" si="93"/>
        <v>1157.8599999999999</v>
      </c>
      <c r="BA71" s="233">
        <f t="shared" si="94"/>
        <v>0</v>
      </c>
      <c r="BB71" s="233">
        <f t="shared" si="95"/>
        <v>0</v>
      </c>
      <c r="BC71" s="233">
        <f t="shared" si="96"/>
        <v>0</v>
      </c>
      <c r="BD71" s="233">
        <f t="shared" si="97"/>
        <v>0</v>
      </c>
      <c r="BE71" s="233">
        <f t="shared" si="98"/>
        <v>0</v>
      </c>
      <c r="BF71" s="233">
        <f t="shared" si="99"/>
        <v>0</v>
      </c>
      <c r="BG71" s="233">
        <f t="shared" si="100"/>
        <v>0</v>
      </c>
      <c r="BH71" s="233">
        <f t="shared" si="101"/>
        <v>0</v>
      </c>
      <c r="BI71" s="233">
        <f t="shared" si="102"/>
        <v>0</v>
      </c>
      <c r="BJ71" s="233">
        <f t="shared" si="103"/>
        <v>0</v>
      </c>
      <c r="BK71" s="233">
        <f t="shared" si="104"/>
        <v>0</v>
      </c>
      <c r="BL71" s="233">
        <f t="shared" si="105"/>
        <v>0</v>
      </c>
      <c r="BM71" s="233">
        <f t="shared" si="106"/>
        <v>0</v>
      </c>
      <c r="BN71" s="233">
        <f t="shared" si="107"/>
        <v>0</v>
      </c>
      <c r="BO71" s="233">
        <f t="shared" si="112"/>
        <v>1157.8599999999999</v>
      </c>
      <c r="BP71" s="233">
        <f>BO71*'Anexo VI-PlanilhaCustos Global '!$F$133</f>
        <v>231.572</v>
      </c>
      <c r="BQ71" s="233">
        <f>BO71*'Anexo VI-PlanilhaCustos Global '!$F$134</f>
        <v>2.3157199999999998</v>
      </c>
      <c r="BR71" s="233">
        <f>BO71*'Anexo VI-PlanilhaCustos Global '!$F$135</f>
        <v>17.367899999999999</v>
      </c>
      <c r="BS71" s="233">
        <f>BO71*'Anexo VI-PlanilhaCustos Global '!$F$136</f>
        <v>11.5786</v>
      </c>
      <c r="BT71" s="233">
        <f>BO71*'Anexo VI-PlanilhaCustos Global '!$F$137</f>
        <v>34.735799999999998</v>
      </c>
      <c r="BU71" s="233">
        <f>BO71*'Anexo VI-PlanilhaCustos Global '!$F$138</f>
        <v>92.628799999999998</v>
      </c>
      <c r="BV71" s="233">
        <f>BO71*'Anexo VI-PlanilhaCustos Global '!$F$139</f>
        <v>28.9465</v>
      </c>
      <c r="BW71" s="233">
        <f>BO71*'Anexo VI-PlanilhaCustos Global '!$F$140</f>
        <v>6.9471599999999993</v>
      </c>
      <c r="BX71" s="233">
        <f t="shared" si="113"/>
        <v>426.09248000000002</v>
      </c>
      <c r="BY71" s="233">
        <f>BO71*'Anexo VI-PlanilhaCustos Global '!$F$143</f>
        <v>128.63824599999998</v>
      </c>
      <c r="BZ71" s="233">
        <f>BO71*'Anexo VI-PlanilhaCustos Global '!$F$144</f>
        <v>96.449737999999996</v>
      </c>
      <c r="CA71" s="233">
        <f>BO71*'Anexo VI-PlanilhaCustos Global '!$F$145</f>
        <v>22.462484</v>
      </c>
      <c r="CB71" s="233">
        <f>BO71*'Anexo VI-PlanilhaCustos Global '!$F$146</f>
        <v>19.220475999999998</v>
      </c>
      <c r="CC71" s="233">
        <f>BO71*'Anexo VI-PlanilhaCustos Global '!$F$147</f>
        <v>0.231572</v>
      </c>
      <c r="CD71" s="233">
        <f>BO71*'Anexo VI-PlanilhaCustos Global '!$F$148</f>
        <v>8.4523779999999995</v>
      </c>
      <c r="CE71" s="233">
        <f>BO71*'Anexo VI-PlanilhaCustos Global '!$F$149</f>
        <v>3.1262219999999998</v>
      </c>
      <c r="CF71" s="233">
        <f t="shared" si="114"/>
        <v>278.58111600000001</v>
      </c>
      <c r="CG71" s="233">
        <f>BO71*'Anexo VI-PlanilhaCustos Global '!$F$152</f>
        <v>4.8630119999999994</v>
      </c>
      <c r="CH71" s="233">
        <f>BO71*'Anexo VI-PlanilhaCustos Global '!$F$153</f>
        <v>50.36690999999999</v>
      </c>
      <c r="CI71" s="233">
        <f>BO71*'Anexo VI-PlanilhaCustos Global '!$F$154</f>
        <v>4.6314399999999996</v>
      </c>
      <c r="CJ71" s="233">
        <f t="shared" si="115"/>
        <v>59.861361999999986</v>
      </c>
      <c r="CK71" s="233">
        <f>BO71*'Anexo VI-PlanilhaCustos Global '!$F$157</f>
        <v>102.51785068800002</v>
      </c>
      <c r="CL71" s="233">
        <f>BO71*'Anexo VI-PlanilhaCustos Global '!$F$160</f>
        <v>0.38904095999999994</v>
      </c>
      <c r="CM71" s="233">
        <f>BO71*'Anexo VI-PlanilhaCustos Global '!$F$163</f>
        <v>0.31262219999999996</v>
      </c>
      <c r="CN71" s="233">
        <f t="shared" si="116"/>
        <v>867.75447184800009</v>
      </c>
      <c r="CO71" s="233">
        <f>Z71*CCT_Insumos!$B$37</f>
        <v>0</v>
      </c>
      <c r="CP71" s="233">
        <f>Z71*CCT_Insumos!$B$38</f>
        <v>0</v>
      </c>
      <c r="CQ71" s="21">
        <f>Z71*CCT_Insumos!E12</f>
        <v>43.66</v>
      </c>
      <c r="CR71" s="250"/>
      <c r="CS71" s="21">
        <f>Z71*CCT_Insumos!G12</f>
        <v>1.0941666666666667</v>
      </c>
      <c r="CT71" s="233">
        <f>Z71*CCT_Insumos!$B$39</f>
        <v>0</v>
      </c>
      <c r="CU71" s="250"/>
      <c r="CV71" s="21">
        <f>(H71+I71+L71+O71+P71+Q71+T71+V71+X71+Y71)*CCT_Insumos!I12</f>
        <v>0</v>
      </c>
      <c r="CW71" s="233">
        <f t="shared" si="117"/>
        <v>414</v>
      </c>
      <c r="CX71" s="21">
        <f>'Anexo III  Relação de Materiais'!GE84</f>
        <v>0</v>
      </c>
      <c r="CY71" s="231">
        <f>'Anexo IV - Equipamentos '!W71</f>
        <v>0</v>
      </c>
      <c r="CZ71" s="231">
        <f>'Caixa d''água '!H65/12</f>
        <v>0</v>
      </c>
      <c r="DA71" s="231">
        <f>'Dedetização '!G71/12</f>
        <v>0</v>
      </c>
      <c r="DB71" s="231"/>
      <c r="DC71" s="233">
        <f t="shared" si="118"/>
        <v>458.75416666666666</v>
      </c>
      <c r="DD71" s="233">
        <v>21.623202731579998</v>
      </c>
      <c r="DE71" s="233">
        <v>18.8886</v>
      </c>
      <c r="DF71" s="21">
        <f>BO71*'Montante D'!$B$2</f>
        <v>0</v>
      </c>
      <c r="DG71" s="21">
        <f>BO71*'Montante D'!$B$3</f>
        <v>0</v>
      </c>
      <c r="DH71" s="233">
        <f t="shared" si="119"/>
        <v>0</v>
      </c>
      <c r="DI71" s="233">
        <f t="shared" si="130"/>
        <v>2484.3686385146666</v>
      </c>
      <c r="DJ71" s="237">
        <f t="shared" si="120"/>
        <v>15.273775216138333</v>
      </c>
      <c r="DK71" s="233">
        <f t="shared" si="121"/>
        <v>217.6507395125241</v>
      </c>
      <c r="DL71" s="233">
        <f t="shared" si="122"/>
        <v>47.25312107837695</v>
      </c>
      <c r="DM71" s="289">
        <v>0.04</v>
      </c>
      <c r="DN71" s="233">
        <f t="shared" si="123"/>
        <v>114.55302079606533</v>
      </c>
      <c r="DO71" s="233">
        <f t="shared" si="124"/>
        <v>379.45688138696636</v>
      </c>
      <c r="DP71" s="233">
        <f t="shared" si="125"/>
        <v>2863.825519901633</v>
      </c>
      <c r="DQ71" s="233">
        <f t="shared" si="126"/>
        <v>2863.825519901633</v>
      </c>
      <c r="DR71" s="233">
        <f t="shared" si="127"/>
        <v>34365.906238819596</v>
      </c>
      <c r="DS71" s="233">
        <f t="shared" si="128"/>
        <v>34365.906238819596</v>
      </c>
    </row>
    <row r="72" spans="1:123" s="14" customFormat="1">
      <c r="A72" s="24" t="s">
        <v>748</v>
      </c>
      <c r="B72" s="24" t="s">
        <v>104</v>
      </c>
      <c r="C72" s="24" t="s">
        <v>60</v>
      </c>
      <c r="D72" s="386" t="s">
        <v>218</v>
      </c>
      <c r="E72" s="24" t="str">
        <f>CCT!D66</f>
        <v>Região de Montes Claros</v>
      </c>
      <c r="F72" s="221"/>
      <c r="G72" s="221"/>
      <c r="H72" s="221"/>
      <c r="I72" s="221"/>
      <c r="J72" s="221">
        <v>1</v>
      </c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21"/>
      <c r="Z72" s="22">
        <f t="shared" si="129"/>
        <v>1</v>
      </c>
      <c r="AA72" s="221"/>
      <c r="AB72" s="221"/>
      <c r="AC72" s="221"/>
      <c r="AD72" s="221"/>
      <c r="AE72" s="236">
        <f>CCT_Salários!J12</f>
        <v>771.91</v>
      </c>
      <c r="AF72" s="221"/>
      <c r="AG72" s="221"/>
      <c r="AH72" s="221"/>
      <c r="AI72" s="221"/>
      <c r="AJ72" s="221"/>
      <c r="AK72" s="221"/>
      <c r="AL72" s="221"/>
      <c r="AM72" s="221"/>
      <c r="AN72" s="221"/>
      <c r="AO72" s="221"/>
      <c r="AP72" s="221"/>
      <c r="AQ72" s="221"/>
      <c r="AR72" s="221"/>
      <c r="AS72" s="221"/>
      <c r="AT72" s="221"/>
      <c r="AU72" s="233">
        <f t="shared" si="111"/>
        <v>0</v>
      </c>
      <c r="AV72" s="233">
        <f t="shared" si="89"/>
        <v>0</v>
      </c>
      <c r="AW72" s="233">
        <f t="shared" si="90"/>
        <v>0</v>
      </c>
      <c r="AX72" s="233">
        <f t="shared" si="91"/>
        <v>0</v>
      </c>
      <c r="AY72" s="233">
        <f t="shared" si="92"/>
        <v>771.91</v>
      </c>
      <c r="AZ72" s="233">
        <f t="shared" si="93"/>
        <v>0</v>
      </c>
      <c r="BA72" s="233">
        <f t="shared" si="94"/>
        <v>0</v>
      </c>
      <c r="BB72" s="233">
        <f t="shared" si="95"/>
        <v>0</v>
      </c>
      <c r="BC72" s="233">
        <f t="shared" si="96"/>
        <v>0</v>
      </c>
      <c r="BD72" s="233">
        <f t="shared" si="97"/>
        <v>0</v>
      </c>
      <c r="BE72" s="233">
        <f t="shared" si="98"/>
        <v>0</v>
      </c>
      <c r="BF72" s="233">
        <f t="shared" si="99"/>
        <v>0</v>
      </c>
      <c r="BG72" s="233">
        <f t="shared" si="100"/>
        <v>0</v>
      </c>
      <c r="BH72" s="233">
        <f t="shared" si="101"/>
        <v>0</v>
      </c>
      <c r="BI72" s="233">
        <f t="shared" si="102"/>
        <v>0</v>
      </c>
      <c r="BJ72" s="233">
        <f t="shared" si="103"/>
        <v>0</v>
      </c>
      <c r="BK72" s="233">
        <f t="shared" si="104"/>
        <v>0</v>
      </c>
      <c r="BL72" s="233">
        <f t="shared" si="105"/>
        <v>0</v>
      </c>
      <c r="BM72" s="233">
        <f t="shared" si="106"/>
        <v>0</v>
      </c>
      <c r="BN72" s="233">
        <f t="shared" si="107"/>
        <v>0</v>
      </c>
      <c r="BO72" s="233">
        <f t="shared" si="112"/>
        <v>771.91</v>
      </c>
      <c r="BP72" s="233">
        <f>BO72*'Anexo VI-PlanilhaCustos Global '!$F$133</f>
        <v>154.38200000000001</v>
      </c>
      <c r="BQ72" s="233">
        <f>BO72*'Anexo VI-PlanilhaCustos Global '!$F$134</f>
        <v>1.54382</v>
      </c>
      <c r="BR72" s="233">
        <f>BO72*'Anexo VI-PlanilhaCustos Global '!$F$135</f>
        <v>11.57865</v>
      </c>
      <c r="BS72" s="233">
        <f>BO72*'Anexo VI-PlanilhaCustos Global '!$F$136</f>
        <v>7.7191000000000001</v>
      </c>
      <c r="BT72" s="233">
        <f>BO72*'Anexo VI-PlanilhaCustos Global '!$F$137</f>
        <v>23.157299999999999</v>
      </c>
      <c r="BU72" s="233">
        <f>BO72*'Anexo VI-PlanilhaCustos Global '!$F$138</f>
        <v>61.752800000000001</v>
      </c>
      <c r="BV72" s="233">
        <f>BO72*'Anexo VI-PlanilhaCustos Global '!$F$139</f>
        <v>19.297750000000001</v>
      </c>
      <c r="BW72" s="233">
        <f>BO72*'Anexo VI-PlanilhaCustos Global '!$F$140</f>
        <v>4.6314599999999997</v>
      </c>
      <c r="BX72" s="233">
        <f t="shared" si="113"/>
        <v>284.06288000000001</v>
      </c>
      <c r="BY72" s="233">
        <f>BO72*'Anexo VI-PlanilhaCustos Global '!$F$143</f>
        <v>85.759201000000004</v>
      </c>
      <c r="BZ72" s="233">
        <f>BO72*'Anexo VI-PlanilhaCustos Global '!$F$144</f>
        <v>64.300102999999993</v>
      </c>
      <c r="CA72" s="233">
        <f>BO72*'Anexo VI-PlanilhaCustos Global '!$F$145</f>
        <v>14.975054</v>
      </c>
      <c r="CB72" s="233">
        <f>BO72*'Anexo VI-PlanilhaCustos Global '!$F$146</f>
        <v>12.813706</v>
      </c>
      <c r="CC72" s="233">
        <f>BO72*'Anexo VI-PlanilhaCustos Global '!$F$147</f>
        <v>0.15438199999999999</v>
      </c>
      <c r="CD72" s="233">
        <f>BO72*'Anexo VI-PlanilhaCustos Global '!$F$148</f>
        <v>5.6349429999999998</v>
      </c>
      <c r="CE72" s="233">
        <f>BO72*'Anexo VI-PlanilhaCustos Global '!$F$149</f>
        <v>2.0841569999999998</v>
      </c>
      <c r="CF72" s="233">
        <f t="shared" si="114"/>
        <v>185.72154599999999</v>
      </c>
      <c r="CG72" s="233">
        <f>BO72*'Anexo VI-PlanilhaCustos Global '!$F$152</f>
        <v>3.2420219999999995</v>
      </c>
      <c r="CH72" s="233">
        <f>BO72*'Anexo VI-PlanilhaCustos Global '!$F$153</f>
        <v>33.578084999999994</v>
      </c>
      <c r="CI72" s="233">
        <f>BO72*'Anexo VI-PlanilhaCustos Global '!$F$154</f>
        <v>3.0876399999999999</v>
      </c>
      <c r="CJ72" s="233">
        <f t="shared" si="115"/>
        <v>39.907746999999993</v>
      </c>
      <c r="CK72" s="233">
        <f>BO72*'Anexo VI-PlanilhaCustos Global '!$F$157</f>
        <v>68.345528928000022</v>
      </c>
      <c r="CL72" s="233">
        <f>BO72*'Anexo VI-PlanilhaCustos Global '!$F$160</f>
        <v>0.25936176</v>
      </c>
      <c r="CM72" s="233">
        <f>BO72*'Anexo VI-PlanilhaCustos Global '!$F$163</f>
        <v>0.20841569999999998</v>
      </c>
      <c r="CN72" s="233">
        <f t="shared" si="116"/>
        <v>578.50547938800003</v>
      </c>
      <c r="CO72" s="233">
        <f>Z72*CCT_Insumos!$B$37</f>
        <v>0</v>
      </c>
      <c r="CP72" s="233">
        <f>Z72*CCT_Insumos!$B$38</f>
        <v>0</v>
      </c>
      <c r="CQ72" s="250"/>
      <c r="CR72" s="250"/>
      <c r="CS72" s="21">
        <f>Z72*CCT_Insumos!G12</f>
        <v>1.0941666666666667</v>
      </c>
      <c r="CT72" s="233">
        <f>Z72*CCT_Insumos!$B$39</f>
        <v>0</v>
      </c>
      <c r="CU72" s="250"/>
      <c r="CV72" s="21">
        <f>(H72+I72+L72+O72+P72+Q72+T72+V72+X72+Y72)*CCT_Insumos!I12</f>
        <v>0</v>
      </c>
      <c r="CW72" s="233">
        <f t="shared" si="117"/>
        <v>414</v>
      </c>
      <c r="CX72" s="21">
        <f>'Anexo III  Relação de Materiais'!GF84</f>
        <v>0</v>
      </c>
      <c r="CY72" s="231">
        <f>'Anexo IV - Equipamentos '!W72</f>
        <v>0</v>
      </c>
      <c r="CZ72" s="231">
        <f>'Caixa d''água '!H66/12</f>
        <v>0</v>
      </c>
      <c r="DA72" s="231">
        <f>'Dedetização '!G72/12</f>
        <v>0</v>
      </c>
      <c r="DB72" s="231"/>
      <c r="DC72" s="233">
        <f t="shared" si="118"/>
        <v>415.09416666666669</v>
      </c>
      <c r="DD72" s="233">
        <v>14.415697442779999</v>
      </c>
      <c r="DE72" s="233">
        <v>12.592600000000001</v>
      </c>
      <c r="DF72" s="21">
        <f>BO72*'Montante D'!$B$2</f>
        <v>0</v>
      </c>
      <c r="DG72" s="21">
        <f>BO72*'Montante D'!$B$3</f>
        <v>0</v>
      </c>
      <c r="DH72" s="233">
        <f t="shared" si="119"/>
        <v>0</v>
      </c>
      <c r="DI72" s="233">
        <f t="shared" si="130"/>
        <v>1765.5096460546667</v>
      </c>
      <c r="DJ72" s="237">
        <f t="shared" si="120"/>
        <v>13.960113960113972</v>
      </c>
      <c r="DK72" s="233">
        <f t="shared" si="121"/>
        <v>152.91023715117342</v>
      </c>
      <c r="DL72" s="233">
        <f t="shared" si="122"/>
        <v>33.197617276241601</v>
      </c>
      <c r="DM72" s="289">
        <v>0.03</v>
      </c>
      <c r="DN72" s="233">
        <f t="shared" si="123"/>
        <v>60.359304138621084</v>
      </c>
      <c r="DO72" s="233">
        <f t="shared" si="124"/>
        <v>246.46715856603612</v>
      </c>
      <c r="DP72" s="233">
        <f t="shared" si="125"/>
        <v>2011.976804620703</v>
      </c>
      <c r="DQ72" s="233">
        <f t="shared" si="126"/>
        <v>2011.976804620703</v>
      </c>
      <c r="DR72" s="233">
        <f t="shared" si="127"/>
        <v>24143.721655448437</v>
      </c>
      <c r="DS72" s="233">
        <f t="shared" si="128"/>
        <v>24143.721655448437</v>
      </c>
    </row>
    <row r="73" spans="1:123" s="14" customFormat="1">
      <c r="A73" s="24" t="s">
        <v>748</v>
      </c>
      <c r="B73" s="24" t="s">
        <v>104</v>
      </c>
      <c r="C73" s="24" t="s">
        <v>69</v>
      </c>
      <c r="D73" s="386" t="s">
        <v>233</v>
      </c>
      <c r="E73" s="24" t="str">
        <f>CCT!D67</f>
        <v>Região de Montes Claros</v>
      </c>
      <c r="F73" s="221"/>
      <c r="G73" s="221"/>
      <c r="H73" s="221"/>
      <c r="I73" s="221"/>
      <c r="J73" s="221">
        <v>1</v>
      </c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21"/>
      <c r="Z73" s="22">
        <f t="shared" si="129"/>
        <v>1</v>
      </c>
      <c r="AA73" s="221"/>
      <c r="AB73" s="221"/>
      <c r="AC73" s="221"/>
      <c r="AD73" s="221"/>
      <c r="AE73" s="236">
        <f>CCT_Salários!J12</f>
        <v>771.91</v>
      </c>
      <c r="AF73" s="221"/>
      <c r="AG73" s="221"/>
      <c r="AH73" s="221"/>
      <c r="AI73" s="221"/>
      <c r="AJ73" s="221"/>
      <c r="AK73" s="221"/>
      <c r="AL73" s="221"/>
      <c r="AM73" s="221"/>
      <c r="AN73" s="221"/>
      <c r="AO73" s="221"/>
      <c r="AP73" s="221"/>
      <c r="AQ73" s="221"/>
      <c r="AR73" s="221"/>
      <c r="AS73" s="221"/>
      <c r="AT73" s="221"/>
      <c r="AU73" s="233">
        <f t="shared" si="111"/>
        <v>0</v>
      </c>
      <c r="AV73" s="233">
        <f t="shared" si="89"/>
        <v>0</v>
      </c>
      <c r="AW73" s="233">
        <f t="shared" si="90"/>
        <v>0</v>
      </c>
      <c r="AX73" s="233">
        <f t="shared" si="91"/>
        <v>0</v>
      </c>
      <c r="AY73" s="233">
        <f t="shared" si="92"/>
        <v>771.91</v>
      </c>
      <c r="AZ73" s="233">
        <f t="shared" si="93"/>
        <v>0</v>
      </c>
      <c r="BA73" s="233">
        <f t="shared" si="94"/>
        <v>0</v>
      </c>
      <c r="BB73" s="233">
        <f t="shared" si="95"/>
        <v>0</v>
      </c>
      <c r="BC73" s="233">
        <f t="shared" si="96"/>
        <v>0</v>
      </c>
      <c r="BD73" s="233">
        <f t="shared" si="97"/>
        <v>0</v>
      </c>
      <c r="BE73" s="233">
        <f t="shared" si="98"/>
        <v>0</v>
      </c>
      <c r="BF73" s="233">
        <f t="shared" si="99"/>
        <v>0</v>
      </c>
      <c r="BG73" s="233">
        <f t="shared" si="100"/>
        <v>0</v>
      </c>
      <c r="BH73" s="233">
        <f t="shared" si="101"/>
        <v>0</v>
      </c>
      <c r="BI73" s="233">
        <f t="shared" si="102"/>
        <v>0</v>
      </c>
      <c r="BJ73" s="233">
        <f t="shared" si="103"/>
        <v>0</v>
      </c>
      <c r="BK73" s="233">
        <f t="shared" si="104"/>
        <v>0</v>
      </c>
      <c r="BL73" s="233">
        <f t="shared" si="105"/>
        <v>0</v>
      </c>
      <c r="BM73" s="233">
        <f t="shared" si="106"/>
        <v>0</v>
      </c>
      <c r="BN73" s="233">
        <f t="shared" si="107"/>
        <v>0</v>
      </c>
      <c r="BO73" s="233">
        <f t="shared" si="112"/>
        <v>771.91</v>
      </c>
      <c r="BP73" s="233">
        <f>BO73*'Anexo VI-PlanilhaCustos Global '!$F$133</f>
        <v>154.38200000000001</v>
      </c>
      <c r="BQ73" s="233">
        <f>BO73*'Anexo VI-PlanilhaCustos Global '!$F$134</f>
        <v>1.54382</v>
      </c>
      <c r="BR73" s="233">
        <f>BO73*'Anexo VI-PlanilhaCustos Global '!$F$135</f>
        <v>11.57865</v>
      </c>
      <c r="BS73" s="233">
        <f>BO73*'Anexo VI-PlanilhaCustos Global '!$F$136</f>
        <v>7.7191000000000001</v>
      </c>
      <c r="BT73" s="233">
        <f>BO73*'Anexo VI-PlanilhaCustos Global '!$F$137</f>
        <v>23.157299999999999</v>
      </c>
      <c r="BU73" s="233">
        <f>BO73*'Anexo VI-PlanilhaCustos Global '!$F$138</f>
        <v>61.752800000000001</v>
      </c>
      <c r="BV73" s="233">
        <f>BO73*'Anexo VI-PlanilhaCustos Global '!$F$139</f>
        <v>19.297750000000001</v>
      </c>
      <c r="BW73" s="233">
        <f>BO73*'Anexo VI-PlanilhaCustos Global '!$F$140</f>
        <v>4.6314599999999997</v>
      </c>
      <c r="BX73" s="233">
        <f t="shared" si="113"/>
        <v>284.06288000000001</v>
      </c>
      <c r="BY73" s="233">
        <f>BO73*'Anexo VI-PlanilhaCustos Global '!$F$143</f>
        <v>85.759201000000004</v>
      </c>
      <c r="BZ73" s="233">
        <f>BO73*'Anexo VI-PlanilhaCustos Global '!$F$144</f>
        <v>64.300102999999993</v>
      </c>
      <c r="CA73" s="233">
        <f>BO73*'Anexo VI-PlanilhaCustos Global '!$F$145</f>
        <v>14.975054</v>
      </c>
      <c r="CB73" s="233">
        <f>BO73*'Anexo VI-PlanilhaCustos Global '!$F$146</f>
        <v>12.813706</v>
      </c>
      <c r="CC73" s="233">
        <f>BO73*'Anexo VI-PlanilhaCustos Global '!$F$147</f>
        <v>0.15438199999999999</v>
      </c>
      <c r="CD73" s="233">
        <f>BO73*'Anexo VI-PlanilhaCustos Global '!$F$148</f>
        <v>5.6349429999999998</v>
      </c>
      <c r="CE73" s="233">
        <f>BO73*'Anexo VI-PlanilhaCustos Global '!$F$149</f>
        <v>2.0841569999999998</v>
      </c>
      <c r="CF73" s="233">
        <f t="shared" si="114"/>
        <v>185.72154599999999</v>
      </c>
      <c r="CG73" s="233">
        <f>BO73*'Anexo VI-PlanilhaCustos Global '!$F$152</f>
        <v>3.2420219999999995</v>
      </c>
      <c r="CH73" s="233">
        <f>BO73*'Anexo VI-PlanilhaCustos Global '!$F$153</f>
        <v>33.578084999999994</v>
      </c>
      <c r="CI73" s="233">
        <f>BO73*'Anexo VI-PlanilhaCustos Global '!$F$154</f>
        <v>3.0876399999999999</v>
      </c>
      <c r="CJ73" s="233">
        <f t="shared" si="115"/>
        <v>39.907746999999993</v>
      </c>
      <c r="CK73" s="233">
        <f>BO73*'Anexo VI-PlanilhaCustos Global '!$F$157</f>
        <v>68.345528928000022</v>
      </c>
      <c r="CL73" s="233">
        <f>BO73*'Anexo VI-PlanilhaCustos Global '!$F$160</f>
        <v>0.25936176</v>
      </c>
      <c r="CM73" s="233">
        <f>BO73*'Anexo VI-PlanilhaCustos Global '!$F$163</f>
        <v>0.20841569999999998</v>
      </c>
      <c r="CN73" s="233">
        <f t="shared" si="116"/>
        <v>578.50547938800003</v>
      </c>
      <c r="CO73" s="233">
        <f>Z73*CCT_Insumos!$B$37</f>
        <v>0</v>
      </c>
      <c r="CP73" s="233">
        <f>Z73*CCT_Insumos!$B$38</f>
        <v>0</v>
      </c>
      <c r="CQ73" s="21">
        <f>Z73*CCT_Insumos!E12</f>
        <v>43.66</v>
      </c>
      <c r="CR73" s="250"/>
      <c r="CS73" s="21">
        <f>Z73*CCT_Insumos!G12</f>
        <v>1.0941666666666667</v>
      </c>
      <c r="CT73" s="233">
        <f>Z73*CCT_Insumos!$B$39</f>
        <v>0</v>
      </c>
      <c r="CU73" s="250"/>
      <c r="CV73" s="21">
        <f>(H73+I73+L73+O73+P73+Q73+T73+V73+X73+Y73)*CCT_Insumos!I12</f>
        <v>0</v>
      </c>
      <c r="CW73" s="233">
        <f t="shared" si="117"/>
        <v>414</v>
      </c>
      <c r="CX73" s="21">
        <f>'Anexo III  Relação de Materiais'!GG84</f>
        <v>0</v>
      </c>
      <c r="CY73" s="231">
        <f>'Anexo IV - Equipamentos '!W73</f>
        <v>0</v>
      </c>
      <c r="CZ73" s="231">
        <f>'Caixa d''água '!H67/12</f>
        <v>0</v>
      </c>
      <c r="DA73" s="231">
        <f>'Dedetização '!G73/12</f>
        <v>0</v>
      </c>
      <c r="DB73" s="231"/>
      <c r="DC73" s="233">
        <f t="shared" si="118"/>
        <v>458.75416666666666</v>
      </c>
      <c r="DD73" s="233">
        <v>14.415697442779999</v>
      </c>
      <c r="DE73" s="233">
        <v>12.592600000000001</v>
      </c>
      <c r="DF73" s="21">
        <f>BO73*'Montante D'!$B$2</f>
        <v>0</v>
      </c>
      <c r="DG73" s="21">
        <f>BO73*'Montante D'!$B$3</f>
        <v>0</v>
      </c>
      <c r="DH73" s="233">
        <f t="shared" si="119"/>
        <v>0</v>
      </c>
      <c r="DI73" s="233">
        <f t="shared" si="130"/>
        <v>1809.1696460546666</v>
      </c>
      <c r="DJ73" s="237">
        <f t="shared" si="120"/>
        <v>13.960113960113972</v>
      </c>
      <c r="DK73" s="233">
        <f t="shared" si="121"/>
        <v>156.69161606855232</v>
      </c>
      <c r="DL73" s="233">
        <f t="shared" si="122"/>
        <v>34.018574541198859</v>
      </c>
      <c r="DM73" s="289">
        <v>0.03</v>
      </c>
      <c r="DN73" s="233">
        <f t="shared" si="123"/>
        <v>61.851953711270653</v>
      </c>
      <c r="DO73" s="233">
        <f t="shared" si="124"/>
        <v>252.56214432102183</v>
      </c>
      <c r="DP73" s="233">
        <f t="shared" si="125"/>
        <v>2061.7317903756884</v>
      </c>
      <c r="DQ73" s="233">
        <f t="shared" si="126"/>
        <v>2061.7317903756884</v>
      </c>
      <c r="DR73" s="233">
        <f t="shared" si="127"/>
        <v>24740.781484508261</v>
      </c>
      <c r="DS73" s="233">
        <f t="shared" si="128"/>
        <v>24740.781484508261</v>
      </c>
    </row>
    <row r="74" spans="1:123" s="14" customFormat="1">
      <c r="A74" s="24" t="s">
        <v>748</v>
      </c>
      <c r="B74" s="24" t="s">
        <v>104</v>
      </c>
      <c r="C74" s="24" t="s">
        <v>70</v>
      </c>
      <c r="D74" s="386" t="s">
        <v>234</v>
      </c>
      <c r="E74" s="24" t="str">
        <f>CCT!D68</f>
        <v>Região de Montes Claros</v>
      </c>
      <c r="F74" s="221"/>
      <c r="G74" s="221"/>
      <c r="H74" s="221"/>
      <c r="I74" s="221"/>
      <c r="J74" s="221">
        <v>1</v>
      </c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21"/>
      <c r="Z74" s="22">
        <f t="shared" si="129"/>
        <v>1</v>
      </c>
      <c r="AA74" s="221"/>
      <c r="AB74" s="221"/>
      <c r="AC74" s="221"/>
      <c r="AD74" s="221"/>
      <c r="AE74" s="236">
        <f>CCT_Salários!J12</f>
        <v>771.91</v>
      </c>
      <c r="AF74" s="221"/>
      <c r="AG74" s="221"/>
      <c r="AH74" s="221"/>
      <c r="AI74" s="221"/>
      <c r="AJ74" s="221"/>
      <c r="AK74" s="221"/>
      <c r="AL74" s="221"/>
      <c r="AM74" s="221"/>
      <c r="AN74" s="221"/>
      <c r="AO74" s="221"/>
      <c r="AP74" s="221"/>
      <c r="AQ74" s="221"/>
      <c r="AR74" s="221"/>
      <c r="AS74" s="221"/>
      <c r="AT74" s="221"/>
      <c r="AU74" s="233">
        <f t="shared" si="111"/>
        <v>0</v>
      </c>
      <c r="AV74" s="233">
        <f t="shared" si="89"/>
        <v>0</v>
      </c>
      <c r="AW74" s="233">
        <f t="shared" si="90"/>
        <v>0</v>
      </c>
      <c r="AX74" s="233">
        <f t="shared" si="91"/>
        <v>0</v>
      </c>
      <c r="AY74" s="233">
        <f t="shared" si="92"/>
        <v>771.91</v>
      </c>
      <c r="AZ74" s="233">
        <f t="shared" si="93"/>
        <v>0</v>
      </c>
      <c r="BA74" s="233">
        <f t="shared" si="94"/>
        <v>0</v>
      </c>
      <c r="BB74" s="233">
        <f t="shared" si="95"/>
        <v>0</v>
      </c>
      <c r="BC74" s="233">
        <f t="shared" si="96"/>
        <v>0</v>
      </c>
      <c r="BD74" s="233">
        <f t="shared" si="97"/>
        <v>0</v>
      </c>
      <c r="BE74" s="233">
        <f t="shared" si="98"/>
        <v>0</v>
      </c>
      <c r="BF74" s="233">
        <f t="shared" si="99"/>
        <v>0</v>
      </c>
      <c r="BG74" s="233">
        <f t="shared" si="100"/>
        <v>0</v>
      </c>
      <c r="BH74" s="233">
        <f t="shared" si="101"/>
        <v>0</v>
      </c>
      <c r="BI74" s="233">
        <f t="shared" si="102"/>
        <v>0</v>
      </c>
      <c r="BJ74" s="233">
        <f t="shared" si="103"/>
        <v>0</v>
      </c>
      <c r="BK74" s="233">
        <f t="shared" si="104"/>
        <v>0</v>
      </c>
      <c r="BL74" s="233">
        <f t="shared" si="105"/>
        <v>0</v>
      </c>
      <c r="BM74" s="233">
        <f t="shared" si="106"/>
        <v>0</v>
      </c>
      <c r="BN74" s="233">
        <f t="shared" si="107"/>
        <v>0</v>
      </c>
      <c r="BO74" s="233">
        <f t="shared" si="112"/>
        <v>771.91</v>
      </c>
      <c r="BP74" s="233">
        <f>BO74*'Anexo VI-PlanilhaCustos Global '!$F$133</f>
        <v>154.38200000000001</v>
      </c>
      <c r="BQ74" s="233">
        <f>BO74*'Anexo VI-PlanilhaCustos Global '!$F$134</f>
        <v>1.54382</v>
      </c>
      <c r="BR74" s="233">
        <f>BO74*'Anexo VI-PlanilhaCustos Global '!$F$135</f>
        <v>11.57865</v>
      </c>
      <c r="BS74" s="233">
        <f>BO74*'Anexo VI-PlanilhaCustos Global '!$F$136</f>
        <v>7.7191000000000001</v>
      </c>
      <c r="BT74" s="233">
        <f>BO74*'Anexo VI-PlanilhaCustos Global '!$F$137</f>
        <v>23.157299999999999</v>
      </c>
      <c r="BU74" s="233">
        <f>BO74*'Anexo VI-PlanilhaCustos Global '!$F$138</f>
        <v>61.752800000000001</v>
      </c>
      <c r="BV74" s="233">
        <f>BO74*'Anexo VI-PlanilhaCustos Global '!$F$139</f>
        <v>19.297750000000001</v>
      </c>
      <c r="BW74" s="233">
        <f>BO74*'Anexo VI-PlanilhaCustos Global '!$F$140</f>
        <v>4.6314599999999997</v>
      </c>
      <c r="BX74" s="233">
        <f t="shared" si="113"/>
        <v>284.06288000000001</v>
      </c>
      <c r="BY74" s="233">
        <f>BO74*'Anexo VI-PlanilhaCustos Global '!$F$143</f>
        <v>85.759201000000004</v>
      </c>
      <c r="BZ74" s="233">
        <f>BO74*'Anexo VI-PlanilhaCustos Global '!$F$144</f>
        <v>64.300102999999993</v>
      </c>
      <c r="CA74" s="233">
        <f>BO74*'Anexo VI-PlanilhaCustos Global '!$F$145</f>
        <v>14.975054</v>
      </c>
      <c r="CB74" s="233">
        <f>BO74*'Anexo VI-PlanilhaCustos Global '!$F$146</f>
        <v>12.813706</v>
      </c>
      <c r="CC74" s="233">
        <f>BO74*'Anexo VI-PlanilhaCustos Global '!$F$147</f>
        <v>0.15438199999999999</v>
      </c>
      <c r="CD74" s="233">
        <f>BO74*'Anexo VI-PlanilhaCustos Global '!$F$148</f>
        <v>5.6349429999999998</v>
      </c>
      <c r="CE74" s="233">
        <f>BO74*'Anexo VI-PlanilhaCustos Global '!$F$149</f>
        <v>2.0841569999999998</v>
      </c>
      <c r="CF74" s="233">
        <f t="shared" si="114"/>
        <v>185.72154599999999</v>
      </c>
      <c r="CG74" s="233">
        <f>BO74*'Anexo VI-PlanilhaCustos Global '!$F$152</f>
        <v>3.2420219999999995</v>
      </c>
      <c r="CH74" s="233">
        <f>BO74*'Anexo VI-PlanilhaCustos Global '!$F$153</f>
        <v>33.578084999999994</v>
      </c>
      <c r="CI74" s="233">
        <f>BO74*'Anexo VI-PlanilhaCustos Global '!$F$154</f>
        <v>3.0876399999999999</v>
      </c>
      <c r="CJ74" s="233">
        <f t="shared" si="115"/>
        <v>39.907746999999993</v>
      </c>
      <c r="CK74" s="233">
        <f>BO74*'Anexo VI-PlanilhaCustos Global '!$F$157</f>
        <v>68.345528928000022</v>
      </c>
      <c r="CL74" s="233">
        <f>BO74*'Anexo VI-PlanilhaCustos Global '!$F$160</f>
        <v>0.25936176</v>
      </c>
      <c r="CM74" s="233">
        <f>BO74*'Anexo VI-PlanilhaCustos Global '!$F$163</f>
        <v>0.20841569999999998</v>
      </c>
      <c r="CN74" s="233">
        <f t="shared" si="116"/>
        <v>578.50547938800003</v>
      </c>
      <c r="CO74" s="233">
        <f>Z74*CCT_Insumos!$B$37</f>
        <v>0</v>
      </c>
      <c r="CP74" s="233">
        <f>Z74*CCT_Insumos!$B$38</f>
        <v>0</v>
      </c>
      <c r="CQ74" s="250"/>
      <c r="CR74" s="250"/>
      <c r="CS74" s="21">
        <f>Z74*CCT_Insumos!G12</f>
        <v>1.0941666666666667</v>
      </c>
      <c r="CT74" s="233">
        <f>Z74*CCT_Insumos!$B$39</f>
        <v>0</v>
      </c>
      <c r="CU74" s="250"/>
      <c r="CV74" s="21">
        <f>(H74+I74+L74+O74+P74+Q74+T74+V74+X74+Y74)*CCT_Insumos!I12</f>
        <v>0</v>
      </c>
      <c r="CW74" s="233">
        <f t="shared" si="117"/>
        <v>414</v>
      </c>
      <c r="CX74" s="21">
        <f>'Anexo III  Relação de Materiais'!GH84</f>
        <v>0</v>
      </c>
      <c r="CY74" s="231">
        <f>'Anexo IV - Equipamentos '!W74</f>
        <v>0</v>
      </c>
      <c r="CZ74" s="231">
        <f>'Caixa d''água '!H68/12</f>
        <v>0</v>
      </c>
      <c r="DA74" s="231">
        <f>'Dedetização '!G74/12</f>
        <v>0</v>
      </c>
      <c r="DB74" s="231"/>
      <c r="DC74" s="233">
        <f t="shared" si="118"/>
        <v>415.09416666666669</v>
      </c>
      <c r="DD74" s="233">
        <v>14.415697442779999</v>
      </c>
      <c r="DE74" s="233">
        <v>12.592600000000001</v>
      </c>
      <c r="DF74" s="21">
        <f>BO74*'Montante D'!$B$2</f>
        <v>0</v>
      </c>
      <c r="DG74" s="21">
        <f>BO74*'Montante D'!$B$3</f>
        <v>0</v>
      </c>
      <c r="DH74" s="233">
        <f t="shared" si="119"/>
        <v>0</v>
      </c>
      <c r="DI74" s="233">
        <f t="shared" si="130"/>
        <v>1765.5096460546667</v>
      </c>
      <c r="DJ74" s="237">
        <f t="shared" si="120"/>
        <v>16.618075801749285</v>
      </c>
      <c r="DK74" s="233">
        <f t="shared" si="121"/>
        <v>156.47665667656523</v>
      </c>
      <c r="DL74" s="233">
        <f t="shared" si="122"/>
        <v>33.971905725833246</v>
      </c>
      <c r="DM74" s="289">
        <v>0.05</v>
      </c>
      <c r="DN74" s="233">
        <f t="shared" si="123"/>
        <v>102.94516886616134</v>
      </c>
      <c r="DO74" s="233">
        <f t="shared" si="124"/>
        <v>293.3937312685598</v>
      </c>
      <c r="DP74" s="233">
        <f t="shared" si="125"/>
        <v>2058.9033773232268</v>
      </c>
      <c r="DQ74" s="233">
        <f t="shared" si="126"/>
        <v>2058.9033773232268</v>
      </c>
      <c r="DR74" s="233">
        <f t="shared" si="127"/>
        <v>24706.840527878721</v>
      </c>
      <c r="DS74" s="233">
        <f t="shared" si="128"/>
        <v>24706.840527878721</v>
      </c>
    </row>
    <row r="75" spans="1:123" s="16" customFormat="1" ht="12.6" customHeight="1">
      <c r="A75" s="243"/>
      <c r="B75" s="244"/>
      <c r="C75" s="244"/>
      <c r="D75" s="247"/>
      <c r="E75" s="244"/>
      <c r="F75" s="220">
        <f>SUM(F62:F74)</f>
        <v>0</v>
      </c>
      <c r="G75" s="220">
        <f t="shared" ref="G75:Z75" si="131">SUM(G62:G74)</f>
        <v>2</v>
      </c>
      <c r="H75" s="220">
        <f t="shared" si="131"/>
        <v>0</v>
      </c>
      <c r="I75" s="220">
        <f t="shared" si="131"/>
        <v>0</v>
      </c>
      <c r="J75" s="220">
        <f t="shared" si="131"/>
        <v>10</v>
      </c>
      <c r="K75" s="220">
        <f t="shared" si="131"/>
        <v>2</v>
      </c>
      <c r="L75" s="220">
        <f t="shared" si="131"/>
        <v>1</v>
      </c>
      <c r="M75" s="220">
        <f t="shared" si="131"/>
        <v>0</v>
      </c>
      <c r="N75" s="220">
        <f t="shared" si="131"/>
        <v>0</v>
      </c>
      <c r="O75" s="220">
        <f t="shared" si="131"/>
        <v>0</v>
      </c>
      <c r="P75" s="220">
        <f t="shared" si="131"/>
        <v>0</v>
      </c>
      <c r="Q75" s="220">
        <f t="shared" si="131"/>
        <v>0</v>
      </c>
      <c r="R75" s="220">
        <f t="shared" si="131"/>
        <v>0</v>
      </c>
      <c r="S75" s="220">
        <f t="shared" si="131"/>
        <v>0</v>
      </c>
      <c r="T75" s="220">
        <f t="shared" si="131"/>
        <v>1</v>
      </c>
      <c r="U75" s="220">
        <f t="shared" si="131"/>
        <v>0</v>
      </c>
      <c r="V75" s="220">
        <f t="shared" si="131"/>
        <v>0</v>
      </c>
      <c r="W75" s="220">
        <f t="shared" si="131"/>
        <v>1</v>
      </c>
      <c r="X75" s="220">
        <f t="shared" si="131"/>
        <v>0</v>
      </c>
      <c r="Y75" s="220">
        <f t="shared" si="131"/>
        <v>0</v>
      </c>
      <c r="Z75" s="220">
        <f t="shared" si="131"/>
        <v>17</v>
      </c>
      <c r="AA75" s="220"/>
      <c r="AB75" s="220"/>
      <c r="AC75" s="220"/>
      <c r="AD75" s="220"/>
      <c r="AE75" s="220"/>
      <c r="AF75" s="220"/>
      <c r="AG75" s="220"/>
      <c r="AH75" s="220"/>
      <c r="AI75" s="220"/>
      <c r="AJ75" s="220"/>
      <c r="AK75" s="220"/>
      <c r="AL75" s="220"/>
      <c r="AM75" s="220"/>
      <c r="AN75" s="220"/>
      <c r="AO75" s="220"/>
      <c r="AP75" s="220"/>
      <c r="AQ75" s="220"/>
      <c r="AR75" s="220"/>
      <c r="AS75" s="220"/>
      <c r="AT75" s="220"/>
      <c r="AU75" s="257">
        <f>SUM(AU62:AU74)</f>
        <v>0</v>
      </c>
      <c r="AV75" s="257">
        <f t="shared" ref="AV75:DG75" si="132">SUM(AV62:AV74)</f>
        <v>2357.02</v>
      </c>
      <c r="AW75" s="257">
        <f t="shared" si="132"/>
        <v>0</v>
      </c>
      <c r="AX75" s="257">
        <f t="shared" si="132"/>
        <v>0</v>
      </c>
      <c r="AY75" s="257">
        <f t="shared" si="132"/>
        <v>7719.0999999999995</v>
      </c>
      <c r="AZ75" s="257">
        <f t="shared" si="132"/>
        <v>2315.7199999999998</v>
      </c>
      <c r="BA75" s="257">
        <f t="shared" si="132"/>
        <v>1462.01</v>
      </c>
      <c r="BB75" s="257">
        <f t="shared" si="132"/>
        <v>0</v>
      </c>
      <c r="BC75" s="257">
        <f t="shared" si="132"/>
        <v>0</v>
      </c>
      <c r="BD75" s="257">
        <f t="shared" si="132"/>
        <v>0</v>
      </c>
      <c r="BE75" s="257">
        <f t="shared" si="132"/>
        <v>0</v>
      </c>
      <c r="BF75" s="257">
        <f t="shared" si="132"/>
        <v>0</v>
      </c>
      <c r="BG75" s="257">
        <f t="shared" si="132"/>
        <v>0</v>
      </c>
      <c r="BH75" s="257">
        <f t="shared" si="132"/>
        <v>0</v>
      </c>
      <c r="BI75" s="257">
        <f t="shared" si="132"/>
        <v>1440.4</v>
      </c>
      <c r="BJ75" s="257">
        <f t="shared" si="132"/>
        <v>0</v>
      </c>
      <c r="BK75" s="257">
        <f t="shared" si="132"/>
        <v>0</v>
      </c>
      <c r="BL75" s="257">
        <f t="shared" si="132"/>
        <v>899.1</v>
      </c>
      <c r="BM75" s="257">
        <f t="shared" si="132"/>
        <v>0</v>
      </c>
      <c r="BN75" s="257">
        <f t="shared" si="132"/>
        <v>0</v>
      </c>
      <c r="BO75" s="257">
        <f t="shared" si="132"/>
        <v>16193.35</v>
      </c>
      <c r="BP75" s="257">
        <f t="shared" si="132"/>
        <v>3238.670000000001</v>
      </c>
      <c r="BQ75" s="257">
        <f t="shared" si="132"/>
        <v>32.386699999999998</v>
      </c>
      <c r="BR75" s="257">
        <f t="shared" si="132"/>
        <v>242.90025000000006</v>
      </c>
      <c r="BS75" s="257">
        <f t="shared" si="132"/>
        <v>161.93349999999998</v>
      </c>
      <c r="BT75" s="257">
        <f t="shared" si="132"/>
        <v>485.80050000000011</v>
      </c>
      <c r="BU75" s="257">
        <f t="shared" si="132"/>
        <v>1295.4679999999998</v>
      </c>
      <c r="BV75" s="257">
        <f t="shared" si="132"/>
        <v>404.83375000000012</v>
      </c>
      <c r="BW75" s="257">
        <f t="shared" si="132"/>
        <v>97.1601</v>
      </c>
      <c r="BX75" s="257">
        <f t="shared" si="132"/>
        <v>5959.1528000000026</v>
      </c>
      <c r="BY75" s="257">
        <f t="shared" si="132"/>
        <v>1799.0811850000005</v>
      </c>
      <c r="BZ75" s="257">
        <f t="shared" si="132"/>
        <v>1348.9060550000004</v>
      </c>
      <c r="CA75" s="257">
        <f t="shared" si="132"/>
        <v>314.15098999999998</v>
      </c>
      <c r="CB75" s="257">
        <f t="shared" si="132"/>
        <v>268.80960999999996</v>
      </c>
      <c r="CC75" s="257">
        <f t="shared" si="132"/>
        <v>3.2386699999999999</v>
      </c>
      <c r="CD75" s="257">
        <f t="shared" si="132"/>
        <v>118.21145499999994</v>
      </c>
      <c r="CE75" s="257">
        <f t="shared" si="132"/>
        <v>43.722045000000001</v>
      </c>
      <c r="CF75" s="257">
        <f t="shared" si="132"/>
        <v>3896.1200099999987</v>
      </c>
      <c r="CG75" s="257">
        <f t="shared" si="132"/>
        <v>68.012069999999994</v>
      </c>
      <c r="CH75" s="257">
        <f t="shared" si="132"/>
        <v>704.41072499999984</v>
      </c>
      <c r="CI75" s="257">
        <f t="shared" si="132"/>
        <v>64.773399999999995</v>
      </c>
      <c r="CJ75" s="257">
        <f t="shared" si="132"/>
        <v>837.19619499999976</v>
      </c>
      <c r="CK75" s="257">
        <f t="shared" si="132"/>
        <v>1433.7721636800004</v>
      </c>
      <c r="CL75" s="257">
        <f t="shared" si="132"/>
        <v>5.4409656000000002</v>
      </c>
      <c r="CM75" s="257">
        <f t="shared" si="132"/>
        <v>4.3722044999999978</v>
      </c>
      <c r="CN75" s="257">
        <f t="shared" si="132"/>
        <v>12136.054338780004</v>
      </c>
      <c r="CO75" s="257">
        <f t="shared" si="132"/>
        <v>0</v>
      </c>
      <c r="CP75" s="257">
        <f t="shared" si="132"/>
        <v>0</v>
      </c>
      <c r="CQ75" s="257">
        <f t="shared" si="132"/>
        <v>480.15999999999997</v>
      </c>
      <c r="CR75" s="257">
        <f t="shared" si="132"/>
        <v>0</v>
      </c>
      <c r="CS75" s="257">
        <f t="shared" si="132"/>
        <v>18.60083333333333</v>
      </c>
      <c r="CT75" s="257">
        <f t="shared" si="132"/>
        <v>0</v>
      </c>
      <c r="CU75" s="257">
        <f t="shared" si="132"/>
        <v>0</v>
      </c>
      <c r="CV75" s="257">
        <f t="shared" si="132"/>
        <v>41.823999999999998</v>
      </c>
      <c r="CW75" s="257">
        <f t="shared" si="132"/>
        <v>7038</v>
      </c>
      <c r="CX75" s="257">
        <f t="shared" si="132"/>
        <v>0</v>
      </c>
      <c r="CY75" s="257">
        <f t="shared" si="132"/>
        <v>0</v>
      </c>
      <c r="CZ75" s="257">
        <f t="shared" si="132"/>
        <v>0</v>
      </c>
      <c r="DA75" s="257">
        <f t="shared" si="132"/>
        <v>0</v>
      </c>
      <c r="DB75" s="257">
        <f t="shared" si="132"/>
        <v>0</v>
      </c>
      <c r="DC75" s="257">
        <f t="shared" si="132"/>
        <v>7578.5848333333342</v>
      </c>
      <c r="DD75" s="257">
        <f t="shared" si="132"/>
        <v>285.02043031749997</v>
      </c>
      <c r="DE75" s="257">
        <f t="shared" si="132"/>
        <v>248.97500000000005</v>
      </c>
      <c r="DF75" s="257">
        <f t="shared" si="132"/>
        <v>0</v>
      </c>
      <c r="DG75" s="257">
        <f t="shared" si="132"/>
        <v>0</v>
      </c>
      <c r="DH75" s="257">
        <f t="shared" ref="DH75:DS75" si="133">SUM(DH62:DH74)</f>
        <v>0</v>
      </c>
      <c r="DI75" s="257">
        <f t="shared" si="133"/>
        <v>35907.989172113339</v>
      </c>
      <c r="DJ75" s="257">
        <f t="shared" si="133"/>
        <v>182.8849893349697</v>
      </c>
      <c r="DK75" s="257">
        <f t="shared" si="133"/>
        <v>3112.5805943148021</v>
      </c>
      <c r="DL75" s="257">
        <f t="shared" si="133"/>
        <v>675.75762902887141</v>
      </c>
      <c r="DM75" s="257">
        <f t="shared" si="133"/>
        <v>0.39999999999999997</v>
      </c>
      <c r="DN75" s="257">
        <f t="shared" si="133"/>
        <v>1258.6804244745913</v>
      </c>
      <c r="DO75" s="257">
        <f t="shared" si="133"/>
        <v>5047.0186478182659</v>
      </c>
      <c r="DP75" s="257">
        <f t="shared" si="133"/>
        <v>40955.007819931612</v>
      </c>
      <c r="DQ75" s="257">
        <f t="shared" si="133"/>
        <v>40955.007819931612</v>
      </c>
      <c r="DR75" s="257">
        <f t="shared" si="133"/>
        <v>491460.09383917914</v>
      </c>
      <c r="DS75" s="257">
        <f t="shared" si="133"/>
        <v>491460.09383917914</v>
      </c>
    </row>
    <row r="76" spans="1:123" s="14" customFormat="1">
      <c r="A76" s="24" t="s">
        <v>105</v>
      </c>
      <c r="B76" s="24" t="s">
        <v>106</v>
      </c>
      <c r="C76" s="24" t="s">
        <v>73</v>
      </c>
      <c r="D76" s="386" t="s">
        <v>239</v>
      </c>
      <c r="E76" s="24" t="str">
        <f>CCT!D69</f>
        <v>Região de Uberaba</v>
      </c>
      <c r="F76" s="221"/>
      <c r="G76" s="221"/>
      <c r="H76" s="221"/>
      <c r="I76" s="221"/>
      <c r="J76" s="221"/>
      <c r="K76" s="221">
        <v>1</v>
      </c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21"/>
      <c r="Z76" s="22">
        <f t="shared" ref="Z76:Z82" si="134">SUM(F76:Y76)</f>
        <v>1</v>
      </c>
      <c r="AA76" s="221"/>
      <c r="AB76" s="221"/>
      <c r="AC76" s="221"/>
      <c r="AD76" s="221"/>
      <c r="AE76" s="221"/>
      <c r="AF76" s="236">
        <f>CCT_Salários!K14</f>
        <v>1157.8599999999999</v>
      </c>
      <c r="AG76" s="221"/>
      <c r="AH76" s="221"/>
      <c r="AI76" s="221"/>
      <c r="AJ76" s="221"/>
      <c r="AK76" s="221"/>
      <c r="AL76" s="221"/>
      <c r="AM76" s="221"/>
      <c r="AN76" s="221"/>
      <c r="AO76" s="221"/>
      <c r="AP76" s="221"/>
      <c r="AQ76" s="221"/>
      <c r="AR76" s="221"/>
      <c r="AS76" s="221"/>
      <c r="AT76" s="221"/>
      <c r="AU76" s="233">
        <f t="shared" si="111"/>
        <v>0</v>
      </c>
      <c r="AV76" s="233">
        <f t="shared" si="89"/>
        <v>0</v>
      </c>
      <c r="AW76" s="233">
        <f t="shared" si="90"/>
        <v>0</v>
      </c>
      <c r="AX76" s="233">
        <f t="shared" si="91"/>
        <v>0</v>
      </c>
      <c r="AY76" s="233">
        <f t="shared" si="92"/>
        <v>0</v>
      </c>
      <c r="AZ76" s="233">
        <f t="shared" si="93"/>
        <v>1157.8599999999999</v>
      </c>
      <c r="BA76" s="233">
        <f t="shared" si="94"/>
        <v>0</v>
      </c>
      <c r="BB76" s="233">
        <f t="shared" si="95"/>
        <v>0</v>
      </c>
      <c r="BC76" s="233">
        <f t="shared" si="96"/>
        <v>0</v>
      </c>
      <c r="BD76" s="233">
        <f t="shared" si="97"/>
        <v>0</v>
      </c>
      <c r="BE76" s="233">
        <f t="shared" si="98"/>
        <v>0</v>
      </c>
      <c r="BF76" s="233">
        <f t="shared" si="99"/>
        <v>0</v>
      </c>
      <c r="BG76" s="233">
        <f t="shared" si="100"/>
        <v>0</v>
      </c>
      <c r="BH76" s="233">
        <f t="shared" si="101"/>
        <v>0</v>
      </c>
      <c r="BI76" s="233">
        <f t="shared" si="102"/>
        <v>0</v>
      </c>
      <c r="BJ76" s="233">
        <f t="shared" si="103"/>
        <v>0</v>
      </c>
      <c r="BK76" s="233">
        <f t="shared" si="104"/>
        <v>0</v>
      </c>
      <c r="BL76" s="233">
        <f t="shared" si="105"/>
        <v>0</v>
      </c>
      <c r="BM76" s="233">
        <f t="shared" si="106"/>
        <v>0</v>
      </c>
      <c r="BN76" s="233">
        <f t="shared" si="107"/>
        <v>0</v>
      </c>
      <c r="BO76" s="233">
        <f t="shared" si="112"/>
        <v>1157.8599999999999</v>
      </c>
      <c r="BP76" s="233">
        <f>BO76*'Anexo VI-PlanilhaCustos Global '!$F$133</f>
        <v>231.572</v>
      </c>
      <c r="BQ76" s="233">
        <f>BO76*'Anexo VI-PlanilhaCustos Global '!$F$134</f>
        <v>2.3157199999999998</v>
      </c>
      <c r="BR76" s="233">
        <f>BO76*'Anexo VI-PlanilhaCustos Global '!$F$135</f>
        <v>17.367899999999999</v>
      </c>
      <c r="BS76" s="233">
        <f>BO76*'Anexo VI-PlanilhaCustos Global '!$F$136</f>
        <v>11.5786</v>
      </c>
      <c r="BT76" s="233">
        <f>BO76*'Anexo VI-PlanilhaCustos Global '!$F$137</f>
        <v>34.735799999999998</v>
      </c>
      <c r="BU76" s="233">
        <f>BO76*'Anexo VI-PlanilhaCustos Global '!$F$138</f>
        <v>92.628799999999998</v>
      </c>
      <c r="BV76" s="233">
        <f>BO76*'Anexo VI-PlanilhaCustos Global '!$F$139</f>
        <v>28.9465</v>
      </c>
      <c r="BW76" s="233">
        <f>BO76*'Anexo VI-PlanilhaCustos Global '!$F$140</f>
        <v>6.9471599999999993</v>
      </c>
      <c r="BX76" s="233">
        <f t="shared" ref="BX76:BX82" si="135">SUM(BP76:BW76)</f>
        <v>426.09248000000002</v>
      </c>
      <c r="BY76" s="233">
        <f>BO76*'Anexo VI-PlanilhaCustos Global '!$F$143</f>
        <v>128.63824599999998</v>
      </c>
      <c r="BZ76" s="233">
        <f>BO76*'Anexo VI-PlanilhaCustos Global '!$F$144</f>
        <v>96.449737999999996</v>
      </c>
      <c r="CA76" s="233">
        <f>BO76*'Anexo VI-PlanilhaCustos Global '!$F$145</f>
        <v>22.462484</v>
      </c>
      <c r="CB76" s="233">
        <f>BO76*'Anexo VI-PlanilhaCustos Global '!$F$146</f>
        <v>19.220475999999998</v>
      </c>
      <c r="CC76" s="233">
        <f>BO76*'Anexo VI-PlanilhaCustos Global '!$F$147</f>
        <v>0.231572</v>
      </c>
      <c r="CD76" s="233">
        <f>BO76*'Anexo VI-PlanilhaCustos Global '!$F$148</f>
        <v>8.4523779999999995</v>
      </c>
      <c r="CE76" s="233">
        <f>BO76*'Anexo VI-PlanilhaCustos Global '!$F$149</f>
        <v>3.1262219999999998</v>
      </c>
      <c r="CF76" s="233">
        <f t="shared" ref="CF76:CF82" si="136">SUM(BY76:CE76)</f>
        <v>278.58111600000001</v>
      </c>
      <c r="CG76" s="233">
        <f>BO76*'Anexo VI-PlanilhaCustos Global '!$F$152</f>
        <v>4.8630119999999994</v>
      </c>
      <c r="CH76" s="233">
        <f>BO76*'Anexo VI-PlanilhaCustos Global '!$F$153</f>
        <v>50.36690999999999</v>
      </c>
      <c r="CI76" s="233">
        <f>BO76*'Anexo VI-PlanilhaCustos Global '!$F$154</f>
        <v>4.6314399999999996</v>
      </c>
      <c r="CJ76" s="233">
        <f t="shared" ref="CJ76:CJ82" si="137">SUM(CG76:CI76)</f>
        <v>59.861361999999986</v>
      </c>
      <c r="CK76" s="233">
        <f>BO76*'Anexo VI-PlanilhaCustos Global '!$F$157</f>
        <v>102.51785068800002</v>
      </c>
      <c r="CL76" s="233">
        <f>BO76*'Anexo VI-PlanilhaCustos Global '!$F$160</f>
        <v>0.38904095999999994</v>
      </c>
      <c r="CM76" s="233">
        <f>BO76*'Anexo VI-PlanilhaCustos Global '!$F$163</f>
        <v>0.31262219999999996</v>
      </c>
      <c r="CN76" s="233">
        <f t="shared" si="116"/>
        <v>867.75447184800009</v>
      </c>
      <c r="CO76" s="233">
        <f>Z76*CCT_Insumos!$B$37</f>
        <v>0</v>
      </c>
      <c r="CP76" s="233">
        <f>Z76*CCT_Insumos!$B$38</f>
        <v>0</v>
      </c>
      <c r="CQ76" s="21">
        <f>Z76*CCT_Insumos!E14</f>
        <v>43.67</v>
      </c>
      <c r="CR76" s="250"/>
      <c r="CS76" s="21">
        <f>Z76*CCT_Insumos!G14</f>
        <v>1.0941666666666667</v>
      </c>
      <c r="CT76" s="233">
        <f>Z76*CCT_Insumos!$B$39</f>
        <v>0</v>
      </c>
      <c r="CU76" s="250"/>
      <c r="CV76" s="21">
        <f>(H76+I76+L76+O76+P76+Q76+T76+V76+X76+Y76)*CCT_Insumos!I14</f>
        <v>0</v>
      </c>
      <c r="CW76" s="233">
        <f t="shared" ref="CW76:CW82" si="138">4.5*4*23*Z76</f>
        <v>414</v>
      </c>
      <c r="CX76" s="21">
        <f>'Anexo III  Relação de Materiais'!GI84</f>
        <v>0</v>
      </c>
      <c r="CY76" s="231">
        <f>'Anexo IV - Equipamentos '!W76</f>
        <v>0</v>
      </c>
      <c r="CZ76" s="231">
        <f>'Caixa d''água '!H69/12</f>
        <v>0</v>
      </c>
      <c r="DA76" s="231">
        <f>'Dedetização '!G76/12</f>
        <v>0</v>
      </c>
      <c r="DB76" s="231"/>
      <c r="DC76" s="233">
        <f t="shared" ref="DC76:DC82" si="139">SUM(CO76:DB76)</f>
        <v>458.76416666666665</v>
      </c>
      <c r="DD76" s="233">
        <v>21.623202731579998</v>
      </c>
      <c r="DE76" s="233">
        <v>18.8886</v>
      </c>
      <c r="DF76" s="21">
        <f>BO76*'Montante D'!$B$2</f>
        <v>0</v>
      </c>
      <c r="DG76" s="21">
        <f>BO76*'Montante D'!$B$3</f>
        <v>0</v>
      </c>
      <c r="DH76" s="233">
        <f t="shared" si="119"/>
        <v>0</v>
      </c>
      <c r="DI76" s="233">
        <f t="shared" ref="DI76:DI82" si="140">BO76+CN76+DC76+DH76</f>
        <v>2484.3786385146668</v>
      </c>
      <c r="DJ76" s="237">
        <f t="shared" si="120"/>
        <v>12.676056338028175</v>
      </c>
      <c r="DK76" s="233">
        <f t="shared" si="121"/>
        <v>212.74679045308696</v>
      </c>
      <c r="DL76" s="233">
        <f t="shared" si="122"/>
        <v>46.18844792731494</v>
      </c>
      <c r="DM76" s="289">
        <v>0.02</v>
      </c>
      <c r="DN76" s="233">
        <f t="shared" si="123"/>
        <v>55.985997487654465</v>
      </c>
      <c r="DO76" s="233">
        <f t="shared" si="124"/>
        <v>314.92123586805633</v>
      </c>
      <c r="DP76" s="233">
        <f t="shared" si="125"/>
        <v>2799.2998743827234</v>
      </c>
      <c r="DQ76" s="233">
        <f t="shared" si="126"/>
        <v>2799.2998743827234</v>
      </c>
      <c r="DR76" s="233">
        <f t="shared" si="127"/>
        <v>33591.598492592682</v>
      </c>
      <c r="DS76" s="233">
        <f t="shared" si="128"/>
        <v>33591.598492592682</v>
      </c>
    </row>
    <row r="77" spans="1:123" s="14" customFormat="1">
      <c r="A77" s="24" t="s">
        <v>105</v>
      </c>
      <c r="B77" s="24" t="s">
        <v>106</v>
      </c>
      <c r="C77" s="24" t="s">
        <v>112</v>
      </c>
      <c r="D77" s="386" t="s">
        <v>241</v>
      </c>
      <c r="E77" s="24" t="str">
        <f>CCT!D70</f>
        <v>Região do Triângulo e Alto Paranaíba</v>
      </c>
      <c r="F77" s="221"/>
      <c r="G77" s="221"/>
      <c r="H77" s="221"/>
      <c r="I77" s="221"/>
      <c r="J77" s="221"/>
      <c r="K77" s="221">
        <v>1</v>
      </c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21"/>
      <c r="Z77" s="22">
        <f t="shared" si="134"/>
        <v>1</v>
      </c>
      <c r="AA77" s="221"/>
      <c r="AB77" s="221"/>
      <c r="AC77" s="221"/>
      <c r="AD77" s="221"/>
      <c r="AE77" s="221"/>
      <c r="AF77" s="236">
        <f>CCT_Salários!K13</f>
        <v>1157.8599999999999</v>
      </c>
      <c r="AG77" s="221"/>
      <c r="AH77" s="221"/>
      <c r="AI77" s="221"/>
      <c r="AJ77" s="221"/>
      <c r="AK77" s="221"/>
      <c r="AL77" s="221"/>
      <c r="AM77" s="221"/>
      <c r="AN77" s="221"/>
      <c r="AO77" s="221"/>
      <c r="AP77" s="221"/>
      <c r="AQ77" s="221"/>
      <c r="AR77" s="221"/>
      <c r="AS77" s="221"/>
      <c r="AT77" s="221"/>
      <c r="AU77" s="233">
        <f t="shared" si="111"/>
        <v>0</v>
      </c>
      <c r="AV77" s="233">
        <f t="shared" si="89"/>
        <v>0</v>
      </c>
      <c r="AW77" s="233">
        <f t="shared" si="90"/>
        <v>0</v>
      </c>
      <c r="AX77" s="233">
        <f t="shared" si="91"/>
        <v>0</v>
      </c>
      <c r="AY77" s="233">
        <f t="shared" si="92"/>
        <v>0</v>
      </c>
      <c r="AZ77" s="233">
        <f t="shared" si="93"/>
        <v>1157.8599999999999</v>
      </c>
      <c r="BA77" s="233">
        <f t="shared" si="94"/>
        <v>0</v>
      </c>
      <c r="BB77" s="233">
        <f t="shared" si="95"/>
        <v>0</v>
      </c>
      <c r="BC77" s="233">
        <f t="shared" si="96"/>
        <v>0</v>
      </c>
      <c r="BD77" s="233">
        <f t="shared" si="97"/>
        <v>0</v>
      </c>
      <c r="BE77" s="233">
        <f t="shared" si="98"/>
        <v>0</v>
      </c>
      <c r="BF77" s="233">
        <f t="shared" si="99"/>
        <v>0</v>
      </c>
      <c r="BG77" s="233">
        <f t="shared" si="100"/>
        <v>0</v>
      </c>
      <c r="BH77" s="233">
        <f t="shared" si="101"/>
        <v>0</v>
      </c>
      <c r="BI77" s="233">
        <f t="shared" si="102"/>
        <v>0</v>
      </c>
      <c r="BJ77" s="233">
        <f t="shared" si="103"/>
        <v>0</v>
      </c>
      <c r="BK77" s="233">
        <f t="shared" si="104"/>
        <v>0</v>
      </c>
      <c r="BL77" s="233">
        <f t="shared" si="105"/>
        <v>0</v>
      </c>
      <c r="BM77" s="233">
        <f t="shared" si="106"/>
        <v>0</v>
      </c>
      <c r="BN77" s="233">
        <f t="shared" si="107"/>
        <v>0</v>
      </c>
      <c r="BO77" s="233">
        <f t="shared" si="112"/>
        <v>1157.8599999999999</v>
      </c>
      <c r="BP77" s="233">
        <f>BO77*'Anexo VI-PlanilhaCustos Global '!$F$133</f>
        <v>231.572</v>
      </c>
      <c r="BQ77" s="233">
        <f>BO77*'Anexo VI-PlanilhaCustos Global '!$F$134</f>
        <v>2.3157199999999998</v>
      </c>
      <c r="BR77" s="233">
        <f>BO77*'Anexo VI-PlanilhaCustos Global '!$F$135</f>
        <v>17.367899999999999</v>
      </c>
      <c r="BS77" s="233">
        <f>BO77*'Anexo VI-PlanilhaCustos Global '!$F$136</f>
        <v>11.5786</v>
      </c>
      <c r="BT77" s="233">
        <f>BO77*'Anexo VI-PlanilhaCustos Global '!$F$137</f>
        <v>34.735799999999998</v>
      </c>
      <c r="BU77" s="233">
        <f>BO77*'Anexo VI-PlanilhaCustos Global '!$F$138</f>
        <v>92.628799999999998</v>
      </c>
      <c r="BV77" s="233">
        <f>BO77*'Anexo VI-PlanilhaCustos Global '!$F$139</f>
        <v>28.9465</v>
      </c>
      <c r="BW77" s="233">
        <f>BO77*'Anexo VI-PlanilhaCustos Global '!$F$140</f>
        <v>6.9471599999999993</v>
      </c>
      <c r="BX77" s="233">
        <f t="shared" si="135"/>
        <v>426.09248000000002</v>
      </c>
      <c r="BY77" s="233">
        <f>BO77*'Anexo VI-PlanilhaCustos Global '!$F$143</f>
        <v>128.63824599999998</v>
      </c>
      <c r="BZ77" s="233">
        <f>BO77*'Anexo VI-PlanilhaCustos Global '!$F$144</f>
        <v>96.449737999999996</v>
      </c>
      <c r="CA77" s="233">
        <f>BO77*'Anexo VI-PlanilhaCustos Global '!$F$145</f>
        <v>22.462484</v>
      </c>
      <c r="CB77" s="233">
        <f>BO77*'Anexo VI-PlanilhaCustos Global '!$F$146</f>
        <v>19.220475999999998</v>
      </c>
      <c r="CC77" s="233">
        <f>BO77*'Anexo VI-PlanilhaCustos Global '!$F$147</f>
        <v>0.231572</v>
      </c>
      <c r="CD77" s="233">
        <f>BO77*'Anexo VI-PlanilhaCustos Global '!$F$148</f>
        <v>8.4523779999999995</v>
      </c>
      <c r="CE77" s="233">
        <f>BO77*'Anexo VI-PlanilhaCustos Global '!$F$149</f>
        <v>3.1262219999999998</v>
      </c>
      <c r="CF77" s="233">
        <f t="shared" si="136"/>
        <v>278.58111600000001</v>
      </c>
      <c r="CG77" s="233">
        <f>BO77*'Anexo VI-PlanilhaCustos Global '!$F$152</f>
        <v>4.8630119999999994</v>
      </c>
      <c r="CH77" s="233">
        <f>BO77*'Anexo VI-PlanilhaCustos Global '!$F$153</f>
        <v>50.36690999999999</v>
      </c>
      <c r="CI77" s="233">
        <f>BO77*'Anexo VI-PlanilhaCustos Global '!$F$154</f>
        <v>4.6314399999999996</v>
      </c>
      <c r="CJ77" s="233">
        <f t="shared" si="137"/>
        <v>59.861361999999986</v>
      </c>
      <c r="CK77" s="233">
        <f>BO77*'Anexo VI-PlanilhaCustos Global '!$F$157</f>
        <v>102.51785068800002</v>
      </c>
      <c r="CL77" s="233">
        <f>BO77*'Anexo VI-PlanilhaCustos Global '!$F$160</f>
        <v>0.38904095999999994</v>
      </c>
      <c r="CM77" s="233">
        <f>BO77*'Anexo VI-PlanilhaCustos Global '!$F$163</f>
        <v>0.31262219999999996</v>
      </c>
      <c r="CN77" s="233">
        <f t="shared" si="116"/>
        <v>867.75447184800009</v>
      </c>
      <c r="CO77" s="233">
        <f>Z77*CCT_Insumos!$B$37</f>
        <v>0</v>
      </c>
      <c r="CP77" s="233">
        <f>Z77*CCT_Insumos!$B$38</f>
        <v>0</v>
      </c>
      <c r="CQ77" s="21">
        <f>Z77*CCT_Insumos!E13</f>
        <v>36.17</v>
      </c>
      <c r="CR77" s="250"/>
      <c r="CS77" s="21">
        <f>Z77*CCT_Insumos!G13</f>
        <v>1.0941666666666667</v>
      </c>
      <c r="CT77" s="233">
        <f>Z77*CCT_Insumos!$B$39</f>
        <v>0</v>
      </c>
      <c r="CU77" s="233">
        <f>Z77*CCT_Insumos!H13</f>
        <v>347.81</v>
      </c>
      <c r="CV77" s="250"/>
      <c r="CW77" s="233">
        <f t="shared" si="138"/>
        <v>414</v>
      </c>
      <c r="CX77" s="21">
        <f>'Anexo III  Relação de Materiais'!GJ84</f>
        <v>0</v>
      </c>
      <c r="CY77" s="231">
        <f>'Anexo IV - Equipamentos '!W77</f>
        <v>0</v>
      </c>
      <c r="CZ77" s="231">
        <f>'Caixa d''água '!H70/12</f>
        <v>0</v>
      </c>
      <c r="DA77" s="231">
        <f>'Dedetização '!G77/12</f>
        <v>0</v>
      </c>
      <c r="DB77" s="231"/>
      <c r="DC77" s="233">
        <f t="shared" si="139"/>
        <v>799.07416666666666</v>
      </c>
      <c r="DD77" s="233">
        <v>21.623202731579998</v>
      </c>
      <c r="DE77" s="233">
        <v>18.8886</v>
      </c>
      <c r="DF77" s="21">
        <f>BO77*'Montante D'!$B$2</f>
        <v>0</v>
      </c>
      <c r="DG77" s="21">
        <f>BO77*'Montante D'!$B$3</f>
        <v>0</v>
      </c>
      <c r="DH77" s="233">
        <f t="shared" si="119"/>
        <v>0</v>
      </c>
      <c r="DI77" s="233">
        <f t="shared" si="140"/>
        <v>2824.6886385146668</v>
      </c>
      <c r="DJ77" s="237">
        <f t="shared" si="120"/>
        <v>13.960113960113972</v>
      </c>
      <c r="DK77" s="233">
        <f t="shared" si="121"/>
        <v>244.64539775169763</v>
      </c>
      <c r="DL77" s="233">
        <f t="shared" si="122"/>
        <v>53.11380345925015</v>
      </c>
      <c r="DM77" s="289">
        <v>0.03</v>
      </c>
      <c r="DN77" s="233">
        <f t="shared" si="123"/>
        <v>96.570551744091176</v>
      </c>
      <c r="DO77" s="233">
        <f t="shared" si="124"/>
        <v>394.32975295503894</v>
      </c>
      <c r="DP77" s="233">
        <f t="shared" si="125"/>
        <v>3219.0183914697059</v>
      </c>
      <c r="DQ77" s="233">
        <f t="shared" si="126"/>
        <v>3219.0183914697059</v>
      </c>
      <c r="DR77" s="233">
        <f t="shared" si="127"/>
        <v>38628.220697636469</v>
      </c>
      <c r="DS77" s="233">
        <f t="shared" si="128"/>
        <v>38628.220697636469</v>
      </c>
    </row>
    <row r="78" spans="1:123" s="14" customFormat="1">
      <c r="A78" s="24" t="s">
        <v>105</v>
      </c>
      <c r="B78" s="24" t="s">
        <v>106</v>
      </c>
      <c r="C78" s="24" t="s">
        <v>113</v>
      </c>
      <c r="D78" s="386" t="s">
        <v>2</v>
      </c>
      <c r="E78" s="24" t="str">
        <f>CCT!D71</f>
        <v>Uberaba</v>
      </c>
      <c r="F78" s="221"/>
      <c r="G78" s="221"/>
      <c r="H78" s="221">
        <v>6</v>
      </c>
      <c r="I78" s="221"/>
      <c r="J78" s="221"/>
      <c r="K78" s="221"/>
      <c r="L78" s="221">
        <v>1</v>
      </c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>
        <v>1</v>
      </c>
      <c r="Y78" s="221"/>
      <c r="Z78" s="22">
        <f t="shared" si="134"/>
        <v>8</v>
      </c>
      <c r="AA78" s="221"/>
      <c r="AB78" s="221"/>
      <c r="AC78" s="236">
        <f>CCT_Salários!F25</f>
        <v>1440.4</v>
      </c>
      <c r="AD78" s="221"/>
      <c r="AE78" s="221"/>
      <c r="AF78" s="221"/>
      <c r="AG78" s="236">
        <f>CCT_Salários!L25</f>
        <v>1462.01</v>
      </c>
      <c r="AH78" s="221"/>
      <c r="AI78" s="221"/>
      <c r="AJ78" s="221"/>
      <c r="AK78" s="221"/>
      <c r="AL78" s="221"/>
      <c r="AM78" s="221"/>
      <c r="AN78" s="221"/>
      <c r="AO78" s="221"/>
      <c r="AP78" s="221"/>
      <c r="AQ78" s="221"/>
      <c r="AR78" s="221"/>
      <c r="AS78" s="236">
        <f>CCT_Salários!V25</f>
        <v>1648.35</v>
      </c>
      <c r="AT78" s="221"/>
      <c r="AU78" s="233">
        <f t="shared" si="111"/>
        <v>0</v>
      </c>
      <c r="AV78" s="233">
        <f t="shared" si="89"/>
        <v>0</v>
      </c>
      <c r="AW78" s="233">
        <f t="shared" si="90"/>
        <v>8642.4000000000015</v>
      </c>
      <c r="AX78" s="233">
        <f t="shared" si="91"/>
        <v>0</v>
      </c>
      <c r="AY78" s="233">
        <f t="shared" si="92"/>
        <v>0</v>
      </c>
      <c r="AZ78" s="233">
        <f t="shared" si="93"/>
        <v>0</v>
      </c>
      <c r="BA78" s="233">
        <f t="shared" si="94"/>
        <v>1462.01</v>
      </c>
      <c r="BB78" s="233">
        <f t="shared" si="95"/>
        <v>0</v>
      </c>
      <c r="BC78" s="233">
        <f t="shared" si="96"/>
        <v>0</v>
      </c>
      <c r="BD78" s="233">
        <f t="shared" si="97"/>
        <v>0</v>
      </c>
      <c r="BE78" s="233">
        <f t="shared" si="98"/>
        <v>0</v>
      </c>
      <c r="BF78" s="233">
        <f t="shared" si="99"/>
        <v>0</v>
      </c>
      <c r="BG78" s="233">
        <f t="shared" si="100"/>
        <v>0</v>
      </c>
      <c r="BH78" s="233">
        <f t="shared" si="101"/>
        <v>0</v>
      </c>
      <c r="BI78" s="233">
        <f t="shared" si="102"/>
        <v>0</v>
      </c>
      <c r="BJ78" s="233">
        <f t="shared" si="103"/>
        <v>0</v>
      </c>
      <c r="BK78" s="233">
        <f t="shared" si="104"/>
        <v>0</v>
      </c>
      <c r="BL78" s="233">
        <f t="shared" si="105"/>
        <v>0</v>
      </c>
      <c r="BM78" s="233">
        <f t="shared" si="106"/>
        <v>1648.35</v>
      </c>
      <c r="BN78" s="233">
        <f t="shared" si="107"/>
        <v>0</v>
      </c>
      <c r="BO78" s="233">
        <f t="shared" si="112"/>
        <v>11752.760000000002</v>
      </c>
      <c r="BP78" s="233">
        <f>BO78*'Anexo VI-PlanilhaCustos Global '!$F$133</f>
        <v>2350.5520000000006</v>
      </c>
      <c r="BQ78" s="233">
        <f>BO78*'Anexo VI-PlanilhaCustos Global '!$F$134</f>
        <v>23.505520000000004</v>
      </c>
      <c r="BR78" s="233">
        <f>BO78*'Anexo VI-PlanilhaCustos Global '!$F$135</f>
        <v>176.29140000000001</v>
      </c>
      <c r="BS78" s="233">
        <f>BO78*'Anexo VI-PlanilhaCustos Global '!$F$136</f>
        <v>117.52760000000002</v>
      </c>
      <c r="BT78" s="233">
        <f>BO78*'Anexo VI-PlanilhaCustos Global '!$F$137</f>
        <v>352.58280000000002</v>
      </c>
      <c r="BU78" s="233">
        <f>BO78*'Anexo VI-PlanilhaCustos Global '!$F$138</f>
        <v>940.22080000000017</v>
      </c>
      <c r="BV78" s="233">
        <f>BO78*'Anexo VI-PlanilhaCustos Global '!$F$139</f>
        <v>293.81900000000007</v>
      </c>
      <c r="BW78" s="233">
        <f>BO78*'Anexo VI-PlanilhaCustos Global '!$F$140</f>
        <v>70.516560000000013</v>
      </c>
      <c r="BX78" s="233">
        <f t="shared" si="135"/>
        <v>4325.0156800000013</v>
      </c>
      <c r="BY78" s="233">
        <f>BO78*'Anexo VI-PlanilhaCustos Global '!$F$143</f>
        <v>1305.7316360000002</v>
      </c>
      <c r="BZ78" s="233">
        <f>BO78*'Anexo VI-PlanilhaCustos Global '!$F$144</f>
        <v>979.00490800000011</v>
      </c>
      <c r="CA78" s="233">
        <f>BO78*'Anexo VI-PlanilhaCustos Global '!$F$145</f>
        <v>228.00354400000003</v>
      </c>
      <c r="CB78" s="233">
        <f>BO78*'Anexo VI-PlanilhaCustos Global '!$F$146</f>
        <v>195.09581600000004</v>
      </c>
      <c r="CC78" s="233">
        <f>BO78*'Anexo VI-PlanilhaCustos Global '!$F$147</f>
        <v>2.3505520000000004</v>
      </c>
      <c r="CD78" s="233">
        <f>BO78*'Anexo VI-PlanilhaCustos Global '!$F$148</f>
        <v>85.795148000000012</v>
      </c>
      <c r="CE78" s="233">
        <f>BO78*'Anexo VI-PlanilhaCustos Global '!$F$149</f>
        <v>31.732452000000006</v>
      </c>
      <c r="CF78" s="233">
        <f t="shared" si="136"/>
        <v>2827.7140560000007</v>
      </c>
      <c r="CG78" s="233">
        <f>BO78*'Anexo VI-PlanilhaCustos Global '!$F$152</f>
        <v>49.361592000000009</v>
      </c>
      <c r="CH78" s="233">
        <f>BO78*'Anexo VI-PlanilhaCustos Global '!$F$153</f>
        <v>511.24506000000008</v>
      </c>
      <c r="CI78" s="233">
        <f>BO78*'Anexo VI-PlanilhaCustos Global '!$F$154</f>
        <v>47.011040000000008</v>
      </c>
      <c r="CJ78" s="233">
        <f t="shared" si="137"/>
        <v>607.61769200000003</v>
      </c>
      <c r="CK78" s="233">
        <f>BO78*'Anexo VI-PlanilhaCustos Global '!$F$157</f>
        <v>1040.5987726080004</v>
      </c>
      <c r="CL78" s="233">
        <f>BO78*'Anexo VI-PlanilhaCustos Global '!$F$160</f>
        <v>3.9489273600000003</v>
      </c>
      <c r="CM78" s="233">
        <f>BO78*'Anexo VI-PlanilhaCustos Global '!$F$163</f>
        <v>3.1732452000000007</v>
      </c>
      <c r="CN78" s="233">
        <f t="shared" si="116"/>
        <v>8808.0683731680019</v>
      </c>
      <c r="CO78" s="233">
        <f>Z78*CCT_Insumos!$B$37</f>
        <v>0</v>
      </c>
      <c r="CP78" s="233">
        <f>Z78*CCT_Insumos!$B$38</f>
        <v>0</v>
      </c>
      <c r="CQ78" s="21">
        <f>Z78*CCT_Insumos!E25</f>
        <v>349.36</v>
      </c>
      <c r="CR78" s="250"/>
      <c r="CS78" s="21">
        <f>Z78*CCT_Insumos!G25</f>
        <v>8.7533333333333339</v>
      </c>
      <c r="CT78" s="233">
        <f>Z78*CCT_Insumos!$B$39</f>
        <v>0</v>
      </c>
      <c r="CU78" s="250"/>
      <c r="CV78" s="21">
        <f>(H78+I78+L78+O78+P78+Q78+T78+V78+X78+Y78)*CCT_Insumos!I25</f>
        <v>167.29599999999999</v>
      </c>
      <c r="CW78" s="233">
        <f t="shared" si="138"/>
        <v>3312</v>
      </c>
      <c r="CX78" s="21">
        <f>'Anexo III  Relação de Materiais'!GK84</f>
        <v>0</v>
      </c>
      <c r="CY78" s="231">
        <f>'Anexo IV - Equipamentos '!W78</f>
        <v>0</v>
      </c>
      <c r="CZ78" s="231">
        <f>'Caixa d''água '!H71/12</f>
        <v>0</v>
      </c>
      <c r="DA78" s="231">
        <f>'Dedetização '!G78/12</f>
        <v>0</v>
      </c>
      <c r="DB78" s="231"/>
      <c r="DC78" s="233">
        <f t="shared" si="139"/>
        <v>3837.4093333333331</v>
      </c>
      <c r="DD78" s="233">
        <v>219.51913511222003</v>
      </c>
      <c r="DE78" s="233">
        <v>191.75740000000002</v>
      </c>
      <c r="DF78" s="21">
        <f>BO78*'Montante D'!$B$2</f>
        <v>0</v>
      </c>
      <c r="DG78" s="21">
        <f>BO78*'Montante D'!$B$3</f>
        <v>0</v>
      </c>
      <c r="DH78" s="233">
        <f t="shared" si="119"/>
        <v>0</v>
      </c>
      <c r="DI78" s="233">
        <f t="shared" si="140"/>
        <v>24398.237706501339</v>
      </c>
      <c r="DJ78" s="237">
        <f t="shared" si="120"/>
        <v>13.960113960113972</v>
      </c>
      <c r="DK78" s="233">
        <f t="shared" si="121"/>
        <v>2113.1237215887199</v>
      </c>
      <c r="DL78" s="233">
        <f t="shared" si="122"/>
        <v>458.77028166070892</v>
      </c>
      <c r="DM78" s="289">
        <v>0.03</v>
      </c>
      <c r="DN78" s="233">
        <f t="shared" si="123"/>
        <v>834.1277848376526</v>
      </c>
      <c r="DO78" s="233">
        <f t="shared" si="124"/>
        <v>3406.0217880870814</v>
      </c>
      <c r="DP78" s="233">
        <f t="shared" si="125"/>
        <v>27804.259494588419</v>
      </c>
      <c r="DQ78" s="233">
        <f t="shared" si="126"/>
        <v>27804.259494588419</v>
      </c>
      <c r="DR78" s="233">
        <f t="shared" si="127"/>
        <v>333651.11393506103</v>
      </c>
      <c r="DS78" s="233">
        <f t="shared" si="128"/>
        <v>333651.11393506103</v>
      </c>
    </row>
    <row r="79" spans="1:123" s="14" customFormat="1">
      <c r="A79" s="24" t="s">
        <v>105</v>
      </c>
      <c r="B79" s="24" t="s">
        <v>106</v>
      </c>
      <c r="C79" s="24" t="s">
        <v>71</v>
      </c>
      <c r="D79" s="386" t="s">
        <v>1</v>
      </c>
      <c r="E79" s="24" t="str">
        <f>CCT!D72</f>
        <v>Araxá</v>
      </c>
      <c r="F79" s="221"/>
      <c r="G79" s="221"/>
      <c r="H79" s="221"/>
      <c r="I79" s="221"/>
      <c r="J79" s="221"/>
      <c r="K79" s="221"/>
      <c r="L79" s="221">
        <v>1</v>
      </c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21"/>
      <c r="Z79" s="22">
        <f t="shared" si="134"/>
        <v>1</v>
      </c>
      <c r="AA79" s="221"/>
      <c r="AB79" s="221"/>
      <c r="AC79" s="221"/>
      <c r="AD79" s="221"/>
      <c r="AE79" s="221"/>
      <c r="AF79" s="221"/>
      <c r="AG79" s="299">
        <f>CCT_Salários!L26</f>
        <v>1462.01</v>
      </c>
      <c r="AH79" s="221"/>
      <c r="AI79" s="221"/>
      <c r="AJ79" s="221"/>
      <c r="AK79" s="221"/>
      <c r="AL79" s="221"/>
      <c r="AM79" s="221"/>
      <c r="AN79" s="221"/>
      <c r="AO79" s="221"/>
      <c r="AP79" s="221"/>
      <c r="AQ79" s="221"/>
      <c r="AR79" s="221"/>
      <c r="AS79" s="221"/>
      <c r="AT79" s="221"/>
      <c r="AU79" s="233">
        <f t="shared" si="111"/>
        <v>0</v>
      </c>
      <c r="AV79" s="233">
        <f t="shared" si="89"/>
        <v>0</v>
      </c>
      <c r="AW79" s="233">
        <f t="shared" si="90"/>
        <v>0</v>
      </c>
      <c r="AX79" s="233">
        <f t="shared" si="91"/>
        <v>0</v>
      </c>
      <c r="AY79" s="233">
        <f t="shared" si="92"/>
        <v>0</v>
      </c>
      <c r="AZ79" s="233">
        <f t="shared" si="93"/>
        <v>0</v>
      </c>
      <c r="BA79" s="233">
        <f t="shared" si="94"/>
        <v>1462.01</v>
      </c>
      <c r="BB79" s="233">
        <f t="shared" si="95"/>
        <v>0</v>
      </c>
      <c r="BC79" s="233">
        <f t="shared" si="96"/>
        <v>0</v>
      </c>
      <c r="BD79" s="233">
        <f t="shared" si="97"/>
        <v>0</v>
      </c>
      <c r="BE79" s="233">
        <f t="shared" si="98"/>
        <v>0</v>
      </c>
      <c r="BF79" s="233">
        <f t="shared" si="99"/>
        <v>0</v>
      </c>
      <c r="BG79" s="233">
        <f t="shared" si="100"/>
        <v>0</v>
      </c>
      <c r="BH79" s="233">
        <f t="shared" si="101"/>
        <v>0</v>
      </c>
      <c r="BI79" s="233">
        <f t="shared" si="102"/>
        <v>0</v>
      </c>
      <c r="BJ79" s="233">
        <f t="shared" si="103"/>
        <v>0</v>
      </c>
      <c r="BK79" s="233">
        <f t="shared" si="104"/>
        <v>0</v>
      </c>
      <c r="BL79" s="233">
        <f t="shared" si="105"/>
        <v>0</v>
      </c>
      <c r="BM79" s="233">
        <f t="shared" si="106"/>
        <v>0</v>
      </c>
      <c r="BN79" s="233">
        <f t="shared" si="107"/>
        <v>0</v>
      </c>
      <c r="BO79" s="233">
        <f t="shared" si="112"/>
        <v>1462.01</v>
      </c>
      <c r="BP79" s="233">
        <f>BO79*'Anexo VI-PlanilhaCustos Global '!$F$133</f>
        <v>292.40199999999999</v>
      </c>
      <c r="BQ79" s="233">
        <f>BO79*'Anexo VI-PlanilhaCustos Global '!$F$134</f>
        <v>2.9240200000000001</v>
      </c>
      <c r="BR79" s="233">
        <f>BO79*'Anexo VI-PlanilhaCustos Global '!$F$135</f>
        <v>21.930149999999998</v>
      </c>
      <c r="BS79" s="233">
        <f>BO79*'Anexo VI-PlanilhaCustos Global '!$F$136</f>
        <v>14.620100000000001</v>
      </c>
      <c r="BT79" s="233">
        <f>BO79*'Anexo VI-PlanilhaCustos Global '!$F$137</f>
        <v>43.860299999999995</v>
      </c>
      <c r="BU79" s="233">
        <f>BO79*'Anexo VI-PlanilhaCustos Global '!$F$138</f>
        <v>116.96080000000001</v>
      </c>
      <c r="BV79" s="233">
        <f>BO79*'Anexo VI-PlanilhaCustos Global '!$F$139</f>
        <v>36.550249999999998</v>
      </c>
      <c r="BW79" s="233">
        <f>BO79*'Anexo VI-PlanilhaCustos Global '!$F$140</f>
        <v>8.7720599999999997</v>
      </c>
      <c r="BX79" s="233">
        <f t="shared" si="135"/>
        <v>538.01967999999999</v>
      </c>
      <c r="BY79" s="233">
        <f>BO79*'Anexo VI-PlanilhaCustos Global '!$F$143</f>
        <v>162.42931100000001</v>
      </c>
      <c r="BZ79" s="233">
        <f>BO79*'Anexo VI-PlanilhaCustos Global '!$F$144</f>
        <v>121.785433</v>
      </c>
      <c r="CA79" s="233">
        <f>BO79*'Anexo VI-PlanilhaCustos Global '!$F$145</f>
        <v>28.362994</v>
      </c>
      <c r="CB79" s="233">
        <f>BO79*'Anexo VI-PlanilhaCustos Global '!$F$146</f>
        <v>24.269366000000002</v>
      </c>
      <c r="CC79" s="233">
        <f>BO79*'Anexo VI-PlanilhaCustos Global '!$F$147</f>
        <v>0.292402</v>
      </c>
      <c r="CD79" s="233">
        <f>BO79*'Anexo VI-PlanilhaCustos Global '!$F$148</f>
        <v>10.672673</v>
      </c>
      <c r="CE79" s="233">
        <f>BO79*'Anexo VI-PlanilhaCustos Global '!$F$149</f>
        <v>3.9474270000000002</v>
      </c>
      <c r="CF79" s="233">
        <f t="shared" si="136"/>
        <v>351.75960599999996</v>
      </c>
      <c r="CG79" s="233">
        <f>BO79*'Anexo VI-PlanilhaCustos Global '!$F$152</f>
        <v>6.1404419999999993</v>
      </c>
      <c r="CH79" s="233">
        <f>BO79*'Anexo VI-PlanilhaCustos Global '!$F$153</f>
        <v>63.597434999999997</v>
      </c>
      <c r="CI79" s="233">
        <f>BO79*'Anexo VI-PlanilhaCustos Global '!$F$154</f>
        <v>5.8480400000000001</v>
      </c>
      <c r="CJ79" s="233">
        <f t="shared" si="137"/>
        <v>75.585916999999995</v>
      </c>
      <c r="CK79" s="233">
        <f>BO79*'Anexo VI-PlanilhaCustos Global '!$F$157</f>
        <v>129.44753500800005</v>
      </c>
      <c r="CL79" s="233">
        <f>BO79*'Anexo VI-PlanilhaCustos Global '!$F$160</f>
        <v>0.49123535999999995</v>
      </c>
      <c r="CM79" s="233">
        <f>BO79*'Anexo VI-PlanilhaCustos Global '!$F$163</f>
        <v>0.3947427</v>
      </c>
      <c r="CN79" s="233">
        <f t="shared" si="116"/>
        <v>1095.6987160680001</v>
      </c>
      <c r="CO79" s="233">
        <f>Z79*CCT_Insumos!$B$37</f>
        <v>0</v>
      </c>
      <c r="CP79" s="233">
        <f>Z79*CCT_Insumos!$B$38</f>
        <v>0</v>
      </c>
      <c r="CQ79" s="21">
        <f>Z79*CCT_Insumos!E26</f>
        <v>49.63</v>
      </c>
      <c r="CR79" s="250"/>
      <c r="CS79" s="21">
        <f>Z79*CCT_Insumos!G26</f>
        <v>1.0941666666666667</v>
      </c>
      <c r="CT79" s="233">
        <f>Z79*CCT_Insumos!$B$39</f>
        <v>0</v>
      </c>
      <c r="CU79" s="250"/>
      <c r="CV79" s="21">
        <f>(H79+I79+L79+O79+P79+Q79+T79+V79+X79+Y79)*CCT_Insumos!I26</f>
        <v>20.911999999999999</v>
      </c>
      <c r="CW79" s="233">
        <f t="shared" si="138"/>
        <v>414</v>
      </c>
      <c r="CX79" s="21">
        <f>'Anexo III  Relação de Materiais'!GL84</f>
        <v>0</v>
      </c>
      <c r="CY79" s="231">
        <f>'Anexo IV - Equipamentos '!W79</f>
        <v>0</v>
      </c>
      <c r="CZ79" s="231">
        <f>'Caixa d''água '!H72/12</f>
        <v>0</v>
      </c>
      <c r="DA79" s="231">
        <f>'Dedetização '!G79/12</f>
        <v>0</v>
      </c>
      <c r="DB79" s="231"/>
      <c r="DC79" s="233">
        <f t="shared" si="139"/>
        <v>485.63616666666667</v>
      </c>
      <c r="DD79" s="233">
        <v>27.339523714599999</v>
      </c>
      <c r="DE79" s="233">
        <v>23.881999999999998</v>
      </c>
      <c r="DF79" s="21">
        <f>BO79*'Montante D'!$B$2</f>
        <v>0</v>
      </c>
      <c r="DG79" s="21">
        <f>BO79*'Montante D'!$B$3</f>
        <v>0</v>
      </c>
      <c r="DH79" s="233">
        <f t="shared" si="119"/>
        <v>0</v>
      </c>
      <c r="DI79" s="233">
        <f t="shared" si="140"/>
        <v>3043.344882734667</v>
      </c>
      <c r="DJ79" s="237">
        <f t="shared" si="120"/>
        <v>12.676056338028175</v>
      </c>
      <c r="DK79" s="233">
        <f t="shared" si="121"/>
        <v>260.6131955919264</v>
      </c>
      <c r="DL79" s="233">
        <f t="shared" si="122"/>
        <v>56.580496411405079</v>
      </c>
      <c r="DM79" s="289">
        <v>0.02</v>
      </c>
      <c r="DN79" s="233">
        <f t="shared" si="123"/>
        <v>68.582419892612222</v>
      </c>
      <c r="DO79" s="233">
        <f t="shared" si="124"/>
        <v>385.7761118959437</v>
      </c>
      <c r="DP79" s="233">
        <f t="shared" si="125"/>
        <v>3429.1209946306108</v>
      </c>
      <c r="DQ79" s="233">
        <f t="shared" si="126"/>
        <v>3429.1209946306108</v>
      </c>
      <c r="DR79" s="233">
        <f t="shared" si="127"/>
        <v>41149.451935567326</v>
      </c>
      <c r="DS79" s="233">
        <f t="shared" si="128"/>
        <v>41149.451935567326</v>
      </c>
    </row>
    <row r="80" spans="1:123" s="14" customFormat="1">
      <c r="A80" s="24" t="s">
        <v>105</v>
      </c>
      <c r="B80" s="24" t="s">
        <v>106</v>
      </c>
      <c r="C80" s="24" t="s">
        <v>72</v>
      </c>
      <c r="D80" s="386" t="s">
        <v>237</v>
      </c>
      <c r="E80" s="24" t="str">
        <f>CCT!D73</f>
        <v>Região do Triângulo e Alto Paranaíba</v>
      </c>
      <c r="F80" s="221"/>
      <c r="G80" s="221"/>
      <c r="H80" s="221"/>
      <c r="I80" s="221"/>
      <c r="J80" s="221">
        <v>1</v>
      </c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21"/>
      <c r="Z80" s="22">
        <f t="shared" si="134"/>
        <v>1</v>
      </c>
      <c r="AA80" s="221"/>
      <c r="AB80" s="221"/>
      <c r="AC80" s="221"/>
      <c r="AD80" s="221"/>
      <c r="AE80" s="236">
        <f>CCT_Salários!J13</f>
        <v>771.91</v>
      </c>
      <c r="AF80" s="221"/>
      <c r="AG80" s="221"/>
      <c r="AH80" s="221"/>
      <c r="AI80" s="221"/>
      <c r="AJ80" s="221"/>
      <c r="AK80" s="221"/>
      <c r="AL80" s="221"/>
      <c r="AM80" s="221"/>
      <c r="AN80" s="221"/>
      <c r="AO80" s="221"/>
      <c r="AP80" s="221"/>
      <c r="AQ80" s="221"/>
      <c r="AR80" s="221"/>
      <c r="AS80" s="221"/>
      <c r="AT80" s="221"/>
      <c r="AU80" s="233">
        <f t="shared" si="111"/>
        <v>0</v>
      </c>
      <c r="AV80" s="233">
        <f t="shared" si="89"/>
        <v>0</v>
      </c>
      <c r="AW80" s="233">
        <f t="shared" si="90"/>
        <v>0</v>
      </c>
      <c r="AX80" s="233">
        <f t="shared" si="91"/>
        <v>0</v>
      </c>
      <c r="AY80" s="233">
        <f t="shared" si="92"/>
        <v>771.91</v>
      </c>
      <c r="AZ80" s="233">
        <f t="shared" si="93"/>
        <v>0</v>
      </c>
      <c r="BA80" s="233">
        <f t="shared" si="94"/>
        <v>0</v>
      </c>
      <c r="BB80" s="233">
        <f t="shared" si="95"/>
        <v>0</v>
      </c>
      <c r="BC80" s="233">
        <f t="shared" si="96"/>
        <v>0</v>
      </c>
      <c r="BD80" s="233">
        <f t="shared" si="97"/>
        <v>0</v>
      </c>
      <c r="BE80" s="233">
        <f t="shared" si="98"/>
        <v>0</v>
      </c>
      <c r="BF80" s="233">
        <f t="shared" si="99"/>
        <v>0</v>
      </c>
      <c r="BG80" s="233">
        <f t="shared" si="100"/>
        <v>0</v>
      </c>
      <c r="BH80" s="233">
        <f t="shared" si="101"/>
        <v>0</v>
      </c>
      <c r="BI80" s="233">
        <f t="shared" si="102"/>
        <v>0</v>
      </c>
      <c r="BJ80" s="233">
        <f t="shared" si="103"/>
        <v>0</v>
      </c>
      <c r="BK80" s="233">
        <f t="shared" si="104"/>
        <v>0</v>
      </c>
      <c r="BL80" s="233">
        <f t="shared" si="105"/>
        <v>0</v>
      </c>
      <c r="BM80" s="233">
        <f t="shared" si="106"/>
        <v>0</v>
      </c>
      <c r="BN80" s="233">
        <f t="shared" si="107"/>
        <v>0</v>
      </c>
      <c r="BO80" s="233">
        <f t="shared" si="112"/>
        <v>771.91</v>
      </c>
      <c r="BP80" s="233">
        <f>BO80*'Anexo VI-PlanilhaCustos Global '!$F$133</f>
        <v>154.38200000000001</v>
      </c>
      <c r="BQ80" s="233">
        <f>BO80*'Anexo VI-PlanilhaCustos Global '!$F$134</f>
        <v>1.54382</v>
      </c>
      <c r="BR80" s="233">
        <f>BO80*'Anexo VI-PlanilhaCustos Global '!$F$135</f>
        <v>11.57865</v>
      </c>
      <c r="BS80" s="233">
        <f>BO80*'Anexo VI-PlanilhaCustos Global '!$F$136</f>
        <v>7.7191000000000001</v>
      </c>
      <c r="BT80" s="233">
        <f>BO80*'Anexo VI-PlanilhaCustos Global '!$F$137</f>
        <v>23.157299999999999</v>
      </c>
      <c r="BU80" s="233">
        <f>BO80*'Anexo VI-PlanilhaCustos Global '!$F$138</f>
        <v>61.752800000000001</v>
      </c>
      <c r="BV80" s="233">
        <f>BO80*'Anexo VI-PlanilhaCustos Global '!$F$139</f>
        <v>19.297750000000001</v>
      </c>
      <c r="BW80" s="233">
        <f>BO80*'Anexo VI-PlanilhaCustos Global '!$F$140</f>
        <v>4.6314599999999997</v>
      </c>
      <c r="BX80" s="233">
        <f t="shared" si="135"/>
        <v>284.06288000000001</v>
      </c>
      <c r="BY80" s="233">
        <f>BO80*'Anexo VI-PlanilhaCustos Global '!$F$143</f>
        <v>85.759201000000004</v>
      </c>
      <c r="BZ80" s="233">
        <f>BO80*'Anexo VI-PlanilhaCustos Global '!$F$144</f>
        <v>64.300102999999993</v>
      </c>
      <c r="CA80" s="233">
        <f>BO80*'Anexo VI-PlanilhaCustos Global '!$F$145</f>
        <v>14.975054</v>
      </c>
      <c r="CB80" s="233">
        <f>BO80*'Anexo VI-PlanilhaCustos Global '!$F$146</f>
        <v>12.813706</v>
      </c>
      <c r="CC80" s="233">
        <f>BO80*'Anexo VI-PlanilhaCustos Global '!$F$147</f>
        <v>0.15438199999999999</v>
      </c>
      <c r="CD80" s="233">
        <f>BO80*'Anexo VI-PlanilhaCustos Global '!$F$148</f>
        <v>5.6349429999999998</v>
      </c>
      <c r="CE80" s="233">
        <f>BO80*'Anexo VI-PlanilhaCustos Global '!$F$149</f>
        <v>2.0841569999999998</v>
      </c>
      <c r="CF80" s="233">
        <f t="shared" si="136"/>
        <v>185.72154599999999</v>
      </c>
      <c r="CG80" s="233">
        <f>BO80*'Anexo VI-PlanilhaCustos Global '!$F$152</f>
        <v>3.2420219999999995</v>
      </c>
      <c r="CH80" s="233">
        <f>BO80*'Anexo VI-PlanilhaCustos Global '!$F$153</f>
        <v>33.578084999999994</v>
      </c>
      <c r="CI80" s="233">
        <f>BO80*'Anexo VI-PlanilhaCustos Global '!$F$154</f>
        <v>3.0876399999999999</v>
      </c>
      <c r="CJ80" s="233">
        <f t="shared" si="137"/>
        <v>39.907746999999993</v>
      </c>
      <c r="CK80" s="233">
        <f>BO80*'Anexo VI-PlanilhaCustos Global '!$F$157</f>
        <v>68.345528928000022</v>
      </c>
      <c r="CL80" s="233">
        <f>BO80*'Anexo VI-PlanilhaCustos Global '!$F$160</f>
        <v>0.25936176</v>
      </c>
      <c r="CM80" s="233">
        <f>BO80*'Anexo VI-PlanilhaCustos Global '!$F$163</f>
        <v>0.20841569999999998</v>
      </c>
      <c r="CN80" s="233">
        <f t="shared" si="116"/>
        <v>578.50547938800003</v>
      </c>
      <c r="CO80" s="233">
        <f>Z80*CCT_Insumos!$B$37</f>
        <v>0</v>
      </c>
      <c r="CP80" s="233">
        <f>Z80*CCT_Insumos!$B$38</f>
        <v>0</v>
      </c>
      <c r="CQ80" s="21">
        <f>Z80*CCT_Insumos!E13</f>
        <v>36.17</v>
      </c>
      <c r="CR80" s="250"/>
      <c r="CS80" s="21">
        <f>Z80*CCT_Insumos!G13</f>
        <v>1.0941666666666667</v>
      </c>
      <c r="CT80" s="233">
        <f>Z80*CCT_Insumos!$B$39</f>
        <v>0</v>
      </c>
      <c r="CU80" s="233">
        <f>Z80*CCT_Insumos!H13</f>
        <v>347.81</v>
      </c>
      <c r="CV80" s="250"/>
      <c r="CW80" s="233">
        <f t="shared" si="138"/>
        <v>414</v>
      </c>
      <c r="CX80" s="21">
        <f>'Anexo III  Relação de Materiais'!GM84</f>
        <v>0</v>
      </c>
      <c r="CY80" s="231">
        <f>'Anexo IV - Equipamentos '!W80</f>
        <v>0</v>
      </c>
      <c r="CZ80" s="231">
        <f>'Caixa d''água '!H73/12</f>
        <v>0</v>
      </c>
      <c r="DA80" s="231">
        <f>'Dedetização '!G80/12</f>
        <v>0</v>
      </c>
      <c r="DB80" s="231"/>
      <c r="DC80" s="233">
        <f t="shared" si="139"/>
        <v>799.07416666666666</v>
      </c>
      <c r="DD80" s="233">
        <v>14.415697442779999</v>
      </c>
      <c r="DE80" s="233">
        <v>12.592600000000001</v>
      </c>
      <c r="DF80" s="21">
        <f>BO80*'Montante D'!$B$2</f>
        <v>0</v>
      </c>
      <c r="DG80" s="21">
        <f>BO80*'Montante D'!$B$3</f>
        <v>0</v>
      </c>
      <c r="DH80" s="233">
        <f t="shared" si="119"/>
        <v>0</v>
      </c>
      <c r="DI80" s="233">
        <f t="shared" si="140"/>
        <v>2149.4896460546665</v>
      </c>
      <c r="DJ80" s="237">
        <f t="shared" si="120"/>
        <v>12.676056338028175</v>
      </c>
      <c r="DK80" s="233">
        <f t="shared" si="121"/>
        <v>184.06897250721653</v>
      </c>
      <c r="DL80" s="233">
        <f t="shared" si="122"/>
        <v>39.962342715382533</v>
      </c>
      <c r="DM80" s="289">
        <v>0.02</v>
      </c>
      <c r="DN80" s="233">
        <f t="shared" si="123"/>
        <v>48.43920329137277</v>
      </c>
      <c r="DO80" s="233">
        <f t="shared" si="124"/>
        <v>272.47051851397185</v>
      </c>
      <c r="DP80" s="233">
        <f t="shared" si="125"/>
        <v>2421.9601645686384</v>
      </c>
      <c r="DQ80" s="233">
        <f t="shared" si="126"/>
        <v>2421.9601645686384</v>
      </c>
      <c r="DR80" s="233">
        <f t="shared" si="127"/>
        <v>29063.521974823663</v>
      </c>
      <c r="DS80" s="233">
        <f t="shared" si="128"/>
        <v>29063.521974823663</v>
      </c>
    </row>
    <row r="81" spans="1:123" s="14" customFormat="1">
      <c r="A81" s="24" t="s">
        <v>105</v>
      </c>
      <c r="B81" s="24" t="s">
        <v>106</v>
      </c>
      <c r="C81" s="24" t="s">
        <v>114</v>
      </c>
      <c r="D81" s="386" t="s">
        <v>243</v>
      </c>
      <c r="E81" s="24" t="str">
        <f>CCT!D74</f>
        <v>Região de Uberaba</v>
      </c>
      <c r="F81" s="221"/>
      <c r="G81" s="221"/>
      <c r="H81" s="221"/>
      <c r="I81" s="221"/>
      <c r="J81" s="221">
        <v>1</v>
      </c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21"/>
      <c r="Z81" s="22">
        <f t="shared" si="134"/>
        <v>1</v>
      </c>
      <c r="AA81" s="221"/>
      <c r="AB81" s="221"/>
      <c r="AC81" s="221"/>
      <c r="AD81" s="221"/>
      <c r="AE81" s="236">
        <f>CCT_Salários!J14</f>
        <v>771.91</v>
      </c>
      <c r="AF81" s="221"/>
      <c r="AG81" s="221"/>
      <c r="AH81" s="221"/>
      <c r="AI81" s="221"/>
      <c r="AJ81" s="221"/>
      <c r="AK81" s="221"/>
      <c r="AL81" s="221"/>
      <c r="AM81" s="221"/>
      <c r="AN81" s="221"/>
      <c r="AO81" s="221"/>
      <c r="AP81" s="221"/>
      <c r="AQ81" s="221"/>
      <c r="AR81" s="221"/>
      <c r="AS81" s="221"/>
      <c r="AT81" s="221"/>
      <c r="AU81" s="233">
        <f t="shared" si="111"/>
        <v>0</v>
      </c>
      <c r="AV81" s="233">
        <f t="shared" si="89"/>
        <v>0</v>
      </c>
      <c r="AW81" s="233">
        <f t="shared" si="90"/>
        <v>0</v>
      </c>
      <c r="AX81" s="233">
        <f t="shared" si="91"/>
        <v>0</v>
      </c>
      <c r="AY81" s="233">
        <f t="shared" si="92"/>
        <v>771.91</v>
      </c>
      <c r="AZ81" s="233">
        <f t="shared" si="93"/>
        <v>0</v>
      </c>
      <c r="BA81" s="233">
        <f t="shared" si="94"/>
        <v>0</v>
      </c>
      <c r="BB81" s="233">
        <f t="shared" si="95"/>
        <v>0</v>
      </c>
      <c r="BC81" s="233">
        <f t="shared" si="96"/>
        <v>0</v>
      </c>
      <c r="BD81" s="233">
        <f t="shared" si="97"/>
        <v>0</v>
      </c>
      <c r="BE81" s="233">
        <f t="shared" si="98"/>
        <v>0</v>
      </c>
      <c r="BF81" s="233">
        <f t="shared" si="99"/>
        <v>0</v>
      </c>
      <c r="BG81" s="233">
        <f t="shared" si="100"/>
        <v>0</v>
      </c>
      <c r="BH81" s="233">
        <f t="shared" si="101"/>
        <v>0</v>
      </c>
      <c r="BI81" s="233">
        <f t="shared" si="102"/>
        <v>0</v>
      </c>
      <c r="BJ81" s="233">
        <f t="shared" si="103"/>
        <v>0</v>
      </c>
      <c r="BK81" s="233">
        <f t="shared" si="104"/>
        <v>0</v>
      </c>
      <c r="BL81" s="233">
        <f t="shared" si="105"/>
        <v>0</v>
      </c>
      <c r="BM81" s="233">
        <f t="shared" si="106"/>
        <v>0</v>
      </c>
      <c r="BN81" s="233">
        <f t="shared" si="107"/>
        <v>0</v>
      </c>
      <c r="BO81" s="233">
        <f t="shared" si="112"/>
        <v>771.91</v>
      </c>
      <c r="BP81" s="233">
        <f>BO81*'Anexo VI-PlanilhaCustos Global '!$F$133</f>
        <v>154.38200000000001</v>
      </c>
      <c r="BQ81" s="233">
        <f>BO81*'Anexo VI-PlanilhaCustos Global '!$F$134</f>
        <v>1.54382</v>
      </c>
      <c r="BR81" s="233">
        <f>BO81*'Anexo VI-PlanilhaCustos Global '!$F$135</f>
        <v>11.57865</v>
      </c>
      <c r="BS81" s="233">
        <f>BO81*'Anexo VI-PlanilhaCustos Global '!$F$136</f>
        <v>7.7191000000000001</v>
      </c>
      <c r="BT81" s="233">
        <f>BO81*'Anexo VI-PlanilhaCustos Global '!$F$137</f>
        <v>23.157299999999999</v>
      </c>
      <c r="BU81" s="233">
        <f>BO81*'Anexo VI-PlanilhaCustos Global '!$F$138</f>
        <v>61.752800000000001</v>
      </c>
      <c r="BV81" s="233">
        <f>BO81*'Anexo VI-PlanilhaCustos Global '!$F$139</f>
        <v>19.297750000000001</v>
      </c>
      <c r="BW81" s="233">
        <f>BO81*'Anexo VI-PlanilhaCustos Global '!$F$140</f>
        <v>4.6314599999999997</v>
      </c>
      <c r="BX81" s="233">
        <f t="shared" si="135"/>
        <v>284.06288000000001</v>
      </c>
      <c r="BY81" s="233">
        <f>BO81*'Anexo VI-PlanilhaCustos Global '!$F$143</f>
        <v>85.759201000000004</v>
      </c>
      <c r="BZ81" s="233">
        <f>BO81*'Anexo VI-PlanilhaCustos Global '!$F$144</f>
        <v>64.300102999999993</v>
      </c>
      <c r="CA81" s="233">
        <f>BO81*'Anexo VI-PlanilhaCustos Global '!$F$145</f>
        <v>14.975054</v>
      </c>
      <c r="CB81" s="233">
        <f>BO81*'Anexo VI-PlanilhaCustos Global '!$F$146</f>
        <v>12.813706</v>
      </c>
      <c r="CC81" s="233">
        <f>BO81*'Anexo VI-PlanilhaCustos Global '!$F$147</f>
        <v>0.15438199999999999</v>
      </c>
      <c r="CD81" s="233">
        <f>BO81*'Anexo VI-PlanilhaCustos Global '!$F$148</f>
        <v>5.6349429999999998</v>
      </c>
      <c r="CE81" s="233">
        <f>BO81*'Anexo VI-PlanilhaCustos Global '!$F$149</f>
        <v>2.0841569999999998</v>
      </c>
      <c r="CF81" s="233">
        <f t="shared" si="136"/>
        <v>185.72154599999999</v>
      </c>
      <c r="CG81" s="233">
        <f>BO81*'Anexo VI-PlanilhaCustos Global '!$F$152</f>
        <v>3.2420219999999995</v>
      </c>
      <c r="CH81" s="233">
        <f>BO81*'Anexo VI-PlanilhaCustos Global '!$F$153</f>
        <v>33.578084999999994</v>
      </c>
      <c r="CI81" s="233">
        <f>BO81*'Anexo VI-PlanilhaCustos Global '!$F$154</f>
        <v>3.0876399999999999</v>
      </c>
      <c r="CJ81" s="233">
        <f t="shared" si="137"/>
        <v>39.907746999999993</v>
      </c>
      <c r="CK81" s="233">
        <f>BO81*'Anexo VI-PlanilhaCustos Global '!$F$157</f>
        <v>68.345528928000022</v>
      </c>
      <c r="CL81" s="233">
        <f>BO81*'Anexo VI-PlanilhaCustos Global '!$F$160</f>
        <v>0.25936176</v>
      </c>
      <c r="CM81" s="233">
        <f>BO81*'Anexo VI-PlanilhaCustos Global '!$F$163</f>
        <v>0.20841569999999998</v>
      </c>
      <c r="CN81" s="233">
        <f t="shared" si="116"/>
        <v>578.50547938800003</v>
      </c>
      <c r="CO81" s="233">
        <f>Z81*CCT_Insumos!$B$37</f>
        <v>0</v>
      </c>
      <c r="CP81" s="233">
        <f>Z81*CCT_Insumos!$B$38</f>
        <v>0</v>
      </c>
      <c r="CQ81" s="250"/>
      <c r="CR81" s="250"/>
      <c r="CS81" s="21">
        <f>Z81*CCT_Insumos!G14</f>
        <v>1.0941666666666667</v>
      </c>
      <c r="CT81" s="233">
        <f>Z81*CCT_Insumos!$B$39</f>
        <v>0</v>
      </c>
      <c r="CU81" s="250"/>
      <c r="CV81" s="21">
        <f>(H81+I81+L81+O81+P81+Q81+T81+V81+X81+Y81)*CCT_Insumos!I14</f>
        <v>0</v>
      </c>
      <c r="CW81" s="233">
        <f t="shared" si="138"/>
        <v>414</v>
      </c>
      <c r="CX81" s="21">
        <f>'Anexo III  Relação de Materiais'!GN84</f>
        <v>0</v>
      </c>
      <c r="CY81" s="231">
        <f>'Anexo IV - Equipamentos '!W81</f>
        <v>0</v>
      </c>
      <c r="CZ81" s="231">
        <f>'Caixa d''água '!H74/12</f>
        <v>0</v>
      </c>
      <c r="DA81" s="231">
        <f>'Dedetização '!G81/12</f>
        <v>0</v>
      </c>
      <c r="DB81" s="231"/>
      <c r="DC81" s="233">
        <f t="shared" si="139"/>
        <v>415.09416666666669</v>
      </c>
      <c r="DD81" s="233">
        <v>14.415697442779999</v>
      </c>
      <c r="DE81" s="233">
        <v>12.592600000000001</v>
      </c>
      <c r="DF81" s="21">
        <f>BO81*'Montante D'!$B$2</f>
        <v>0</v>
      </c>
      <c r="DG81" s="21">
        <f>BO81*'Montante D'!$B$3</f>
        <v>0</v>
      </c>
      <c r="DH81" s="233">
        <f t="shared" si="119"/>
        <v>0</v>
      </c>
      <c r="DI81" s="233">
        <f t="shared" si="140"/>
        <v>1765.5096460546667</v>
      </c>
      <c r="DJ81" s="237">
        <f t="shared" si="120"/>
        <v>12.676056338028175</v>
      </c>
      <c r="DK81" s="233">
        <f t="shared" si="121"/>
        <v>151.18730490158273</v>
      </c>
      <c r="DL81" s="233">
        <f t="shared" si="122"/>
        <v>32.823559616790988</v>
      </c>
      <c r="DM81" s="289">
        <v>0.02</v>
      </c>
      <c r="DN81" s="233">
        <f t="shared" si="123"/>
        <v>39.786132868837562</v>
      </c>
      <c r="DO81" s="233">
        <f t="shared" si="124"/>
        <v>223.79699738721129</v>
      </c>
      <c r="DP81" s="233">
        <f t="shared" si="125"/>
        <v>1989.3066434418781</v>
      </c>
      <c r="DQ81" s="233">
        <f t="shared" si="126"/>
        <v>1989.3066434418781</v>
      </c>
      <c r="DR81" s="233">
        <f t="shared" si="127"/>
        <v>23871.679721302538</v>
      </c>
      <c r="DS81" s="233">
        <f t="shared" si="128"/>
        <v>23871.679721302538</v>
      </c>
    </row>
    <row r="82" spans="1:123" s="14" customFormat="1">
      <c r="A82" s="24" t="s">
        <v>105</v>
      </c>
      <c r="B82" s="24" t="s">
        <v>106</v>
      </c>
      <c r="C82" s="24" t="s">
        <v>115</v>
      </c>
      <c r="D82" s="386" t="s">
        <v>244</v>
      </c>
      <c r="E82" s="24" t="str">
        <f>CCT!D75</f>
        <v>Região de Uberaba</v>
      </c>
      <c r="F82" s="221"/>
      <c r="G82" s="221"/>
      <c r="H82" s="221"/>
      <c r="I82" s="221"/>
      <c r="J82" s="221">
        <v>1</v>
      </c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21"/>
      <c r="Z82" s="22">
        <f t="shared" si="134"/>
        <v>1</v>
      </c>
      <c r="AA82" s="221"/>
      <c r="AB82" s="221"/>
      <c r="AC82" s="221"/>
      <c r="AD82" s="221"/>
      <c r="AE82" s="236">
        <f>CCT_Salários!J14</f>
        <v>771.91</v>
      </c>
      <c r="AF82" s="221"/>
      <c r="AG82" s="221"/>
      <c r="AH82" s="221"/>
      <c r="AI82" s="221"/>
      <c r="AJ82" s="221"/>
      <c r="AK82" s="221"/>
      <c r="AL82" s="221"/>
      <c r="AM82" s="221"/>
      <c r="AN82" s="221"/>
      <c r="AO82" s="221"/>
      <c r="AP82" s="221"/>
      <c r="AQ82" s="221"/>
      <c r="AR82" s="221"/>
      <c r="AS82" s="221"/>
      <c r="AT82" s="221"/>
      <c r="AU82" s="233">
        <f t="shared" si="111"/>
        <v>0</v>
      </c>
      <c r="AV82" s="233">
        <f t="shared" si="89"/>
        <v>0</v>
      </c>
      <c r="AW82" s="233">
        <f t="shared" si="90"/>
        <v>0</v>
      </c>
      <c r="AX82" s="233">
        <f t="shared" si="91"/>
        <v>0</v>
      </c>
      <c r="AY82" s="233">
        <f t="shared" si="92"/>
        <v>771.91</v>
      </c>
      <c r="AZ82" s="233">
        <f t="shared" si="93"/>
        <v>0</v>
      </c>
      <c r="BA82" s="233">
        <f t="shared" si="94"/>
        <v>0</v>
      </c>
      <c r="BB82" s="233">
        <f t="shared" si="95"/>
        <v>0</v>
      </c>
      <c r="BC82" s="233">
        <f t="shared" si="96"/>
        <v>0</v>
      </c>
      <c r="BD82" s="233">
        <f t="shared" si="97"/>
        <v>0</v>
      </c>
      <c r="BE82" s="233">
        <f t="shared" si="98"/>
        <v>0</v>
      </c>
      <c r="BF82" s="233">
        <f t="shared" si="99"/>
        <v>0</v>
      </c>
      <c r="BG82" s="233">
        <f t="shared" si="100"/>
        <v>0</v>
      </c>
      <c r="BH82" s="233">
        <f t="shared" si="101"/>
        <v>0</v>
      </c>
      <c r="BI82" s="233">
        <f t="shared" si="102"/>
        <v>0</v>
      </c>
      <c r="BJ82" s="233">
        <f t="shared" si="103"/>
        <v>0</v>
      </c>
      <c r="BK82" s="233">
        <f t="shared" si="104"/>
        <v>0</v>
      </c>
      <c r="BL82" s="233">
        <f t="shared" si="105"/>
        <v>0</v>
      </c>
      <c r="BM82" s="233">
        <f t="shared" si="106"/>
        <v>0</v>
      </c>
      <c r="BN82" s="233">
        <f t="shared" si="107"/>
        <v>0</v>
      </c>
      <c r="BO82" s="233">
        <f t="shared" si="112"/>
        <v>771.91</v>
      </c>
      <c r="BP82" s="233">
        <f>BO82*'Anexo VI-PlanilhaCustos Global '!$F$133</f>
        <v>154.38200000000001</v>
      </c>
      <c r="BQ82" s="233">
        <f>BO82*'Anexo VI-PlanilhaCustos Global '!$F$134</f>
        <v>1.54382</v>
      </c>
      <c r="BR82" s="233">
        <f>BO82*'Anexo VI-PlanilhaCustos Global '!$F$135</f>
        <v>11.57865</v>
      </c>
      <c r="BS82" s="233">
        <f>BO82*'Anexo VI-PlanilhaCustos Global '!$F$136</f>
        <v>7.7191000000000001</v>
      </c>
      <c r="BT82" s="233">
        <f>BO82*'Anexo VI-PlanilhaCustos Global '!$F$137</f>
        <v>23.157299999999999</v>
      </c>
      <c r="BU82" s="233">
        <f>BO82*'Anexo VI-PlanilhaCustos Global '!$F$138</f>
        <v>61.752800000000001</v>
      </c>
      <c r="BV82" s="233">
        <f>BO82*'Anexo VI-PlanilhaCustos Global '!$F$139</f>
        <v>19.297750000000001</v>
      </c>
      <c r="BW82" s="233">
        <f>BO82*'Anexo VI-PlanilhaCustos Global '!$F$140</f>
        <v>4.6314599999999997</v>
      </c>
      <c r="BX82" s="233">
        <f t="shared" si="135"/>
        <v>284.06288000000001</v>
      </c>
      <c r="BY82" s="233">
        <f>BO82*'Anexo VI-PlanilhaCustos Global '!$F$143</f>
        <v>85.759201000000004</v>
      </c>
      <c r="BZ82" s="233">
        <f>BO82*'Anexo VI-PlanilhaCustos Global '!$F$144</f>
        <v>64.300102999999993</v>
      </c>
      <c r="CA82" s="233">
        <f>BO82*'Anexo VI-PlanilhaCustos Global '!$F$145</f>
        <v>14.975054</v>
      </c>
      <c r="CB82" s="233">
        <f>BO82*'Anexo VI-PlanilhaCustos Global '!$F$146</f>
        <v>12.813706</v>
      </c>
      <c r="CC82" s="233">
        <f>BO82*'Anexo VI-PlanilhaCustos Global '!$F$147</f>
        <v>0.15438199999999999</v>
      </c>
      <c r="CD82" s="233">
        <f>BO82*'Anexo VI-PlanilhaCustos Global '!$F$148</f>
        <v>5.6349429999999998</v>
      </c>
      <c r="CE82" s="233">
        <f>BO82*'Anexo VI-PlanilhaCustos Global '!$F$149</f>
        <v>2.0841569999999998</v>
      </c>
      <c r="CF82" s="233">
        <f t="shared" si="136"/>
        <v>185.72154599999999</v>
      </c>
      <c r="CG82" s="233">
        <f>BO82*'Anexo VI-PlanilhaCustos Global '!$F$152</f>
        <v>3.2420219999999995</v>
      </c>
      <c r="CH82" s="233">
        <f>BO82*'Anexo VI-PlanilhaCustos Global '!$F$153</f>
        <v>33.578084999999994</v>
      </c>
      <c r="CI82" s="233">
        <f>BO82*'Anexo VI-PlanilhaCustos Global '!$F$154</f>
        <v>3.0876399999999999</v>
      </c>
      <c r="CJ82" s="233">
        <f t="shared" si="137"/>
        <v>39.907746999999993</v>
      </c>
      <c r="CK82" s="233">
        <f>BO82*'Anexo VI-PlanilhaCustos Global '!$F$157</f>
        <v>68.345528928000022</v>
      </c>
      <c r="CL82" s="233">
        <f>BO82*'Anexo VI-PlanilhaCustos Global '!$F$160</f>
        <v>0.25936176</v>
      </c>
      <c r="CM82" s="233">
        <f>BO82*'Anexo VI-PlanilhaCustos Global '!$F$163</f>
        <v>0.20841569999999998</v>
      </c>
      <c r="CN82" s="233">
        <f t="shared" si="116"/>
        <v>578.50547938800003</v>
      </c>
      <c r="CO82" s="233">
        <f>Z82*CCT_Insumos!$B$37</f>
        <v>0</v>
      </c>
      <c r="CP82" s="233">
        <f>Z82*CCT_Insumos!$B$38</f>
        <v>0</v>
      </c>
      <c r="CQ82" s="250"/>
      <c r="CR82" s="250"/>
      <c r="CS82" s="21">
        <f>Z82*CCT_Insumos!G14</f>
        <v>1.0941666666666667</v>
      </c>
      <c r="CT82" s="233">
        <f>Z82*CCT_Insumos!$B$39</f>
        <v>0</v>
      </c>
      <c r="CU82" s="250"/>
      <c r="CV82" s="21">
        <f>(H82+I82+L82+O82+P82+Q82+T82+V82+X82+Y82)*CCT_Insumos!I14</f>
        <v>0</v>
      </c>
      <c r="CW82" s="233">
        <f t="shared" si="138"/>
        <v>414</v>
      </c>
      <c r="CX82" s="21">
        <f>'Anexo III  Relação de Materiais'!GO84</f>
        <v>0</v>
      </c>
      <c r="CY82" s="231">
        <f>'Anexo IV - Equipamentos '!W82</f>
        <v>0</v>
      </c>
      <c r="CZ82" s="231">
        <f>'Caixa d''água '!H75/12</f>
        <v>0</v>
      </c>
      <c r="DA82" s="231">
        <f>'Dedetização '!G82/12</f>
        <v>0</v>
      </c>
      <c r="DB82" s="231"/>
      <c r="DC82" s="233">
        <f t="shared" si="139"/>
        <v>415.09416666666669</v>
      </c>
      <c r="DD82" s="233">
        <v>14.415697442779999</v>
      </c>
      <c r="DE82" s="233">
        <v>12.592600000000001</v>
      </c>
      <c r="DF82" s="21">
        <f>BO82*'Montante D'!$B$2</f>
        <v>0</v>
      </c>
      <c r="DG82" s="21">
        <f>BO82*'Montante D'!$B$3</f>
        <v>0</v>
      </c>
      <c r="DH82" s="233">
        <f t="shared" si="119"/>
        <v>0</v>
      </c>
      <c r="DI82" s="233">
        <f t="shared" si="140"/>
        <v>1765.5096460546667</v>
      </c>
      <c r="DJ82" s="237">
        <f t="shared" si="120"/>
        <v>13.960113960113972</v>
      </c>
      <c r="DK82" s="233">
        <f t="shared" si="121"/>
        <v>152.91023715117342</v>
      </c>
      <c r="DL82" s="233">
        <f t="shared" si="122"/>
        <v>33.197617276241601</v>
      </c>
      <c r="DM82" s="289">
        <v>0.03</v>
      </c>
      <c r="DN82" s="233">
        <f t="shared" si="123"/>
        <v>60.359304138621084</v>
      </c>
      <c r="DO82" s="233">
        <f t="shared" si="124"/>
        <v>246.46715856603612</v>
      </c>
      <c r="DP82" s="233">
        <f t="shared" si="125"/>
        <v>2011.976804620703</v>
      </c>
      <c r="DQ82" s="233">
        <f t="shared" si="126"/>
        <v>2011.976804620703</v>
      </c>
      <c r="DR82" s="233">
        <f t="shared" si="127"/>
        <v>24143.721655448437</v>
      </c>
      <c r="DS82" s="233">
        <f t="shared" si="128"/>
        <v>24143.721655448437</v>
      </c>
    </row>
    <row r="83" spans="1:123" s="16" customFormat="1" ht="12.6" customHeight="1">
      <c r="A83" s="243"/>
      <c r="B83" s="244"/>
      <c r="C83" s="244"/>
      <c r="D83" s="247"/>
      <c r="E83" s="244"/>
      <c r="F83" s="220">
        <f t="shared" ref="F83:Z83" si="141">SUM(F76:F82)</f>
        <v>0</v>
      </c>
      <c r="G83" s="220">
        <f t="shared" si="141"/>
        <v>0</v>
      </c>
      <c r="H83" s="220">
        <f t="shared" si="141"/>
        <v>6</v>
      </c>
      <c r="I83" s="220">
        <f t="shared" si="141"/>
        <v>0</v>
      </c>
      <c r="J83" s="220">
        <f t="shared" si="141"/>
        <v>3</v>
      </c>
      <c r="K83" s="220">
        <f t="shared" si="141"/>
        <v>2</v>
      </c>
      <c r="L83" s="220">
        <f t="shared" si="141"/>
        <v>2</v>
      </c>
      <c r="M83" s="220">
        <f t="shared" si="141"/>
        <v>0</v>
      </c>
      <c r="N83" s="220">
        <f t="shared" si="141"/>
        <v>0</v>
      </c>
      <c r="O83" s="220">
        <f t="shared" si="141"/>
        <v>0</v>
      </c>
      <c r="P83" s="220">
        <f t="shared" si="141"/>
        <v>0</v>
      </c>
      <c r="Q83" s="220">
        <f t="shared" si="141"/>
        <v>0</v>
      </c>
      <c r="R83" s="220">
        <f t="shared" si="141"/>
        <v>0</v>
      </c>
      <c r="S83" s="220">
        <f t="shared" si="141"/>
        <v>0</v>
      </c>
      <c r="T83" s="220">
        <f t="shared" si="141"/>
        <v>0</v>
      </c>
      <c r="U83" s="220">
        <f t="shared" si="141"/>
        <v>0</v>
      </c>
      <c r="V83" s="220">
        <f t="shared" si="141"/>
        <v>0</v>
      </c>
      <c r="W83" s="220">
        <f t="shared" si="141"/>
        <v>0</v>
      </c>
      <c r="X83" s="220">
        <f t="shared" si="141"/>
        <v>1</v>
      </c>
      <c r="Y83" s="220">
        <f t="shared" si="141"/>
        <v>0</v>
      </c>
      <c r="Z83" s="220">
        <f t="shared" si="141"/>
        <v>14</v>
      </c>
      <c r="AA83" s="220"/>
      <c r="AB83" s="220"/>
      <c r="AC83" s="220"/>
      <c r="AD83" s="220"/>
      <c r="AE83" s="220"/>
      <c r="AF83" s="220"/>
      <c r="AG83" s="220"/>
      <c r="AH83" s="220"/>
      <c r="AI83" s="220"/>
      <c r="AJ83" s="220"/>
      <c r="AK83" s="220"/>
      <c r="AL83" s="220"/>
      <c r="AM83" s="220"/>
      <c r="AN83" s="220"/>
      <c r="AO83" s="220"/>
      <c r="AP83" s="220"/>
      <c r="AQ83" s="220"/>
      <c r="AR83" s="220"/>
      <c r="AS83" s="220"/>
      <c r="AT83" s="220"/>
      <c r="AU83" s="257">
        <f>SUM(AU76:AU82)</f>
        <v>0</v>
      </c>
      <c r="AV83" s="257">
        <f t="shared" ref="AV83:DG83" si="142">SUM(AV76:AV82)</f>
        <v>0</v>
      </c>
      <c r="AW83" s="257">
        <f t="shared" si="142"/>
        <v>8642.4000000000015</v>
      </c>
      <c r="AX83" s="257">
        <f t="shared" si="142"/>
        <v>0</v>
      </c>
      <c r="AY83" s="257">
        <f t="shared" si="142"/>
        <v>2315.73</v>
      </c>
      <c r="AZ83" s="257">
        <f t="shared" si="142"/>
        <v>2315.7199999999998</v>
      </c>
      <c r="BA83" s="257">
        <f t="shared" si="142"/>
        <v>2924.02</v>
      </c>
      <c r="BB83" s="257">
        <f t="shared" si="142"/>
        <v>0</v>
      </c>
      <c r="BC83" s="257">
        <f t="shared" si="142"/>
        <v>0</v>
      </c>
      <c r="BD83" s="257">
        <f t="shared" si="142"/>
        <v>0</v>
      </c>
      <c r="BE83" s="257">
        <f t="shared" si="142"/>
        <v>0</v>
      </c>
      <c r="BF83" s="257">
        <f t="shared" si="142"/>
        <v>0</v>
      </c>
      <c r="BG83" s="257">
        <f t="shared" si="142"/>
        <v>0</v>
      </c>
      <c r="BH83" s="257">
        <f t="shared" si="142"/>
        <v>0</v>
      </c>
      <c r="BI83" s="257">
        <f t="shared" si="142"/>
        <v>0</v>
      </c>
      <c r="BJ83" s="257">
        <f t="shared" si="142"/>
        <v>0</v>
      </c>
      <c r="BK83" s="257">
        <f t="shared" si="142"/>
        <v>0</v>
      </c>
      <c r="BL83" s="257">
        <f t="shared" si="142"/>
        <v>0</v>
      </c>
      <c r="BM83" s="257">
        <f t="shared" si="142"/>
        <v>1648.35</v>
      </c>
      <c r="BN83" s="257">
        <f t="shared" si="142"/>
        <v>0</v>
      </c>
      <c r="BO83" s="257">
        <f t="shared" si="142"/>
        <v>17846.22</v>
      </c>
      <c r="BP83" s="257">
        <f t="shared" si="142"/>
        <v>3569.2440000000011</v>
      </c>
      <c r="BQ83" s="257">
        <f t="shared" si="142"/>
        <v>35.692439999999991</v>
      </c>
      <c r="BR83" s="257">
        <f t="shared" si="142"/>
        <v>267.69329999999997</v>
      </c>
      <c r="BS83" s="257">
        <f t="shared" si="142"/>
        <v>178.46220000000002</v>
      </c>
      <c r="BT83" s="257">
        <f t="shared" si="142"/>
        <v>535.38659999999993</v>
      </c>
      <c r="BU83" s="257">
        <f t="shared" si="142"/>
        <v>1427.6976000000002</v>
      </c>
      <c r="BV83" s="257">
        <f t="shared" si="142"/>
        <v>446.15550000000013</v>
      </c>
      <c r="BW83" s="257">
        <f t="shared" si="142"/>
        <v>107.07732000000001</v>
      </c>
      <c r="BX83" s="257">
        <f t="shared" si="142"/>
        <v>6567.4089600000025</v>
      </c>
      <c r="BY83" s="257">
        <f t="shared" si="142"/>
        <v>1982.7150420000005</v>
      </c>
      <c r="BZ83" s="257">
        <f t="shared" si="142"/>
        <v>1486.5901260000003</v>
      </c>
      <c r="CA83" s="257">
        <f t="shared" si="142"/>
        <v>346.21666800000003</v>
      </c>
      <c r="CB83" s="257">
        <f t="shared" si="142"/>
        <v>296.24725200000012</v>
      </c>
      <c r="CC83" s="257">
        <f t="shared" si="142"/>
        <v>3.5692440000000003</v>
      </c>
      <c r="CD83" s="257">
        <f t="shared" si="142"/>
        <v>130.27740599999998</v>
      </c>
      <c r="CE83" s="257">
        <f t="shared" si="142"/>
        <v>48.184793999999997</v>
      </c>
      <c r="CF83" s="257">
        <f t="shared" si="142"/>
        <v>4293.8005320000002</v>
      </c>
      <c r="CG83" s="257">
        <f t="shared" si="142"/>
        <v>74.954124000000022</v>
      </c>
      <c r="CH83" s="257">
        <f t="shared" si="142"/>
        <v>776.3105700000001</v>
      </c>
      <c r="CI83" s="257">
        <f t="shared" si="142"/>
        <v>71.384879999999981</v>
      </c>
      <c r="CJ83" s="257">
        <f t="shared" si="142"/>
        <v>922.64957399999992</v>
      </c>
      <c r="CK83" s="257">
        <f t="shared" si="142"/>
        <v>1580.1185957760008</v>
      </c>
      <c r="CL83" s="257">
        <f t="shared" si="142"/>
        <v>5.99632992</v>
      </c>
      <c r="CM83" s="257">
        <f t="shared" si="142"/>
        <v>4.8184794000000002</v>
      </c>
      <c r="CN83" s="257">
        <f t="shared" si="142"/>
        <v>13374.792471096005</v>
      </c>
      <c r="CO83" s="257">
        <f t="shared" si="142"/>
        <v>0</v>
      </c>
      <c r="CP83" s="257">
        <f t="shared" si="142"/>
        <v>0</v>
      </c>
      <c r="CQ83" s="257">
        <f t="shared" si="142"/>
        <v>515</v>
      </c>
      <c r="CR83" s="257">
        <f t="shared" si="142"/>
        <v>0</v>
      </c>
      <c r="CS83" s="257">
        <f t="shared" si="142"/>
        <v>15.318333333333332</v>
      </c>
      <c r="CT83" s="257">
        <f t="shared" si="142"/>
        <v>0</v>
      </c>
      <c r="CU83" s="257">
        <f t="shared" si="142"/>
        <v>695.62</v>
      </c>
      <c r="CV83" s="257">
        <f t="shared" si="142"/>
        <v>188.208</v>
      </c>
      <c r="CW83" s="257">
        <f t="shared" si="142"/>
        <v>5796</v>
      </c>
      <c r="CX83" s="257">
        <f t="shared" si="142"/>
        <v>0</v>
      </c>
      <c r="CY83" s="257">
        <f t="shared" si="142"/>
        <v>0</v>
      </c>
      <c r="CZ83" s="257">
        <f t="shared" si="142"/>
        <v>0</v>
      </c>
      <c r="DA83" s="257">
        <f t="shared" si="142"/>
        <v>0</v>
      </c>
      <c r="DB83" s="257">
        <f t="shared" si="142"/>
        <v>0</v>
      </c>
      <c r="DC83" s="257">
        <f t="shared" si="142"/>
        <v>7210.1463333333331</v>
      </c>
      <c r="DD83" s="257">
        <f t="shared" si="142"/>
        <v>333.35215661832007</v>
      </c>
      <c r="DE83" s="257">
        <f t="shared" si="142"/>
        <v>291.19440000000003</v>
      </c>
      <c r="DF83" s="257">
        <f t="shared" si="142"/>
        <v>0</v>
      </c>
      <c r="DG83" s="257">
        <f t="shared" si="142"/>
        <v>0</v>
      </c>
      <c r="DH83" s="257">
        <f t="shared" ref="DH83:DS83" si="143">SUM(DH76:DH82)</f>
        <v>0</v>
      </c>
      <c r="DI83" s="257">
        <f t="shared" si="143"/>
        <v>38431.158804429346</v>
      </c>
      <c r="DJ83" s="257">
        <f t="shared" si="143"/>
        <v>92.584567232454617</v>
      </c>
      <c r="DK83" s="257">
        <f t="shared" si="143"/>
        <v>3319.2956199454038</v>
      </c>
      <c r="DL83" s="257">
        <f t="shared" si="143"/>
        <v>720.63654906709417</v>
      </c>
      <c r="DM83" s="257">
        <f t="shared" si="143"/>
        <v>0.17</v>
      </c>
      <c r="DN83" s="257">
        <f t="shared" si="143"/>
        <v>1203.8513942608417</v>
      </c>
      <c r="DO83" s="257">
        <f t="shared" si="143"/>
        <v>5243.7835632733395</v>
      </c>
      <c r="DP83" s="257">
        <f t="shared" si="143"/>
        <v>43674.942367702686</v>
      </c>
      <c r="DQ83" s="257">
        <f t="shared" si="143"/>
        <v>43674.942367702686</v>
      </c>
      <c r="DR83" s="257">
        <f t="shared" si="143"/>
        <v>524099.30841243215</v>
      </c>
      <c r="DS83" s="257">
        <f t="shared" si="143"/>
        <v>524099.30841243215</v>
      </c>
    </row>
    <row r="84" spans="1:123" s="14" customFormat="1">
      <c r="A84" s="24" t="s">
        <v>107</v>
      </c>
      <c r="B84" s="24" t="s">
        <v>128</v>
      </c>
      <c r="C84" s="24" t="s">
        <v>348</v>
      </c>
      <c r="D84" s="386" t="s">
        <v>256</v>
      </c>
      <c r="E84" s="24" t="str">
        <f>CCT!D76</f>
        <v>Interior</v>
      </c>
      <c r="F84" s="221">
        <v>1</v>
      </c>
      <c r="G84" s="221"/>
      <c r="H84" s="221"/>
      <c r="I84" s="221"/>
      <c r="J84" s="221"/>
      <c r="K84" s="221">
        <v>1</v>
      </c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21"/>
      <c r="Z84" s="22">
        <f t="shared" ref="Z84:Z86" si="144">SUM(F84:Y84)</f>
        <v>2</v>
      </c>
      <c r="AA84" s="359">
        <f>CCT_Salários!D2</f>
        <v>760.5</v>
      </c>
      <c r="AB84" s="221"/>
      <c r="AC84" s="221"/>
      <c r="AD84" s="221"/>
      <c r="AE84" s="221"/>
      <c r="AF84" s="236">
        <f>CCT_Salários!K2</f>
        <v>1157.8599999999999</v>
      </c>
      <c r="AG84" s="221"/>
      <c r="AH84" s="221"/>
      <c r="AI84" s="221"/>
      <c r="AJ84" s="221"/>
      <c r="AK84" s="221"/>
      <c r="AL84" s="221"/>
      <c r="AM84" s="221"/>
      <c r="AN84" s="221"/>
      <c r="AO84" s="221"/>
      <c r="AP84" s="221"/>
      <c r="AQ84" s="221"/>
      <c r="AR84" s="221"/>
      <c r="AS84" s="221"/>
      <c r="AT84" s="221"/>
      <c r="AU84" s="233">
        <f t="shared" si="111"/>
        <v>760.5</v>
      </c>
      <c r="AV84" s="233">
        <f t="shared" si="89"/>
        <v>0</v>
      </c>
      <c r="AW84" s="233">
        <f t="shared" si="90"/>
        <v>0</v>
      </c>
      <c r="AX84" s="233">
        <f t="shared" si="91"/>
        <v>0</v>
      </c>
      <c r="AY84" s="233">
        <f t="shared" si="92"/>
        <v>0</v>
      </c>
      <c r="AZ84" s="233">
        <f t="shared" si="93"/>
        <v>1157.8599999999999</v>
      </c>
      <c r="BA84" s="233">
        <f t="shared" si="94"/>
        <v>0</v>
      </c>
      <c r="BB84" s="233">
        <f t="shared" si="95"/>
        <v>0</v>
      </c>
      <c r="BC84" s="233">
        <f t="shared" si="96"/>
        <v>0</v>
      </c>
      <c r="BD84" s="233">
        <f t="shared" si="97"/>
        <v>0</v>
      </c>
      <c r="BE84" s="233">
        <f t="shared" si="98"/>
        <v>0</v>
      </c>
      <c r="BF84" s="233">
        <f t="shared" si="99"/>
        <v>0</v>
      </c>
      <c r="BG84" s="233">
        <f t="shared" si="100"/>
        <v>0</v>
      </c>
      <c r="BH84" s="233">
        <f t="shared" si="101"/>
        <v>0</v>
      </c>
      <c r="BI84" s="233">
        <f t="shared" si="102"/>
        <v>0</v>
      </c>
      <c r="BJ84" s="233">
        <f t="shared" si="103"/>
        <v>0</v>
      </c>
      <c r="BK84" s="233">
        <f t="shared" si="104"/>
        <v>0</v>
      </c>
      <c r="BL84" s="233">
        <f t="shared" si="105"/>
        <v>0</v>
      </c>
      <c r="BM84" s="233">
        <f t="shared" si="106"/>
        <v>0</v>
      </c>
      <c r="BN84" s="233">
        <f t="shared" si="107"/>
        <v>0</v>
      </c>
      <c r="BO84" s="233">
        <f t="shared" si="112"/>
        <v>1918.36</v>
      </c>
      <c r="BP84" s="233">
        <f>BO84*'Anexo VI-PlanilhaCustos Global '!$F$133</f>
        <v>383.67200000000003</v>
      </c>
      <c r="BQ84" s="233">
        <f>BO84*'Anexo VI-PlanilhaCustos Global '!$F$134</f>
        <v>3.8367199999999997</v>
      </c>
      <c r="BR84" s="233">
        <f>BO84*'Anexo VI-PlanilhaCustos Global '!$F$135</f>
        <v>28.775399999999998</v>
      </c>
      <c r="BS84" s="233">
        <f>BO84*'Anexo VI-PlanilhaCustos Global '!$F$136</f>
        <v>19.183599999999998</v>
      </c>
      <c r="BT84" s="233">
        <f>BO84*'Anexo VI-PlanilhaCustos Global '!$F$137</f>
        <v>57.550799999999995</v>
      </c>
      <c r="BU84" s="233">
        <f>BO84*'Anexo VI-PlanilhaCustos Global '!$F$138</f>
        <v>153.46879999999999</v>
      </c>
      <c r="BV84" s="233">
        <f>BO84*'Anexo VI-PlanilhaCustos Global '!$F$139</f>
        <v>47.959000000000003</v>
      </c>
      <c r="BW84" s="233">
        <f>BO84*'Anexo VI-PlanilhaCustos Global '!$F$140</f>
        <v>11.510159999999999</v>
      </c>
      <c r="BX84" s="233">
        <f t="shared" ref="BX84:BX86" si="145">SUM(BP84:BW84)</f>
        <v>705.95648000000006</v>
      </c>
      <c r="BY84" s="233">
        <f>BO84*'Anexo VI-PlanilhaCustos Global '!$F$143</f>
        <v>213.129796</v>
      </c>
      <c r="BZ84" s="233">
        <f>BO84*'Anexo VI-PlanilhaCustos Global '!$F$144</f>
        <v>159.79938799999999</v>
      </c>
      <c r="CA84" s="233">
        <f>BO84*'Anexo VI-PlanilhaCustos Global '!$F$145</f>
        <v>37.216183999999998</v>
      </c>
      <c r="CB84" s="233">
        <f>BO84*'Anexo VI-PlanilhaCustos Global '!$F$146</f>
        <v>31.844776</v>
      </c>
      <c r="CC84" s="233">
        <f>BO84*'Anexo VI-PlanilhaCustos Global '!$F$147</f>
        <v>0.38367200000000001</v>
      </c>
      <c r="CD84" s="233">
        <f>BO84*'Anexo VI-PlanilhaCustos Global '!$F$148</f>
        <v>14.004028</v>
      </c>
      <c r="CE84" s="233">
        <f>BO84*'Anexo VI-PlanilhaCustos Global '!$F$149</f>
        <v>5.1795720000000003</v>
      </c>
      <c r="CF84" s="233">
        <f t="shared" ref="CF84:CF86" si="146">SUM(BY84:CE84)</f>
        <v>461.55741599999999</v>
      </c>
      <c r="CG84" s="233">
        <f>BO84*'Anexo VI-PlanilhaCustos Global '!$F$152</f>
        <v>8.0571119999999983</v>
      </c>
      <c r="CH84" s="233">
        <f>BO84*'Anexo VI-PlanilhaCustos Global '!$F$153</f>
        <v>83.44865999999999</v>
      </c>
      <c r="CI84" s="233">
        <f>BO84*'Anexo VI-PlanilhaCustos Global '!$F$154</f>
        <v>7.6734399999999994</v>
      </c>
      <c r="CJ84" s="233">
        <f t="shared" ref="CJ84:CJ86" si="147">SUM(CG84:CI84)</f>
        <v>99.179211999999993</v>
      </c>
      <c r="CK84" s="233">
        <f>BO84*'Anexo VI-PlanilhaCustos Global '!$F$157</f>
        <v>169.85312908800006</v>
      </c>
      <c r="CL84" s="233">
        <f>BO84*'Anexo VI-PlanilhaCustos Global '!$F$160</f>
        <v>0.64456895999999997</v>
      </c>
      <c r="CM84" s="233">
        <f>BO84*'Anexo VI-PlanilhaCustos Global '!$F$163</f>
        <v>0.51795720000000001</v>
      </c>
      <c r="CN84" s="233">
        <f t="shared" si="116"/>
        <v>1437.708763248</v>
      </c>
      <c r="CO84" s="233">
        <f>Z84*CCT_Insumos!$B$37</f>
        <v>0</v>
      </c>
      <c r="CP84" s="233">
        <f>Z84*CCT_Insumos!$B$38</f>
        <v>0</v>
      </c>
      <c r="CQ84" s="250"/>
      <c r="CR84" s="21">
        <f>Z84*CCT_Insumos!F2</f>
        <v>26.32</v>
      </c>
      <c r="CS84" s="21">
        <f>Z84*CCT_Insumos!G2</f>
        <v>2.1883333333333335</v>
      </c>
      <c r="CT84" s="233">
        <f>Z84*CCT_Insumos!$B$39</f>
        <v>0</v>
      </c>
      <c r="CU84" s="250"/>
      <c r="CV84" s="21">
        <f>(H84+I84+L84+O84+P84+Q84+T84+V84+X84+Y84)*CCT_Insumos!I2</f>
        <v>0</v>
      </c>
      <c r="CW84" s="233">
        <f t="shared" ref="CW84:CW86" si="148">4.5*4*23*Z84</f>
        <v>828</v>
      </c>
      <c r="CX84" s="21">
        <f>'Anexo III  Relação de Materiais'!GP84</f>
        <v>0</v>
      </c>
      <c r="CY84" s="231">
        <f>'Anexo IV - Equipamentos '!W84</f>
        <v>0</v>
      </c>
      <c r="CZ84" s="231">
        <f>'Caixa d''água '!H76/12</f>
        <v>0</v>
      </c>
      <c r="DA84" s="231">
        <f>'Dedetização '!G84/12</f>
        <v>0</v>
      </c>
      <c r="DB84" s="231"/>
      <c r="DC84" s="233">
        <f t="shared" ref="DC84:DC86" si="149">SUM(CO84:DB84)</f>
        <v>856.50833333333333</v>
      </c>
      <c r="DD84" s="233">
        <v>21.623202731579998</v>
      </c>
      <c r="DE84" s="233">
        <v>18.8886</v>
      </c>
      <c r="DF84" s="21">
        <f>BO84*'Montante D'!$B$2</f>
        <v>0</v>
      </c>
      <c r="DG84" s="21">
        <f>BO84*'Montante D'!$B$3</f>
        <v>0</v>
      </c>
      <c r="DH84" s="233">
        <f t="shared" si="119"/>
        <v>0</v>
      </c>
      <c r="DI84" s="233">
        <f t="shared" ref="DI84:DI86" si="150">BO84+CN84+DC84+DH84</f>
        <v>4212.5770965813335</v>
      </c>
      <c r="DJ84" s="237">
        <f t="shared" si="120"/>
        <v>12.676056338028175</v>
      </c>
      <c r="DK84" s="233">
        <f t="shared" si="121"/>
        <v>360.73899643964097</v>
      </c>
      <c r="DL84" s="233">
        <f t="shared" si="122"/>
        <v>78.318334753343123</v>
      </c>
      <c r="DM84" s="289">
        <v>0.02</v>
      </c>
      <c r="DN84" s="233">
        <f t="shared" si="123"/>
        <v>94.931314852537113</v>
      </c>
      <c r="DO84" s="233">
        <f t="shared" si="124"/>
        <v>533.98864604552114</v>
      </c>
      <c r="DP84" s="233">
        <f t="shared" si="125"/>
        <v>4746.5657426268554</v>
      </c>
      <c r="DQ84" s="233">
        <f t="shared" si="126"/>
        <v>4746.5657426268554</v>
      </c>
      <c r="DR84" s="233">
        <f t="shared" si="127"/>
        <v>56958.788911522264</v>
      </c>
      <c r="DS84" s="233">
        <f t="shared" si="128"/>
        <v>56958.788911522264</v>
      </c>
    </row>
    <row r="85" spans="1:123" s="14" customFormat="1">
      <c r="A85" s="24" t="s">
        <v>107</v>
      </c>
      <c r="B85" s="24" t="s">
        <v>128</v>
      </c>
      <c r="C85" s="24" t="s">
        <v>123</v>
      </c>
      <c r="D85" s="386" t="s">
        <v>258</v>
      </c>
      <c r="E85" s="24" t="str">
        <f>CCT!D77</f>
        <v>Interior</v>
      </c>
      <c r="F85" s="221"/>
      <c r="G85" s="221"/>
      <c r="H85" s="221"/>
      <c r="I85" s="221"/>
      <c r="J85" s="221">
        <v>1</v>
      </c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">
        <f t="shared" si="144"/>
        <v>1</v>
      </c>
      <c r="AA85" s="221"/>
      <c r="AB85" s="221"/>
      <c r="AC85" s="221"/>
      <c r="AD85" s="221"/>
      <c r="AE85" s="236">
        <f>CCT_Salários!J2</f>
        <v>771.91</v>
      </c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P85" s="221"/>
      <c r="AQ85" s="221"/>
      <c r="AR85" s="221"/>
      <c r="AS85" s="221"/>
      <c r="AT85" s="221"/>
      <c r="AU85" s="233">
        <f t="shared" si="111"/>
        <v>0</v>
      </c>
      <c r="AV85" s="233">
        <f t="shared" si="89"/>
        <v>0</v>
      </c>
      <c r="AW85" s="233">
        <f t="shared" si="90"/>
        <v>0</v>
      </c>
      <c r="AX85" s="233">
        <f t="shared" si="91"/>
        <v>0</v>
      </c>
      <c r="AY85" s="233">
        <f t="shared" si="92"/>
        <v>771.91</v>
      </c>
      <c r="AZ85" s="233">
        <f t="shared" si="93"/>
        <v>0</v>
      </c>
      <c r="BA85" s="233">
        <f t="shared" si="94"/>
        <v>0</v>
      </c>
      <c r="BB85" s="233">
        <f t="shared" si="95"/>
        <v>0</v>
      </c>
      <c r="BC85" s="233">
        <f t="shared" si="96"/>
        <v>0</v>
      </c>
      <c r="BD85" s="233">
        <f t="shared" si="97"/>
        <v>0</v>
      </c>
      <c r="BE85" s="233">
        <f t="shared" si="98"/>
        <v>0</v>
      </c>
      <c r="BF85" s="233">
        <f t="shared" si="99"/>
        <v>0</v>
      </c>
      <c r="BG85" s="233">
        <f t="shared" si="100"/>
        <v>0</v>
      </c>
      <c r="BH85" s="233">
        <f t="shared" si="101"/>
        <v>0</v>
      </c>
      <c r="BI85" s="233">
        <f t="shared" si="102"/>
        <v>0</v>
      </c>
      <c r="BJ85" s="233">
        <f t="shared" si="103"/>
        <v>0</v>
      </c>
      <c r="BK85" s="233">
        <f t="shared" si="104"/>
        <v>0</v>
      </c>
      <c r="BL85" s="233">
        <f t="shared" si="105"/>
        <v>0</v>
      </c>
      <c r="BM85" s="233">
        <f t="shared" si="106"/>
        <v>0</v>
      </c>
      <c r="BN85" s="233">
        <f t="shared" si="107"/>
        <v>0</v>
      </c>
      <c r="BO85" s="233">
        <f t="shared" si="112"/>
        <v>771.91</v>
      </c>
      <c r="BP85" s="233">
        <f>BO85*'Anexo VI-PlanilhaCustos Global '!$F$133</f>
        <v>154.38200000000001</v>
      </c>
      <c r="BQ85" s="233">
        <f>BO85*'Anexo VI-PlanilhaCustos Global '!$F$134</f>
        <v>1.54382</v>
      </c>
      <c r="BR85" s="233">
        <f>BO85*'Anexo VI-PlanilhaCustos Global '!$F$135</f>
        <v>11.57865</v>
      </c>
      <c r="BS85" s="233">
        <f>BO85*'Anexo VI-PlanilhaCustos Global '!$F$136</f>
        <v>7.7191000000000001</v>
      </c>
      <c r="BT85" s="233">
        <f>BO85*'Anexo VI-PlanilhaCustos Global '!$F$137</f>
        <v>23.157299999999999</v>
      </c>
      <c r="BU85" s="233">
        <f>BO85*'Anexo VI-PlanilhaCustos Global '!$F$138</f>
        <v>61.752800000000001</v>
      </c>
      <c r="BV85" s="233">
        <f>BO85*'Anexo VI-PlanilhaCustos Global '!$F$139</f>
        <v>19.297750000000001</v>
      </c>
      <c r="BW85" s="233">
        <f>BO85*'Anexo VI-PlanilhaCustos Global '!$F$140</f>
        <v>4.6314599999999997</v>
      </c>
      <c r="BX85" s="233">
        <f t="shared" si="145"/>
        <v>284.06288000000001</v>
      </c>
      <c r="BY85" s="233">
        <f>BO85*'Anexo VI-PlanilhaCustos Global '!$F$143</f>
        <v>85.759201000000004</v>
      </c>
      <c r="BZ85" s="233">
        <f>BO85*'Anexo VI-PlanilhaCustos Global '!$F$144</f>
        <v>64.300102999999993</v>
      </c>
      <c r="CA85" s="233">
        <f>BO85*'Anexo VI-PlanilhaCustos Global '!$F$145</f>
        <v>14.975054</v>
      </c>
      <c r="CB85" s="233">
        <f>BO85*'Anexo VI-PlanilhaCustos Global '!$F$146</f>
        <v>12.813706</v>
      </c>
      <c r="CC85" s="233">
        <f>BO85*'Anexo VI-PlanilhaCustos Global '!$F$147</f>
        <v>0.15438199999999999</v>
      </c>
      <c r="CD85" s="233">
        <f>BO85*'Anexo VI-PlanilhaCustos Global '!$F$148</f>
        <v>5.6349429999999998</v>
      </c>
      <c r="CE85" s="233">
        <f>BO85*'Anexo VI-PlanilhaCustos Global '!$F$149</f>
        <v>2.0841569999999998</v>
      </c>
      <c r="CF85" s="233">
        <f t="shared" si="146"/>
        <v>185.72154599999999</v>
      </c>
      <c r="CG85" s="233">
        <f>BO85*'Anexo VI-PlanilhaCustos Global '!$F$152</f>
        <v>3.2420219999999995</v>
      </c>
      <c r="CH85" s="233">
        <f>BO85*'Anexo VI-PlanilhaCustos Global '!$F$153</f>
        <v>33.578084999999994</v>
      </c>
      <c r="CI85" s="233">
        <f>BO85*'Anexo VI-PlanilhaCustos Global '!$F$154</f>
        <v>3.0876399999999999</v>
      </c>
      <c r="CJ85" s="233">
        <f t="shared" si="147"/>
        <v>39.907746999999993</v>
      </c>
      <c r="CK85" s="233">
        <f>BO85*'Anexo VI-PlanilhaCustos Global '!$F$157</f>
        <v>68.345528928000022</v>
      </c>
      <c r="CL85" s="233">
        <f>BO85*'Anexo VI-PlanilhaCustos Global '!$F$160</f>
        <v>0.25936176</v>
      </c>
      <c r="CM85" s="233">
        <f>BO85*'Anexo VI-PlanilhaCustos Global '!$F$163</f>
        <v>0.20841569999999998</v>
      </c>
      <c r="CN85" s="233">
        <f t="shared" si="116"/>
        <v>578.50547938800003</v>
      </c>
      <c r="CO85" s="233">
        <f>Z85*CCT_Insumos!$B$37</f>
        <v>0</v>
      </c>
      <c r="CP85" s="233">
        <f>Z85*CCT_Insumos!$B$38</f>
        <v>0</v>
      </c>
      <c r="CQ85" s="250"/>
      <c r="CR85" s="21">
        <f>Z85*CCT_Insumos!F2</f>
        <v>13.16</v>
      </c>
      <c r="CS85" s="21">
        <f>Z85*CCT_Insumos!G2</f>
        <v>1.0941666666666667</v>
      </c>
      <c r="CT85" s="233">
        <f>Z85*CCT_Insumos!$B$39</f>
        <v>0</v>
      </c>
      <c r="CU85" s="250"/>
      <c r="CV85" s="21">
        <f>(H85+I85+L85+O85+P85+Q85+T85+V85+X85+Y85)*CCT_Insumos!I2</f>
        <v>0</v>
      </c>
      <c r="CW85" s="233">
        <f t="shared" si="148"/>
        <v>414</v>
      </c>
      <c r="CX85" s="21">
        <f>'Anexo III  Relação de Materiais'!GQ84</f>
        <v>0</v>
      </c>
      <c r="CY85" s="231">
        <f>'Anexo IV - Equipamentos '!W85</f>
        <v>0</v>
      </c>
      <c r="CZ85" s="231">
        <f>'Caixa d''água '!H77/12</f>
        <v>0</v>
      </c>
      <c r="DA85" s="231">
        <f>'Dedetização '!G85/12</f>
        <v>0</v>
      </c>
      <c r="DB85" s="231"/>
      <c r="DC85" s="233">
        <f t="shared" si="149"/>
        <v>428.25416666666666</v>
      </c>
      <c r="DD85" s="233">
        <v>14.415697442779999</v>
      </c>
      <c r="DE85" s="233">
        <v>12.592600000000001</v>
      </c>
      <c r="DF85" s="21">
        <f>BO85*'Montante D'!$B$2</f>
        <v>0</v>
      </c>
      <c r="DG85" s="21">
        <f>BO85*'Montante D'!$B$3</f>
        <v>0</v>
      </c>
      <c r="DH85" s="233">
        <f t="shared" si="119"/>
        <v>0</v>
      </c>
      <c r="DI85" s="233">
        <f t="shared" si="150"/>
        <v>1778.6696460546666</v>
      </c>
      <c r="DJ85" s="237">
        <f t="shared" si="120"/>
        <v>13.960113960113972</v>
      </c>
      <c r="DK85" s="233">
        <f t="shared" si="121"/>
        <v>154.05002062695689</v>
      </c>
      <c r="DL85" s="233">
        <f t="shared" si="122"/>
        <v>33.445070267694589</v>
      </c>
      <c r="DM85" s="289">
        <v>0.03</v>
      </c>
      <c r="DN85" s="233">
        <f t="shared" si="123"/>
        <v>60.809218668535614</v>
      </c>
      <c r="DO85" s="233">
        <f t="shared" si="124"/>
        <v>248.30430956318708</v>
      </c>
      <c r="DP85" s="233">
        <f t="shared" si="125"/>
        <v>2026.9739556178538</v>
      </c>
      <c r="DQ85" s="233">
        <f t="shared" si="126"/>
        <v>2026.9739556178538</v>
      </c>
      <c r="DR85" s="233">
        <f t="shared" si="127"/>
        <v>24323.687467414245</v>
      </c>
      <c r="DS85" s="233">
        <f t="shared" si="128"/>
        <v>24323.687467414245</v>
      </c>
    </row>
    <row r="86" spans="1:123" s="14" customFormat="1">
      <c r="A86" s="24" t="s">
        <v>107</v>
      </c>
      <c r="B86" s="24" t="s">
        <v>128</v>
      </c>
      <c r="C86" s="24" t="s">
        <v>74</v>
      </c>
      <c r="D86" s="386" t="s">
        <v>270</v>
      </c>
      <c r="E86" s="24" t="str">
        <f>CCT!D78</f>
        <v>Interior</v>
      </c>
      <c r="F86" s="221"/>
      <c r="G86" s="221"/>
      <c r="H86" s="221"/>
      <c r="I86" s="221"/>
      <c r="J86" s="221"/>
      <c r="K86" s="221">
        <v>1</v>
      </c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21"/>
      <c r="Z86" s="22">
        <f t="shared" si="144"/>
        <v>1</v>
      </c>
      <c r="AA86" s="221"/>
      <c r="AB86" s="221"/>
      <c r="AC86" s="221"/>
      <c r="AD86" s="221"/>
      <c r="AE86" s="221"/>
      <c r="AF86" s="236">
        <f>CCT_Salários!K2</f>
        <v>1157.8599999999999</v>
      </c>
      <c r="AG86" s="221"/>
      <c r="AH86" s="221"/>
      <c r="AI86" s="221"/>
      <c r="AJ86" s="221"/>
      <c r="AK86" s="221"/>
      <c r="AL86" s="221"/>
      <c r="AM86" s="221"/>
      <c r="AN86" s="221"/>
      <c r="AO86" s="221"/>
      <c r="AP86" s="221"/>
      <c r="AQ86" s="221"/>
      <c r="AR86" s="221"/>
      <c r="AS86" s="221"/>
      <c r="AT86" s="221"/>
      <c r="AU86" s="233">
        <f t="shared" si="111"/>
        <v>0</v>
      </c>
      <c r="AV86" s="233">
        <f t="shared" si="89"/>
        <v>0</v>
      </c>
      <c r="AW86" s="233">
        <f t="shared" si="90"/>
        <v>0</v>
      </c>
      <c r="AX86" s="233">
        <f t="shared" si="91"/>
        <v>0</v>
      </c>
      <c r="AY86" s="233">
        <f t="shared" si="92"/>
        <v>0</v>
      </c>
      <c r="AZ86" s="233">
        <f t="shared" si="93"/>
        <v>1157.8599999999999</v>
      </c>
      <c r="BA86" s="233">
        <f t="shared" si="94"/>
        <v>0</v>
      </c>
      <c r="BB86" s="233">
        <f t="shared" si="95"/>
        <v>0</v>
      </c>
      <c r="BC86" s="233">
        <f t="shared" si="96"/>
        <v>0</v>
      </c>
      <c r="BD86" s="233">
        <f t="shared" si="97"/>
        <v>0</v>
      </c>
      <c r="BE86" s="233">
        <f t="shared" si="98"/>
        <v>0</v>
      </c>
      <c r="BF86" s="233">
        <f t="shared" si="99"/>
        <v>0</v>
      </c>
      <c r="BG86" s="233">
        <f t="shared" si="100"/>
        <v>0</v>
      </c>
      <c r="BH86" s="233">
        <f t="shared" si="101"/>
        <v>0</v>
      </c>
      <c r="BI86" s="233">
        <f t="shared" si="102"/>
        <v>0</v>
      </c>
      <c r="BJ86" s="233">
        <f t="shared" si="103"/>
        <v>0</v>
      </c>
      <c r="BK86" s="233">
        <f t="shared" si="104"/>
        <v>0</v>
      </c>
      <c r="BL86" s="233">
        <f t="shared" si="105"/>
        <v>0</v>
      </c>
      <c r="BM86" s="233">
        <f t="shared" si="106"/>
        <v>0</v>
      </c>
      <c r="BN86" s="233">
        <f t="shared" si="107"/>
        <v>0</v>
      </c>
      <c r="BO86" s="233">
        <f t="shared" si="112"/>
        <v>1157.8599999999999</v>
      </c>
      <c r="BP86" s="233">
        <f>BO86*'Anexo VI-PlanilhaCustos Global '!$F$133</f>
        <v>231.572</v>
      </c>
      <c r="BQ86" s="233">
        <f>BO86*'Anexo VI-PlanilhaCustos Global '!$F$134</f>
        <v>2.3157199999999998</v>
      </c>
      <c r="BR86" s="233">
        <f>BO86*'Anexo VI-PlanilhaCustos Global '!$F$135</f>
        <v>17.367899999999999</v>
      </c>
      <c r="BS86" s="233">
        <f>BO86*'Anexo VI-PlanilhaCustos Global '!$F$136</f>
        <v>11.5786</v>
      </c>
      <c r="BT86" s="233">
        <f>BO86*'Anexo VI-PlanilhaCustos Global '!$F$137</f>
        <v>34.735799999999998</v>
      </c>
      <c r="BU86" s="233">
        <f>BO86*'Anexo VI-PlanilhaCustos Global '!$F$138</f>
        <v>92.628799999999998</v>
      </c>
      <c r="BV86" s="233">
        <f>BO86*'Anexo VI-PlanilhaCustos Global '!$F$139</f>
        <v>28.9465</v>
      </c>
      <c r="BW86" s="233">
        <f>BO86*'Anexo VI-PlanilhaCustos Global '!$F$140</f>
        <v>6.9471599999999993</v>
      </c>
      <c r="BX86" s="233">
        <f t="shared" si="145"/>
        <v>426.09248000000002</v>
      </c>
      <c r="BY86" s="233">
        <f>BO86*'Anexo VI-PlanilhaCustos Global '!$F$143</f>
        <v>128.63824599999998</v>
      </c>
      <c r="BZ86" s="233">
        <f>BO86*'Anexo VI-PlanilhaCustos Global '!$F$144</f>
        <v>96.449737999999996</v>
      </c>
      <c r="CA86" s="233">
        <f>BO86*'Anexo VI-PlanilhaCustos Global '!$F$145</f>
        <v>22.462484</v>
      </c>
      <c r="CB86" s="233">
        <f>BO86*'Anexo VI-PlanilhaCustos Global '!$F$146</f>
        <v>19.220475999999998</v>
      </c>
      <c r="CC86" s="233">
        <f>BO86*'Anexo VI-PlanilhaCustos Global '!$F$147</f>
        <v>0.231572</v>
      </c>
      <c r="CD86" s="233">
        <f>BO86*'Anexo VI-PlanilhaCustos Global '!$F$148</f>
        <v>8.4523779999999995</v>
      </c>
      <c r="CE86" s="233">
        <f>BO86*'Anexo VI-PlanilhaCustos Global '!$F$149</f>
        <v>3.1262219999999998</v>
      </c>
      <c r="CF86" s="233">
        <f t="shared" si="146"/>
        <v>278.58111600000001</v>
      </c>
      <c r="CG86" s="233">
        <f>BO86*'Anexo VI-PlanilhaCustos Global '!$F$152</f>
        <v>4.8630119999999994</v>
      </c>
      <c r="CH86" s="233">
        <f>BO86*'Anexo VI-PlanilhaCustos Global '!$F$153</f>
        <v>50.36690999999999</v>
      </c>
      <c r="CI86" s="233">
        <f>BO86*'Anexo VI-PlanilhaCustos Global '!$F$154</f>
        <v>4.6314399999999996</v>
      </c>
      <c r="CJ86" s="233">
        <f t="shared" si="147"/>
        <v>59.861361999999986</v>
      </c>
      <c r="CK86" s="233">
        <f>BO86*'Anexo VI-PlanilhaCustos Global '!$F$157</f>
        <v>102.51785068800002</v>
      </c>
      <c r="CL86" s="233">
        <f>BO86*'Anexo VI-PlanilhaCustos Global '!$F$160</f>
        <v>0.38904095999999994</v>
      </c>
      <c r="CM86" s="233">
        <f>BO86*'Anexo VI-PlanilhaCustos Global '!$F$163</f>
        <v>0.31262219999999996</v>
      </c>
      <c r="CN86" s="233">
        <f t="shared" si="116"/>
        <v>867.75447184800009</v>
      </c>
      <c r="CO86" s="233">
        <f>Z86*CCT_Insumos!$B$37</f>
        <v>0</v>
      </c>
      <c r="CP86" s="233">
        <f>Z86*CCT_Insumos!$B$38</f>
        <v>0</v>
      </c>
      <c r="CQ86" s="250"/>
      <c r="CR86" s="21">
        <f>Z86*CCT_Insumos!F2</f>
        <v>13.16</v>
      </c>
      <c r="CS86" s="21">
        <f>Z86*CCT_Insumos!G2</f>
        <v>1.0941666666666667</v>
      </c>
      <c r="CT86" s="233">
        <f>Z86*CCT_Insumos!$B$39</f>
        <v>0</v>
      </c>
      <c r="CU86" s="250"/>
      <c r="CV86" s="21">
        <f>(H86+I86+L86+O86+P86+Q86+T86+V86+X86+Y86)*CCT_Insumos!I2</f>
        <v>0</v>
      </c>
      <c r="CW86" s="233">
        <f t="shared" si="148"/>
        <v>414</v>
      </c>
      <c r="CX86" s="21">
        <f>'Anexo III  Relação de Materiais'!GR84</f>
        <v>0</v>
      </c>
      <c r="CY86" s="231">
        <f>'Anexo IV - Equipamentos '!W86</f>
        <v>0</v>
      </c>
      <c r="CZ86" s="231">
        <f>'Caixa d''água '!H78/12</f>
        <v>0</v>
      </c>
      <c r="DA86" s="231">
        <f>'Dedetização '!G86/12</f>
        <v>0</v>
      </c>
      <c r="DB86" s="231"/>
      <c r="DC86" s="233">
        <f t="shared" si="149"/>
        <v>428.25416666666666</v>
      </c>
      <c r="DD86" s="233">
        <v>21.623202731579998</v>
      </c>
      <c r="DE86" s="233">
        <v>18.8886</v>
      </c>
      <c r="DF86" s="21">
        <f>BO86*'Montante D'!$B$2</f>
        <v>0</v>
      </c>
      <c r="DG86" s="21">
        <f>BO86*'Montante D'!$B$3</f>
        <v>0</v>
      </c>
      <c r="DH86" s="233">
        <f t="shared" si="119"/>
        <v>0</v>
      </c>
      <c r="DI86" s="233">
        <f t="shared" si="150"/>
        <v>2453.8686385146666</v>
      </c>
      <c r="DJ86" s="237">
        <f t="shared" si="120"/>
        <v>15.273775216138333</v>
      </c>
      <c r="DK86" s="233">
        <f t="shared" si="121"/>
        <v>214.97869340301403</v>
      </c>
      <c r="DL86" s="233">
        <f t="shared" si="122"/>
        <v>46.673005804601736</v>
      </c>
      <c r="DM86" s="289">
        <v>0.04</v>
      </c>
      <c r="DN86" s="233">
        <f t="shared" si="123"/>
        <v>113.14668073842844</v>
      </c>
      <c r="DO86" s="233">
        <f t="shared" si="124"/>
        <v>374.79837994604418</v>
      </c>
      <c r="DP86" s="233">
        <f t="shared" si="125"/>
        <v>2828.667018460711</v>
      </c>
      <c r="DQ86" s="233">
        <f t="shared" si="126"/>
        <v>2828.667018460711</v>
      </c>
      <c r="DR86" s="233">
        <f t="shared" si="127"/>
        <v>33944.004221528536</v>
      </c>
      <c r="DS86" s="233">
        <f t="shared" si="128"/>
        <v>33944.004221528536</v>
      </c>
    </row>
    <row r="87" spans="1:123" s="14" customFormat="1">
      <c r="A87" s="24" t="s">
        <v>107</v>
      </c>
      <c r="B87" s="24" t="s">
        <v>128</v>
      </c>
      <c r="C87" s="24" t="s">
        <v>124</v>
      </c>
      <c r="D87" s="386" t="s">
        <v>260</v>
      </c>
      <c r="E87" s="24" t="str">
        <f>CCT!D79</f>
        <v>Região de Uberaba</v>
      </c>
      <c r="F87" s="221">
        <v>1</v>
      </c>
      <c r="G87" s="221"/>
      <c r="H87" s="221"/>
      <c r="I87" s="221"/>
      <c r="J87" s="221"/>
      <c r="K87" s="221"/>
      <c r="L87" s="221">
        <v>1</v>
      </c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21"/>
      <c r="Z87" s="22">
        <f t="shared" ref="Z87:Z90" si="151">SUM(F87:Y87)</f>
        <v>2</v>
      </c>
      <c r="AA87" s="236">
        <f>CCT_Salários!D14</f>
        <v>760.5</v>
      </c>
      <c r="AB87" s="221"/>
      <c r="AC87" s="221"/>
      <c r="AD87" s="221"/>
      <c r="AE87" s="221"/>
      <c r="AF87" s="221"/>
      <c r="AG87" s="236">
        <f>CCT_Salários!L14</f>
        <v>1415.16</v>
      </c>
      <c r="AH87" s="221"/>
      <c r="AI87" s="221"/>
      <c r="AJ87" s="221"/>
      <c r="AK87" s="221"/>
      <c r="AL87" s="221"/>
      <c r="AM87" s="221"/>
      <c r="AN87" s="221"/>
      <c r="AO87" s="221"/>
      <c r="AP87" s="221"/>
      <c r="AQ87" s="221"/>
      <c r="AR87" s="221"/>
      <c r="AS87" s="221"/>
      <c r="AT87" s="221"/>
      <c r="AU87" s="233">
        <f t="shared" si="111"/>
        <v>760.5</v>
      </c>
      <c r="AV87" s="233">
        <f t="shared" si="89"/>
        <v>0</v>
      </c>
      <c r="AW87" s="233">
        <f t="shared" si="90"/>
        <v>0</v>
      </c>
      <c r="AX87" s="233">
        <f t="shared" si="91"/>
        <v>0</v>
      </c>
      <c r="AY87" s="233">
        <f t="shared" si="92"/>
        <v>0</v>
      </c>
      <c r="AZ87" s="233">
        <f t="shared" si="93"/>
        <v>0</v>
      </c>
      <c r="BA87" s="233">
        <f t="shared" si="94"/>
        <v>1415.16</v>
      </c>
      <c r="BB87" s="233">
        <f t="shared" si="95"/>
        <v>0</v>
      </c>
      <c r="BC87" s="233">
        <f t="shared" si="96"/>
        <v>0</v>
      </c>
      <c r="BD87" s="233">
        <f t="shared" si="97"/>
        <v>0</v>
      </c>
      <c r="BE87" s="233">
        <f t="shared" si="98"/>
        <v>0</v>
      </c>
      <c r="BF87" s="233">
        <f t="shared" si="99"/>
        <v>0</v>
      </c>
      <c r="BG87" s="233">
        <f t="shared" si="100"/>
        <v>0</v>
      </c>
      <c r="BH87" s="233">
        <f t="shared" si="101"/>
        <v>0</v>
      </c>
      <c r="BI87" s="233">
        <f t="shared" si="102"/>
        <v>0</v>
      </c>
      <c r="BJ87" s="233">
        <f t="shared" si="103"/>
        <v>0</v>
      </c>
      <c r="BK87" s="233">
        <f t="shared" si="104"/>
        <v>0</v>
      </c>
      <c r="BL87" s="233">
        <f t="shared" si="105"/>
        <v>0</v>
      </c>
      <c r="BM87" s="233">
        <f t="shared" si="106"/>
        <v>0</v>
      </c>
      <c r="BN87" s="233">
        <f t="shared" si="107"/>
        <v>0</v>
      </c>
      <c r="BO87" s="233">
        <f t="shared" si="112"/>
        <v>2175.66</v>
      </c>
      <c r="BP87" s="233">
        <f>BO87*'Anexo VI-PlanilhaCustos Global '!$F$133</f>
        <v>435.13200000000001</v>
      </c>
      <c r="BQ87" s="233">
        <f>BO87*'Anexo VI-PlanilhaCustos Global '!$F$134</f>
        <v>4.3513199999999994</v>
      </c>
      <c r="BR87" s="233">
        <f>BO87*'Anexo VI-PlanilhaCustos Global '!$F$135</f>
        <v>32.634899999999995</v>
      </c>
      <c r="BS87" s="233">
        <f>BO87*'Anexo VI-PlanilhaCustos Global '!$F$136</f>
        <v>21.756599999999999</v>
      </c>
      <c r="BT87" s="233">
        <f>BO87*'Anexo VI-PlanilhaCustos Global '!$F$137</f>
        <v>65.269799999999989</v>
      </c>
      <c r="BU87" s="233">
        <f>BO87*'Anexo VI-PlanilhaCustos Global '!$F$138</f>
        <v>174.05279999999999</v>
      </c>
      <c r="BV87" s="233">
        <f>BO87*'Anexo VI-PlanilhaCustos Global '!$F$139</f>
        <v>54.391500000000001</v>
      </c>
      <c r="BW87" s="233">
        <f>BO87*'Anexo VI-PlanilhaCustos Global '!$F$140</f>
        <v>13.05396</v>
      </c>
      <c r="BX87" s="233">
        <f t="shared" ref="BX87:BX90" si="152">SUM(BP87:BW87)</f>
        <v>800.64287999999988</v>
      </c>
      <c r="BY87" s="233">
        <f>BO87*'Anexo VI-PlanilhaCustos Global '!$F$143</f>
        <v>241.71582599999999</v>
      </c>
      <c r="BZ87" s="233">
        <f>BO87*'Anexo VI-PlanilhaCustos Global '!$F$144</f>
        <v>181.23247799999999</v>
      </c>
      <c r="CA87" s="233">
        <f>BO87*'Anexo VI-PlanilhaCustos Global '!$F$145</f>
        <v>42.207803999999996</v>
      </c>
      <c r="CB87" s="233">
        <f>BO87*'Anexo VI-PlanilhaCustos Global '!$F$146</f>
        <v>36.115955999999997</v>
      </c>
      <c r="CC87" s="233">
        <f>BO87*'Anexo VI-PlanilhaCustos Global '!$F$147</f>
        <v>0.43513200000000002</v>
      </c>
      <c r="CD87" s="233">
        <f>BO87*'Anexo VI-PlanilhaCustos Global '!$F$148</f>
        <v>15.882318</v>
      </c>
      <c r="CE87" s="233">
        <f>BO87*'Anexo VI-PlanilhaCustos Global '!$F$149</f>
        <v>5.874282</v>
      </c>
      <c r="CF87" s="233">
        <f t="shared" ref="CF87:CF90" si="153">SUM(BY87:CE87)</f>
        <v>523.463796</v>
      </c>
      <c r="CG87" s="233">
        <f>BO87*'Anexo VI-PlanilhaCustos Global '!$F$152</f>
        <v>9.1377719999999982</v>
      </c>
      <c r="CH87" s="233">
        <f>BO87*'Anexo VI-PlanilhaCustos Global '!$F$153</f>
        <v>94.641209999999987</v>
      </c>
      <c r="CI87" s="233">
        <f>BO87*'Anexo VI-PlanilhaCustos Global '!$F$154</f>
        <v>8.7026399999999988</v>
      </c>
      <c r="CJ87" s="233">
        <f t="shared" ref="CJ87:CJ90" si="154">SUM(CG87:CI87)</f>
        <v>112.48162199999999</v>
      </c>
      <c r="CK87" s="233">
        <f>BO87*'Anexo VI-PlanilhaCustos Global '!$F$157</f>
        <v>192.63467692800006</v>
      </c>
      <c r="CL87" s="233">
        <f>BO87*'Anexo VI-PlanilhaCustos Global '!$F$160</f>
        <v>0.73102175999999996</v>
      </c>
      <c r="CM87" s="233">
        <f>BO87*'Anexo VI-PlanilhaCustos Global '!$F$163</f>
        <v>0.58742819999999996</v>
      </c>
      <c r="CN87" s="233">
        <f t="shared" si="116"/>
        <v>1630.5414248879999</v>
      </c>
      <c r="CO87" s="233">
        <f>Z87*CCT_Insumos!$B$37</f>
        <v>0</v>
      </c>
      <c r="CP87" s="233">
        <f>Z87*CCT_Insumos!$B$38</f>
        <v>0</v>
      </c>
      <c r="CQ87" s="21">
        <f>Z87*CCT_Insumos!E14</f>
        <v>87.34</v>
      </c>
      <c r="CR87" s="250"/>
      <c r="CS87" s="21">
        <f>Z87*CCT_Insumos!G14</f>
        <v>2.1883333333333335</v>
      </c>
      <c r="CT87" s="233">
        <f>Z87*CCT_Insumos!$B$39</f>
        <v>0</v>
      </c>
      <c r="CU87" s="250"/>
      <c r="CV87" s="21">
        <f>(H87+I87+L87+O87+P87+Q87+T87+V87+X87+Y87)*CCT_Insumos!I14</f>
        <v>20.911999999999999</v>
      </c>
      <c r="CW87" s="233">
        <f t="shared" ref="CW87:CW90" si="155">4.5*4*23*Z87</f>
        <v>828</v>
      </c>
      <c r="CX87" s="21">
        <f>'Anexo III  Relação de Materiais'!GS84</f>
        <v>0</v>
      </c>
      <c r="CY87" s="231">
        <f>'Anexo IV - Equipamentos '!W87</f>
        <v>0</v>
      </c>
      <c r="CZ87" s="231">
        <f>'Caixa d''água '!H79/12</f>
        <v>0</v>
      </c>
      <c r="DA87" s="231">
        <f>'Dedetização '!G87/12</f>
        <v>0</v>
      </c>
      <c r="DB87" s="231"/>
      <c r="DC87" s="233">
        <f t="shared" ref="DC87:DC90" si="156">SUM(CO87:DB87)</f>
        <v>938.44033333333334</v>
      </c>
      <c r="DD87" s="233">
        <v>40.666081936959998</v>
      </c>
      <c r="DE87" s="233">
        <v>35.523199999999996</v>
      </c>
      <c r="DF87" s="21">
        <f>BO87*'Montante D'!$B$2</f>
        <v>0</v>
      </c>
      <c r="DG87" s="21">
        <f>BO87*'Montante D'!$B$3</f>
        <v>0</v>
      </c>
      <c r="DH87" s="233">
        <f t="shared" si="119"/>
        <v>0</v>
      </c>
      <c r="DI87" s="233">
        <f t="shared" ref="DI87:DI90" si="157">BO87+CN87+DC87+DH87</f>
        <v>4744.6417582213326</v>
      </c>
      <c r="DJ87" s="237">
        <f t="shared" si="120"/>
        <v>12.676056338028175</v>
      </c>
      <c r="DK87" s="233">
        <f t="shared" si="121"/>
        <v>406.30171676036201</v>
      </c>
      <c r="DL87" s="233">
        <f t="shared" si="122"/>
        <v>88.210241138762811</v>
      </c>
      <c r="DM87" s="289">
        <v>0.02</v>
      </c>
      <c r="DN87" s="233">
        <f t="shared" si="123"/>
        <v>106.92150441062158</v>
      </c>
      <c r="DO87" s="233">
        <f t="shared" si="124"/>
        <v>601.43346230974635</v>
      </c>
      <c r="DP87" s="233">
        <f t="shared" si="125"/>
        <v>5346.0752205310791</v>
      </c>
      <c r="DQ87" s="233">
        <f t="shared" si="126"/>
        <v>5346.0752205310791</v>
      </c>
      <c r="DR87" s="233">
        <f t="shared" si="127"/>
        <v>64152.902646372953</v>
      </c>
      <c r="DS87" s="233">
        <f t="shared" si="128"/>
        <v>64152.902646372953</v>
      </c>
    </row>
    <row r="88" spans="1:123" s="14" customFormat="1">
      <c r="A88" s="24" t="s">
        <v>107</v>
      </c>
      <c r="B88" s="24" t="s">
        <v>128</v>
      </c>
      <c r="C88" s="24" t="s">
        <v>125</v>
      </c>
      <c r="D88" s="386" t="s">
        <v>261</v>
      </c>
      <c r="E88" s="24" t="str">
        <f>CCT!D80</f>
        <v>Região do Triângulo e Alto Paranaíba</v>
      </c>
      <c r="F88" s="221"/>
      <c r="G88" s="221"/>
      <c r="H88" s="221"/>
      <c r="I88" s="221"/>
      <c r="J88" s="221">
        <v>1</v>
      </c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21"/>
      <c r="Z88" s="22">
        <f t="shared" si="151"/>
        <v>1</v>
      </c>
      <c r="AA88" s="221"/>
      <c r="AB88" s="221"/>
      <c r="AC88" s="221"/>
      <c r="AD88" s="221"/>
      <c r="AE88" s="236">
        <f>CCT_Salários!J13</f>
        <v>771.91</v>
      </c>
      <c r="AF88" s="221"/>
      <c r="AG88" s="221"/>
      <c r="AH88" s="221"/>
      <c r="AI88" s="221"/>
      <c r="AJ88" s="221"/>
      <c r="AK88" s="221"/>
      <c r="AL88" s="221"/>
      <c r="AM88" s="221"/>
      <c r="AN88" s="221"/>
      <c r="AO88" s="221"/>
      <c r="AP88" s="221"/>
      <c r="AQ88" s="221"/>
      <c r="AR88" s="221"/>
      <c r="AS88" s="221"/>
      <c r="AT88" s="221"/>
      <c r="AU88" s="233">
        <f t="shared" si="111"/>
        <v>0</v>
      </c>
      <c r="AV88" s="233">
        <f t="shared" si="89"/>
        <v>0</v>
      </c>
      <c r="AW88" s="233">
        <f t="shared" si="90"/>
        <v>0</v>
      </c>
      <c r="AX88" s="233">
        <f t="shared" si="91"/>
        <v>0</v>
      </c>
      <c r="AY88" s="233">
        <f t="shared" si="92"/>
        <v>771.91</v>
      </c>
      <c r="AZ88" s="233">
        <f t="shared" si="93"/>
        <v>0</v>
      </c>
      <c r="BA88" s="233">
        <f t="shared" si="94"/>
        <v>0</v>
      </c>
      <c r="BB88" s="233">
        <f t="shared" si="95"/>
        <v>0</v>
      </c>
      <c r="BC88" s="233">
        <f t="shared" si="96"/>
        <v>0</v>
      </c>
      <c r="BD88" s="233">
        <f t="shared" si="97"/>
        <v>0</v>
      </c>
      <c r="BE88" s="233">
        <f t="shared" si="98"/>
        <v>0</v>
      </c>
      <c r="BF88" s="233">
        <f t="shared" si="99"/>
        <v>0</v>
      </c>
      <c r="BG88" s="233">
        <f t="shared" si="100"/>
        <v>0</v>
      </c>
      <c r="BH88" s="233">
        <f t="shared" si="101"/>
        <v>0</v>
      </c>
      <c r="BI88" s="233">
        <f t="shared" si="102"/>
        <v>0</v>
      </c>
      <c r="BJ88" s="233">
        <f t="shared" si="103"/>
        <v>0</v>
      </c>
      <c r="BK88" s="233">
        <f t="shared" si="104"/>
        <v>0</v>
      </c>
      <c r="BL88" s="233">
        <f t="shared" si="105"/>
        <v>0</v>
      </c>
      <c r="BM88" s="233">
        <f t="shared" si="106"/>
        <v>0</v>
      </c>
      <c r="BN88" s="233">
        <f t="shared" si="107"/>
        <v>0</v>
      </c>
      <c r="BO88" s="233">
        <f t="shared" si="112"/>
        <v>771.91</v>
      </c>
      <c r="BP88" s="233">
        <f>BO88*'Anexo VI-PlanilhaCustos Global '!$F$133</f>
        <v>154.38200000000001</v>
      </c>
      <c r="BQ88" s="233">
        <f>BO88*'Anexo VI-PlanilhaCustos Global '!$F$134</f>
        <v>1.54382</v>
      </c>
      <c r="BR88" s="233">
        <f>BO88*'Anexo VI-PlanilhaCustos Global '!$F$135</f>
        <v>11.57865</v>
      </c>
      <c r="BS88" s="233">
        <f>BO88*'Anexo VI-PlanilhaCustos Global '!$F$136</f>
        <v>7.7191000000000001</v>
      </c>
      <c r="BT88" s="233">
        <f>BO88*'Anexo VI-PlanilhaCustos Global '!$F$137</f>
        <v>23.157299999999999</v>
      </c>
      <c r="BU88" s="233">
        <f>BO88*'Anexo VI-PlanilhaCustos Global '!$F$138</f>
        <v>61.752800000000001</v>
      </c>
      <c r="BV88" s="233">
        <f>BO88*'Anexo VI-PlanilhaCustos Global '!$F$139</f>
        <v>19.297750000000001</v>
      </c>
      <c r="BW88" s="233">
        <f>BO88*'Anexo VI-PlanilhaCustos Global '!$F$140</f>
        <v>4.6314599999999997</v>
      </c>
      <c r="BX88" s="233">
        <f t="shared" si="152"/>
        <v>284.06288000000001</v>
      </c>
      <c r="BY88" s="233">
        <f>BO88*'Anexo VI-PlanilhaCustos Global '!$F$143</f>
        <v>85.759201000000004</v>
      </c>
      <c r="BZ88" s="233">
        <f>BO88*'Anexo VI-PlanilhaCustos Global '!$F$144</f>
        <v>64.300102999999993</v>
      </c>
      <c r="CA88" s="233">
        <f>BO88*'Anexo VI-PlanilhaCustos Global '!$F$145</f>
        <v>14.975054</v>
      </c>
      <c r="CB88" s="233">
        <f>BO88*'Anexo VI-PlanilhaCustos Global '!$F$146</f>
        <v>12.813706</v>
      </c>
      <c r="CC88" s="233">
        <f>BO88*'Anexo VI-PlanilhaCustos Global '!$F$147</f>
        <v>0.15438199999999999</v>
      </c>
      <c r="CD88" s="233">
        <f>BO88*'Anexo VI-PlanilhaCustos Global '!$F$148</f>
        <v>5.6349429999999998</v>
      </c>
      <c r="CE88" s="233">
        <f>BO88*'Anexo VI-PlanilhaCustos Global '!$F$149</f>
        <v>2.0841569999999998</v>
      </c>
      <c r="CF88" s="233">
        <f t="shared" si="153"/>
        <v>185.72154599999999</v>
      </c>
      <c r="CG88" s="233">
        <f>BO88*'Anexo VI-PlanilhaCustos Global '!$F$152</f>
        <v>3.2420219999999995</v>
      </c>
      <c r="CH88" s="233">
        <f>BO88*'Anexo VI-PlanilhaCustos Global '!$F$153</f>
        <v>33.578084999999994</v>
      </c>
      <c r="CI88" s="233">
        <f>BO88*'Anexo VI-PlanilhaCustos Global '!$F$154</f>
        <v>3.0876399999999999</v>
      </c>
      <c r="CJ88" s="233">
        <f t="shared" si="154"/>
        <v>39.907746999999993</v>
      </c>
      <c r="CK88" s="233">
        <f>BO88*'Anexo VI-PlanilhaCustos Global '!$F$157</f>
        <v>68.345528928000022</v>
      </c>
      <c r="CL88" s="233">
        <f>BO88*'Anexo VI-PlanilhaCustos Global '!$F$160</f>
        <v>0.25936176</v>
      </c>
      <c r="CM88" s="233">
        <f>BO88*'Anexo VI-PlanilhaCustos Global '!$F$163</f>
        <v>0.20841569999999998</v>
      </c>
      <c r="CN88" s="233">
        <f t="shared" si="116"/>
        <v>578.50547938800003</v>
      </c>
      <c r="CO88" s="233">
        <f>Z88*CCT_Insumos!$B$37</f>
        <v>0</v>
      </c>
      <c r="CP88" s="233">
        <f>Z88*CCT_Insumos!$B$38</f>
        <v>0</v>
      </c>
      <c r="CQ88" s="21">
        <f>Z88*CCT_Insumos!E13</f>
        <v>36.17</v>
      </c>
      <c r="CR88" s="250"/>
      <c r="CS88" s="21">
        <f>Z88*CCT_Insumos!G13</f>
        <v>1.0941666666666667</v>
      </c>
      <c r="CT88" s="233">
        <f>Z88*CCT_Insumos!$B$39</f>
        <v>0</v>
      </c>
      <c r="CU88" s="233">
        <f>Z88*CCT_Insumos!H13</f>
        <v>347.81</v>
      </c>
      <c r="CV88" s="250"/>
      <c r="CW88" s="233">
        <f t="shared" si="155"/>
        <v>414</v>
      </c>
      <c r="CX88" s="21">
        <f>'Anexo III  Relação de Materiais'!GT84</f>
        <v>0</v>
      </c>
      <c r="CY88" s="231">
        <f>'Anexo IV - Equipamentos '!W88</f>
        <v>0</v>
      </c>
      <c r="CZ88" s="231">
        <f>'Caixa d''água '!H80/12</f>
        <v>0</v>
      </c>
      <c r="DA88" s="231">
        <f>'Dedetização '!G88/12</f>
        <v>0</v>
      </c>
      <c r="DB88" s="231"/>
      <c r="DC88" s="233">
        <f t="shared" si="156"/>
        <v>799.07416666666666</v>
      </c>
      <c r="DD88" s="233">
        <v>14.415697442779999</v>
      </c>
      <c r="DE88" s="233">
        <v>12.592600000000001</v>
      </c>
      <c r="DF88" s="21">
        <f>BO88*'Montante D'!$B$2</f>
        <v>0</v>
      </c>
      <c r="DG88" s="21">
        <f>BO88*'Montante D'!$B$3</f>
        <v>0</v>
      </c>
      <c r="DH88" s="233">
        <f t="shared" si="119"/>
        <v>0</v>
      </c>
      <c r="DI88" s="233">
        <f t="shared" si="157"/>
        <v>2149.4896460546665</v>
      </c>
      <c r="DJ88" s="237">
        <f t="shared" si="120"/>
        <v>13.960113960113972</v>
      </c>
      <c r="DK88" s="233">
        <f t="shared" si="121"/>
        <v>186.16662461556083</v>
      </c>
      <c r="DL88" s="233">
        <f t="shared" si="122"/>
        <v>40.417754028378347</v>
      </c>
      <c r="DM88" s="289">
        <v>0.03</v>
      </c>
      <c r="DN88" s="233">
        <f t="shared" si="123"/>
        <v>73.486825506142438</v>
      </c>
      <c r="DO88" s="233">
        <f t="shared" si="124"/>
        <v>300.0712041500816</v>
      </c>
      <c r="DP88" s="233">
        <f t="shared" si="125"/>
        <v>2449.560850204748</v>
      </c>
      <c r="DQ88" s="233">
        <f t="shared" si="126"/>
        <v>2449.560850204748</v>
      </c>
      <c r="DR88" s="233">
        <f t="shared" si="127"/>
        <v>29394.730202456976</v>
      </c>
      <c r="DS88" s="233">
        <f t="shared" si="128"/>
        <v>29394.730202456976</v>
      </c>
    </row>
    <row r="89" spans="1:123" s="14" customFormat="1">
      <c r="A89" s="24" t="s">
        <v>107</v>
      </c>
      <c r="B89" s="24" t="s">
        <v>128</v>
      </c>
      <c r="C89" s="24" t="s">
        <v>126</v>
      </c>
      <c r="D89" s="386" t="s">
        <v>263</v>
      </c>
      <c r="E89" s="24" t="str">
        <f>CCT!D81</f>
        <v>Região do Triângulo e Alto Paranaíba</v>
      </c>
      <c r="F89" s="221"/>
      <c r="G89" s="221"/>
      <c r="H89" s="221"/>
      <c r="I89" s="221"/>
      <c r="J89" s="221"/>
      <c r="K89" s="221">
        <v>1</v>
      </c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21"/>
      <c r="Z89" s="22">
        <f t="shared" si="151"/>
        <v>1</v>
      </c>
      <c r="AA89" s="221"/>
      <c r="AB89" s="221"/>
      <c r="AC89" s="221"/>
      <c r="AD89" s="221"/>
      <c r="AE89" s="221"/>
      <c r="AF89" s="236">
        <f>CCT_Salários!K13</f>
        <v>1157.8599999999999</v>
      </c>
      <c r="AG89" s="221"/>
      <c r="AH89" s="221"/>
      <c r="AI89" s="221"/>
      <c r="AJ89" s="221"/>
      <c r="AK89" s="221"/>
      <c r="AL89" s="221"/>
      <c r="AM89" s="221"/>
      <c r="AN89" s="221"/>
      <c r="AO89" s="221"/>
      <c r="AP89" s="221"/>
      <c r="AQ89" s="221"/>
      <c r="AR89" s="221"/>
      <c r="AS89" s="221"/>
      <c r="AT89" s="221"/>
      <c r="AU89" s="233">
        <f t="shared" si="111"/>
        <v>0</v>
      </c>
      <c r="AV89" s="233">
        <f t="shared" si="89"/>
        <v>0</v>
      </c>
      <c r="AW89" s="233">
        <f t="shared" si="90"/>
        <v>0</v>
      </c>
      <c r="AX89" s="233">
        <f t="shared" si="91"/>
        <v>0</v>
      </c>
      <c r="AY89" s="233">
        <f t="shared" si="92"/>
        <v>0</v>
      </c>
      <c r="AZ89" s="233">
        <f t="shared" si="93"/>
        <v>1157.8599999999999</v>
      </c>
      <c r="BA89" s="233">
        <f t="shared" si="94"/>
        <v>0</v>
      </c>
      <c r="BB89" s="233">
        <f t="shared" si="95"/>
        <v>0</v>
      </c>
      <c r="BC89" s="233">
        <f t="shared" si="96"/>
        <v>0</v>
      </c>
      <c r="BD89" s="233">
        <f t="shared" si="97"/>
        <v>0</v>
      </c>
      <c r="BE89" s="233">
        <f t="shared" si="98"/>
        <v>0</v>
      </c>
      <c r="BF89" s="233">
        <f t="shared" si="99"/>
        <v>0</v>
      </c>
      <c r="BG89" s="233">
        <f t="shared" si="100"/>
        <v>0</v>
      </c>
      <c r="BH89" s="233">
        <f t="shared" si="101"/>
        <v>0</v>
      </c>
      <c r="BI89" s="233">
        <f t="shared" si="102"/>
        <v>0</v>
      </c>
      <c r="BJ89" s="233">
        <f t="shared" si="103"/>
        <v>0</v>
      </c>
      <c r="BK89" s="233">
        <f t="shared" si="104"/>
        <v>0</v>
      </c>
      <c r="BL89" s="233">
        <f t="shared" si="105"/>
        <v>0</v>
      </c>
      <c r="BM89" s="233">
        <f t="shared" si="106"/>
        <v>0</v>
      </c>
      <c r="BN89" s="233">
        <f t="shared" si="107"/>
        <v>0</v>
      </c>
      <c r="BO89" s="233">
        <f t="shared" si="112"/>
        <v>1157.8599999999999</v>
      </c>
      <c r="BP89" s="233">
        <f>BO89*'Anexo VI-PlanilhaCustos Global '!$F$133</f>
        <v>231.572</v>
      </c>
      <c r="BQ89" s="233">
        <f>BO89*'Anexo VI-PlanilhaCustos Global '!$F$134</f>
        <v>2.3157199999999998</v>
      </c>
      <c r="BR89" s="233">
        <f>BO89*'Anexo VI-PlanilhaCustos Global '!$F$135</f>
        <v>17.367899999999999</v>
      </c>
      <c r="BS89" s="233">
        <f>BO89*'Anexo VI-PlanilhaCustos Global '!$F$136</f>
        <v>11.5786</v>
      </c>
      <c r="BT89" s="233">
        <f>BO89*'Anexo VI-PlanilhaCustos Global '!$F$137</f>
        <v>34.735799999999998</v>
      </c>
      <c r="BU89" s="233">
        <f>BO89*'Anexo VI-PlanilhaCustos Global '!$F$138</f>
        <v>92.628799999999998</v>
      </c>
      <c r="BV89" s="233">
        <f>BO89*'Anexo VI-PlanilhaCustos Global '!$F$139</f>
        <v>28.9465</v>
      </c>
      <c r="BW89" s="233">
        <f>BO89*'Anexo VI-PlanilhaCustos Global '!$F$140</f>
        <v>6.9471599999999993</v>
      </c>
      <c r="BX89" s="233">
        <f t="shared" si="152"/>
        <v>426.09248000000002</v>
      </c>
      <c r="BY89" s="233">
        <f>BO89*'Anexo VI-PlanilhaCustos Global '!$F$143</f>
        <v>128.63824599999998</v>
      </c>
      <c r="BZ89" s="233">
        <f>BO89*'Anexo VI-PlanilhaCustos Global '!$F$144</f>
        <v>96.449737999999996</v>
      </c>
      <c r="CA89" s="233">
        <f>BO89*'Anexo VI-PlanilhaCustos Global '!$F$145</f>
        <v>22.462484</v>
      </c>
      <c r="CB89" s="233">
        <f>BO89*'Anexo VI-PlanilhaCustos Global '!$F$146</f>
        <v>19.220475999999998</v>
      </c>
      <c r="CC89" s="233">
        <f>BO89*'Anexo VI-PlanilhaCustos Global '!$F$147</f>
        <v>0.231572</v>
      </c>
      <c r="CD89" s="233">
        <f>BO89*'Anexo VI-PlanilhaCustos Global '!$F$148</f>
        <v>8.4523779999999995</v>
      </c>
      <c r="CE89" s="233">
        <f>BO89*'Anexo VI-PlanilhaCustos Global '!$F$149</f>
        <v>3.1262219999999998</v>
      </c>
      <c r="CF89" s="233">
        <f t="shared" si="153"/>
        <v>278.58111600000001</v>
      </c>
      <c r="CG89" s="233">
        <f>BO89*'Anexo VI-PlanilhaCustos Global '!$F$152</f>
        <v>4.8630119999999994</v>
      </c>
      <c r="CH89" s="233">
        <f>BO89*'Anexo VI-PlanilhaCustos Global '!$F$153</f>
        <v>50.36690999999999</v>
      </c>
      <c r="CI89" s="233">
        <f>BO89*'Anexo VI-PlanilhaCustos Global '!$F$154</f>
        <v>4.6314399999999996</v>
      </c>
      <c r="CJ89" s="233">
        <f t="shared" si="154"/>
        <v>59.861361999999986</v>
      </c>
      <c r="CK89" s="233">
        <f>BO89*'Anexo VI-PlanilhaCustos Global '!$F$157</f>
        <v>102.51785068800002</v>
      </c>
      <c r="CL89" s="233">
        <f>BO89*'Anexo VI-PlanilhaCustos Global '!$F$160</f>
        <v>0.38904095999999994</v>
      </c>
      <c r="CM89" s="233">
        <f>BO89*'Anexo VI-PlanilhaCustos Global '!$F$163</f>
        <v>0.31262219999999996</v>
      </c>
      <c r="CN89" s="233">
        <f t="shared" si="116"/>
        <v>867.75447184800009</v>
      </c>
      <c r="CO89" s="233">
        <f>Z89*CCT_Insumos!$B$37</f>
        <v>0</v>
      </c>
      <c r="CP89" s="233">
        <f>Z89*CCT_Insumos!$B$38</f>
        <v>0</v>
      </c>
      <c r="CQ89" s="21">
        <f>Z89*CCT_Insumos!E13</f>
        <v>36.17</v>
      </c>
      <c r="CR89" s="250"/>
      <c r="CS89" s="21">
        <f>Z89*CCT_Insumos!G13</f>
        <v>1.0941666666666667</v>
      </c>
      <c r="CT89" s="233">
        <f>Z89*CCT_Insumos!$B$39</f>
        <v>0</v>
      </c>
      <c r="CU89" s="233">
        <f>Z89*CCT_Insumos!H13</f>
        <v>347.81</v>
      </c>
      <c r="CV89" s="250"/>
      <c r="CW89" s="233">
        <f t="shared" si="155"/>
        <v>414</v>
      </c>
      <c r="CX89" s="21">
        <f>'Anexo III  Relação de Materiais'!GU84</f>
        <v>0</v>
      </c>
      <c r="CY89" s="231">
        <f>'Anexo IV - Equipamentos '!W89</f>
        <v>0</v>
      </c>
      <c r="CZ89" s="231">
        <f>'Caixa d''água '!H81/12</f>
        <v>0</v>
      </c>
      <c r="DA89" s="231">
        <f>'Dedetização '!G89/12</f>
        <v>0</v>
      </c>
      <c r="DB89" s="231"/>
      <c r="DC89" s="233">
        <f t="shared" si="156"/>
        <v>799.07416666666666</v>
      </c>
      <c r="DD89" s="233">
        <v>21.623202731579998</v>
      </c>
      <c r="DE89" s="233">
        <v>18.8886</v>
      </c>
      <c r="DF89" s="21">
        <f>BO89*'Montante D'!$B$2</f>
        <v>0</v>
      </c>
      <c r="DG89" s="21">
        <f>BO89*'Montante D'!$B$3</f>
        <v>0</v>
      </c>
      <c r="DH89" s="233">
        <f t="shared" si="119"/>
        <v>0</v>
      </c>
      <c r="DI89" s="233">
        <f t="shared" si="157"/>
        <v>2824.6886385146668</v>
      </c>
      <c r="DJ89" s="237">
        <f t="shared" si="120"/>
        <v>12.676056338028175</v>
      </c>
      <c r="DK89" s="233">
        <f t="shared" si="121"/>
        <v>241.8888298897067</v>
      </c>
      <c r="DL89" s="233">
        <f t="shared" si="122"/>
        <v>52.515338068160005</v>
      </c>
      <c r="DM89" s="289">
        <v>0.02</v>
      </c>
      <c r="DN89" s="233">
        <f t="shared" si="123"/>
        <v>63.65495523413334</v>
      </c>
      <c r="DO89" s="233">
        <f t="shared" si="124"/>
        <v>358.05912319200007</v>
      </c>
      <c r="DP89" s="233">
        <f t="shared" si="125"/>
        <v>3182.747761706667</v>
      </c>
      <c r="DQ89" s="233">
        <f t="shared" si="126"/>
        <v>3182.747761706667</v>
      </c>
      <c r="DR89" s="233">
        <f t="shared" si="127"/>
        <v>38192.973140480004</v>
      </c>
      <c r="DS89" s="233">
        <f t="shared" si="128"/>
        <v>38192.973140480004</v>
      </c>
    </row>
    <row r="90" spans="1:123" s="14" customFormat="1">
      <c r="A90" s="24" t="s">
        <v>107</v>
      </c>
      <c r="B90" s="24" t="s">
        <v>128</v>
      </c>
      <c r="C90" s="24" t="s">
        <v>127</v>
      </c>
      <c r="D90" s="386" t="s">
        <v>265</v>
      </c>
      <c r="E90" s="24" t="str">
        <f>CCT!D82</f>
        <v>Região de Uberaba</v>
      </c>
      <c r="F90" s="221"/>
      <c r="G90" s="221"/>
      <c r="H90" s="221"/>
      <c r="I90" s="221"/>
      <c r="J90" s="221"/>
      <c r="K90" s="221">
        <v>1</v>
      </c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21"/>
      <c r="Z90" s="22">
        <f t="shared" si="151"/>
        <v>1</v>
      </c>
      <c r="AA90" s="221"/>
      <c r="AB90" s="221"/>
      <c r="AC90" s="221"/>
      <c r="AD90" s="221"/>
      <c r="AE90" s="221"/>
      <c r="AF90" s="236">
        <f>CCT_Salários!K14</f>
        <v>1157.8599999999999</v>
      </c>
      <c r="AG90" s="221"/>
      <c r="AH90" s="221"/>
      <c r="AI90" s="221"/>
      <c r="AJ90" s="221"/>
      <c r="AK90" s="221"/>
      <c r="AL90" s="221"/>
      <c r="AM90" s="221"/>
      <c r="AN90" s="221"/>
      <c r="AO90" s="221"/>
      <c r="AP90" s="221"/>
      <c r="AQ90" s="221"/>
      <c r="AR90" s="221"/>
      <c r="AS90" s="221"/>
      <c r="AT90" s="221"/>
      <c r="AU90" s="233">
        <f t="shared" si="111"/>
        <v>0</v>
      </c>
      <c r="AV90" s="233">
        <f t="shared" si="89"/>
        <v>0</v>
      </c>
      <c r="AW90" s="233">
        <f t="shared" si="90"/>
        <v>0</v>
      </c>
      <c r="AX90" s="233">
        <f t="shared" si="91"/>
        <v>0</v>
      </c>
      <c r="AY90" s="233">
        <f t="shared" si="92"/>
        <v>0</v>
      </c>
      <c r="AZ90" s="233">
        <f t="shared" si="93"/>
        <v>1157.8599999999999</v>
      </c>
      <c r="BA90" s="233">
        <f t="shared" si="94"/>
        <v>0</v>
      </c>
      <c r="BB90" s="233">
        <f t="shared" si="95"/>
        <v>0</v>
      </c>
      <c r="BC90" s="233">
        <f t="shared" si="96"/>
        <v>0</v>
      </c>
      <c r="BD90" s="233">
        <f t="shared" si="97"/>
        <v>0</v>
      </c>
      <c r="BE90" s="233">
        <f t="shared" si="98"/>
        <v>0</v>
      </c>
      <c r="BF90" s="233">
        <f t="shared" si="99"/>
        <v>0</v>
      </c>
      <c r="BG90" s="233">
        <f t="shared" si="100"/>
        <v>0</v>
      </c>
      <c r="BH90" s="233">
        <f t="shared" si="101"/>
        <v>0</v>
      </c>
      <c r="BI90" s="233">
        <f t="shared" si="102"/>
        <v>0</v>
      </c>
      <c r="BJ90" s="233">
        <f t="shared" si="103"/>
        <v>0</v>
      </c>
      <c r="BK90" s="233">
        <f t="shared" si="104"/>
        <v>0</v>
      </c>
      <c r="BL90" s="233">
        <f t="shared" si="105"/>
        <v>0</v>
      </c>
      <c r="BM90" s="233">
        <f t="shared" si="106"/>
        <v>0</v>
      </c>
      <c r="BN90" s="233">
        <f t="shared" si="107"/>
        <v>0</v>
      </c>
      <c r="BO90" s="233">
        <f t="shared" si="112"/>
        <v>1157.8599999999999</v>
      </c>
      <c r="BP90" s="233">
        <f>BO90*'Anexo VI-PlanilhaCustos Global '!$F$133</f>
        <v>231.572</v>
      </c>
      <c r="BQ90" s="233">
        <f>BO90*'Anexo VI-PlanilhaCustos Global '!$F$134</f>
        <v>2.3157199999999998</v>
      </c>
      <c r="BR90" s="233">
        <f>BO90*'Anexo VI-PlanilhaCustos Global '!$F$135</f>
        <v>17.367899999999999</v>
      </c>
      <c r="BS90" s="233">
        <f>BO90*'Anexo VI-PlanilhaCustos Global '!$F$136</f>
        <v>11.5786</v>
      </c>
      <c r="BT90" s="233">
        <f>BO90*'Anexo VI-PlanilhaCustos Global '!$F$137</f>
        <v>34.735799999999998</v>
      </c>
      <c r="BU90" s="233">
        <f>BO90*'Anexo VI-PlanilhaCustos Global '!$F$138</f>
        <v>92.628799999999998</v>
      </c>
      <c r="BV90" s="233">
        <f>BO90*'Anexo VI-PlanilhaCustos Global '!$F$139</f>
        <v>28.9465</v>
      </c>
      <c r="BW90" s="233">
        <f>BO90*'Anexo VI-PlanilhaCustos Global '!$F$140</f>
        <v>6.9471599999999993</v>
      </c>
      <c r="BX90" s="233">
        <f t="shared" si="152"/>
        <v>426.09248000000002</v>
      </c>
      <c r="BY90" s="233">
        <f>BO90*'Anexo VI-PlanilhaCustos Global '!$F$143</f>
        <v>128.63824599999998</v>
      </c>
      <c r="BZ90" s="233">
        <f>BO90*'Anexo VI-PlanilhaCustos Global '!$F$144</f>
        <v>96.449737999999996</v>
      </c>
      <c r="CA90" s="233">
        <f>BO90*'Anexo VI-PlanilhaCustos Global '!$F$145</f>
        <v>22.462484</v>
      </c>
      <c r="CB90" s="233">
        <f>BO90*'Anexo VI-PlanilhaCustos Global '!$F$146</f>
        <v>19.220475999999998</v>
      </c>
      <c r="CC90" s="233">
        <f>BO90*'Anexo VI-PlanilhaCustos Global '!$F$147</f>
        <v>0.231572</v>
      </c>
      <c r="CD90" s="233">
        <f>BO90*'Anexo VI-PlanilhaCustos Global '!$F$148</f>
        <v>8.4523779999999995</v>
      </c>
      <c r="CE90" s="233">
        <f>BO90*'Anexo VI-PlanilhaCustos Global '!$F$149</f>
        <v>3.1262219999999998</v>
      </c>
      <c r="CF90" s="233">
        <f t="shared" si="153"/>
        <v>278.58111600000001</v>
      </c>
      <c r="CG90" s="233">
        <f>BO90*'Anexo VI-PlanilhaCustos Global '!$F$152</f>
        <v>4.8630119999999994</v>
      </c>
      <c r="CH90" s="233">
        <f>BO90*'Anexo VI-PlanilhaCustos Global '!$F$153</f>
        <v>50.36690999999999</v>
      </c>
      <c r="CI90" s="233">
        <f>BO90*'Anexo VI-PlanilhaCustos Global '!$F$154</f>
        <v>4.6314399999999996</v>
      </c>
      <c r="CJ90" s="233">
        <f t="shared" si="154"/>
        <v>59.861361999999986</v>
      </c>
      <c r="CK90" s="233">
        <f>BO90*'Anexo VI-PlanilhaCustos Global '!$F$157</f>
        <v>102.51785068800002</v>
      </c>
      <c r="CL90" s="233">
        <f>BO90*'Anexo VI-PlanilhaCustos Global '!$F$160</f>
        <v>0.38904095999999994</v>
      </c>
      <c r="CM90" s="233">
        <f>BO90*'Anexo VI-PlanilhaCustos Global '!$F$163</f>
        <v>0.31262219999999996</v>
      </c>
      <c r="CN90" s="233">
        <f t="shared" si="116"/>
        <v>867.75447184800009</v>
      </c>
      <c r="CO90" s="233">
        <f>Z90*CCT_Insumos!$B$37</f>
        <v>0</v>
      </c>
      <c r="CP90" s="233">
        <f>Z90*CCT_Insumos!$B$38</f>
        <v>0</v>
      </c>
      <c r="CQ90" s="21">
        <f>Z90*CCT_Insumos!E14</f>
        <v>43.67</v>
      </c>
      <c r="CR90" s="250"/>
      <c r="CS90" s="21">
        <f>Z90*CCT_Insumos!G14</f>
        <v>1.0941666666666667</v>
      </c>
      <c r="CT90" s="233">
        <f>Z90*CCT_Insumos!$B$39</f>
        <v>0</v>
      </c>
      <c r="CU90" s="250"/>
      <c r="CV90" s="21">
        <f>(H90+I90+L90+O90+P90+Q90+T90+V90+X90+Y90)*CCT_Insumos!I14</f>
        <v>0</v>
      </c>
      <c r="CW90" s="233">
        <f t="shared" si="155"/>
        <v>414</v>
      </c>
      <c r="CX90" s="21">
        <f>'Anexo III  Relação de Materiais'!GV84</f>
        <v>0</v>
      </c>
      <c r="CY90" s="231">
        <f>'Anexo IV - Equipamentos '!W90</f>
        <v>0</v>
      </c>
      <c r="CZ90" s="231">
        <f>'Caixa d''água '!H82/12</f>
        <v>0</v>
      </c>
      <c r="DA90" s="231">
        <f>'Dedetização '!G90/12</f>
        <v>0</v>
      </c>
      <c r="DB90" s="231"/>
      <c r="DC90" s="233">
        <f t="shared" si="156"/>
        <v>458.76416666666665</v>
      </c>
      <c r="DD90" s="233">
        <v>21.623202731579998</v>
      </c>
      <c r="DE90" s="233">
        <v>18.8886</v>
      </c>
      <c r="DF90" s="21">
        <f>BO90*'Montante D'!$B$2</f>
        <v>0</v>
      </c>
      <c r="DG90" s="21">
        <f>BO90*'Montante D'!$B$3</f>
        <v>0</v>
      </c>
      <c r="DH90" s="233">
        <f t="shared" si="119"/>
        <v>0</v>
      </c>
      <c r="DI90" s="233">
        <f t="shared" si="157"/>
        <v>2484.3786385146668</v>
      </c>
      <c r="DJ90" s="237">
        <f t="shared" si="120"/>
        <v>12.676056338028175</v>
      </c>
      <c r="DK90" s="233">
        <f t="shared" si="121"/>
        <v>212.74679045308696</v>
      </c>
      <c r="DL90" s="233">
        <f t="shared" si="122"/>
        <v>46.18844792731494</v>
      </c>
      <c r="DM90" s="289">
        <v>0.02</v>
      </c>
      <c r="DN90" s="233">
        <f t="shared" si="123"/>
        <v>55.985997487654465</v>
      </c>
      <c r="DO90" s="233">
        <f t="shared" si="124"/>
        <v>314.92123586805633</v>
      </c>
      <c r="DP90" s="233">
        <f t="shared" si="125"/>
        <v>2799.2998743827234</v>
      </c>
      <c r="DQ90" s="233">
        <f t="shared" si="126"/>
        <v>2799.2998743827234</v>
      </c>
      <c r="DR90" s="233">
        <f t="shared" si="127"/>
        <v>33591.598492592682</v>
      </c>
      <c r="DS90" s="233">
        <f t="shared" si="128"/>
        <v>33591.598492592682</v>
      </c>
    </row>
    <row r="91" spans="1:123" s="14" customFormat="1">
      <c r="A91" s="24" t="s">
        <v>107</v>
      </c>
      <c r="B91" s="24" t="s">
        <v>128</v>
      </c>
      <c r="C91" s="24" t="s">
        <v>416</v>
      </c>
      <c r="D91" s="386" t="s">
        <v>3</v>
      </c>
      <c r="E91" s="24" t="str">
        <f>CCT!D83</f>
        <v>Uberlândia</v>
      </c>
      <c r="F91" s="221">
        <v>8</v>
      </c>
      <c r="G91" s="221"/>
      <c r="H91" s="221"/>
      <c r="I91" s="221"/>
      <c r="J91" s="221"/>
      <c r="K91" s="221"/>
      <c r="L91" s="221">
        <v>1</v>
      </c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21"/>
      <c r="Z91" s="22">
        <f t="shared" ref="Z91:Z99" si="158">SUM(F91:Y91)</f>
        <v>9</v>
      </c>
      <c r="AA91" s="238">
        <f>CCT_Salários!D18</f>
        <v>785.67</v>
      </c>
      <c r="AB91" s="221"/>
      <c r="AC91" s="221"/>
      <c r="AD91" s="221"/>
      <c r="AE91" s="221"/>
      <c r="AF91" s="221"/>
      <c r="AG91" s="236">
        <f>CCT_Salários!L18</f>
        <v>1462.01</v>
      </c>
      <c r="AH91" s="221"/>
      <c r="AI91" s="221"/>
      <c r="AJ91" s="221"/>
      <c r="AK91" s="221"/>
      <c r="AL91" s="221"/>
      <c r="AM91" s="221"/>
      <c r="AN91" s="221"/>
      <c r="AO91" s="221"/>
      <c r="AP91" s="221"/>
      <c r="AQ91" s="221"/>
      <c r="AR91" s="221"/>
      <c r="AS91" s="221"/>
      <c r="AT91" s="221"/>
      <c r="AU91" s="233">
        <f t="shared" si="111"/>
        <v>6285.36</v>
      </c>
      <c r="AV91" s="233">
        <f t="shared" si="89"/>
        <v>0</v>
      </c>
      <c r="AW91" s="233">
        <f t="shared" si="90"/>
        <v>0</v>
      </c>
      <c r="AX91" s="233">
        <f t="shared" si="91"/>
        <v>0</v>
      </c>
      <c r="AY91" s="233">
        <f t="shared" si="92"/>
        <v>0</v>
      </c>
      <c r="AZ91" s="233">
        <f t="shared" si="93"/>
        <v>0</v>
      </c>
      <c r="BA91" s="233">
        <f t="shared" si="94"/>
        <v>1462.01</v>
      </c>
      <c r="BB91" s="233">
        <f t="shared" si="95"/>
        <v>0</v>
      </c>
      <c r="BC91" s="233">
        <f t="shared" si="96"/>
        <v>0</v>
      </c>
      <c r="BD91" s="233">
        <f t="shared" si="97"/>
        <v>0</v>
      </c>
      <c r="BE91" s="233">
        <f t="shared" si="98"/>
        <v>0</v>
      </c>
      <c r="BF91" s="233">
        <f t="shared" si="99"/>
        <v>0</v>
      </c>
      <c r="BG91" s="233">
        <f t="shared" si="100"/>
        <v>0</v>
      </c>
      <c r="BH91" s="233">
        <f t="shared" si="101"/>
        <v>0</v>
      </c>
      <c r="BI91" s="233">
        <f t="shared" si="102"/>
        <v>0</v>
      </c>
      <c r="BJ91" s="233">
        <f t="shared" si="103"/>
        <v>0</v>
      </c>
      <c r="BK91" s="233">
        <f t="shared" si="104"/>
        <v>0</v>
      </c>
      <c r="BL91" s="233">
        <f t="shared" si="105"/>
        <v>0</v>
      </c>
      <c r="BM91" s="233">
        <f t="shared" si="106"/>
        <v>0</v>
      </c>
      <c r="BN91" s="233">
        <f t="shared" si="107"/>
        <v>0</v>
      </c>
      <c r="BO91" s="233">
        <f t="shared" si="112"/>
        <v>7747.37</v>
      </c>
      <c r="BP91" s="233">
        <f>BO91*'Anexo VI-PlanilhaCustos Global '!$F$133</f>
        <v>1549.4740000000002</v>
      </c>
      <c r="BQ91" s="233">
        <f>BO91*'Anexo VI-PlanilhaCustos Global '!$F$134</f>
        <v>15.49474</v>
      </c>
      <c r="BR91" s="233">
        <f>BO91*'Anexo VI-PlanilhaCustos Global '!$F$135</f>
        <v>116.21055</v>
      </c>
      <c r="BS91" s="233">
        <f>BO91*'Anexo VI-PlanilhaCustos Global '!$F$136</f>
        <v>77.473699999999994</v>
      </c>
      <c r="BT91" s="233">
        <f>BO91*'Anexo VI-PlanilhaCustos Global '!$F$137</f>
        <v>232.4211</v>
      </c>
      <c r="BU91" s="233">
        <f>BO91*'Anexo VI-PlanilhaCustos Global '!$F$138</f>
        <v>619.78959999999995</v>
      </c>
      <c r="BV91" s="233">
        <f>BO91*'Anexo VI-PlanilhaCustos Global '!$F$139</f>
        <v>193.68425000000002</v>
      </c>
      <c r="BW91" s="233">
        <f>BO91*'Anexo VI-PlanilhaCustos Global '!$F$140</f>
        <v>46.484220000000001</v>
      </c>
      <c r="BX91" s="233">
        <f t="shared" ref="BX91:BX99" si="159">SUM(BP91:BW91)</f>
        <v>2851.0321600000002</v>
      </c>
      <c r="BY91" s="233">
        <f>BO91*'Anexo VI-PlanilhaCustos Global '!$F$143</f>
        <v>860.73280699999998</v>
      </c>
      <c r="BZ91" s="233">
        <f>BO91*'Anexo VI-PlanilhaCustos Global '!$F$144</f>
        <v>645.35592099999997</v>
      </c>
      <c r="CA91" s="233">
        <f>BO91*'Anexo VI-PlanilhaCustos Global '!$F$145</f>
        <v>150.29897800000001</v>
      </c>
      <c r="CB91" s="233">
        <f>BO91*'Anexo VI-PlanilhaCustos Global '!$F$146</f>
        <v>128.60634200000001</v>
      </c>
      <c r="CC91" s="233">
        <f>BO91*'Anexo VI-PlanilhaCustos Global '!$F$147</f>
        <v>1.549474</v>
      </c>
      <c r="CD91" s="233">
        <f>BO91*'Anexo VI-PlanilhaCustos Global '!$F$148</f>
        <v>56.555801000000002</v>
      </c>
      <c r="CE91" s="233">
        <f>BO91*'Anexo VI-PlanilhaCustos Global '!$F$149</f>
        <v>20.917899000000002</v>
      </c>
      <c r="CF91" s="233">
        <f t="shared" ref="CF91:CF99" si="160">SUM(BY91:CE91)</f>
        <v>1864.0172219999999</v>
      </c>
      <c r="CG91" s="233">
        <f>BO91*'Anexo VI-PlanilhaCustos Global '!$F$152</f>
        <v>32.538953999999997</v>
      </c>
      <c r="CH91" s="233">
        <f>BO91*'Anexo VI-PlanilhaCustos Global '!$F$153</f>
        <v>337.01059499999997</v>
      </c>
      <c r="CI91" s="233">
        <f>BO91*'Anexo VI-PlanilhaCustos Global '!$F$154</f>
        <v>30.98948</v>
      </c>
      <c r="CJ91" s="233">
        <f t="shared" ref="CJ91:CJ99" si="161">SUM(CG91:CI91)</f>
        <v>400.53902899999997</v>
      </c>
      <c r="CK91" s="233">
        <f>BO91*'Anexo VI-PlanilhaCustos Global '!$F$157</f>
        <v>685.95833769600017</v>
      </c>
      <c r="CL91" s="233">
        <f>BO91*'Anexo VI-PlanilhaCustos Global '!$F$160</f>
        <v>2.6031163199999998</v>
      </c>
      <c r="CM91" s="233">
        <f>BO91*'Anexo VI-PlanilhaCustos Global '!$F$163</f>
        <v>2.0917899000000002</v>
      </c>
      <c r="CN91" s="233">
        <f t="shared" si="116"/>
        <v>5806.2416549159989</v>
      </c>
      <c r="CO91" s="233">
        <f>Z91*CCT_Insumos!$B$37</f>
        <v>0</v>
      </c>
      <c r="CP91" s="233">
        <f>Z91*CCT_Insumos!$B$38</f>
        <v>0</v>
      </c>
      <c r="CQ91" s="21">
        <f>Z91*CCT_Insumos!E18</f>
        <v>325.53000000000003</v>
      </c>
      <c r="CR91" s="250"/>
      <c r="CS91" s="21">
        <f>Z91*CCT_Insumos!G18</f>
        <v>9.8475000000000001</v>
      </c>
      <c r="CT91" s="233">
        <f>Z91*CCT_Insumos!$B$39</f>
        <v>0</v>
      </c>
      <c r="CU91" s="233">
        <f>Z91*CCT_Insumos!H18</f>
        <v>3130.29</v>
      </c>
      <c r="CV91" s="250"/>
      <c r="CW91" s="233">
        <f t="shared" ref="CW91:CW99" si="162">4.5*4*23*Z91</f>
        <v>3726</v>
      </c>
      <c r="CX91" s="21">
        <f>'Anexo III  Relação de Materiais'!GW84</f>
        <v>0</v>
      </c>
      <c r="CY91" s="231">
        <f>'Anexo IV - Equipamentos '!W91</f>
        <v>0</v>
      </c>
      <c r="CZ91" s="231">
        <f>'Caixa d''água '!H83/12</f>
        <v>0</v>
      </c>
      <c r="DA91" s="231">
        <f>'Dedetização '!G91/12</f>
        <v>0</v>
      </c>
      <c r="DB91" s="231"/>
      <c r="DC91" s="233">
        <f t="shared" ref="DC91:DC99" si="163">SUM(CO91:DB91)</f>
        <v>7191.6674999999996</v>
      </c>
      <c r="DD91" s="233">
        <v>144.71837223492</v>
      </c>
      <c r="DE91" s="233">
        <v>126.4164</v>
      </c>
      <c r="DF91" s="21">
        <f>BO91*'Montante D'!$B$2</f>
        <v>0</v>
      </c>
      <c r="DG91" s="21">
        <f>BO91*'Montante D'!$B$3</f>
        <v>0</v>
      </c>
      <c r="DH91" s="233">
        <f t="shared" si="119"/>
        <v>0</v>
      </c>
      <c r="DI91" s="233">
        <f t="shared" ref="DI91:DI99" si="164">BO91+CN91+DC91+DH91</f>
        <v>20745.279154915999</v>
      </c>
      <c r="DJ91" s="237">
        <f t="shared" si="120"/>
        <v>13.960113960113972</v>
      </c>
      <c r="DK91" s="233">
        <f t="shared" si="121"/>
        <v>1796.7421262377388</v>
      </c>
      <c r="DL91" s="233">
        <f t="shared" si="122"/>
        <v>390.08217214371962</v>
      </c>
      <c r="DM91" s="289">
        <v>0.03</v>
      </c>
      <c r="DN91" s="233">
        <f t="shared" si="123"/>
        <v>709.24031298858108</v>
      </c>
      <c r="DO91" s="233">
        <f t="shared" si="124"/>
        <v>2896.0646113700395</v>
      </c>
      <c r="DP91" s="233">
        <f t="shared" si="125"/>
        <v>23641.343766286038</v>
      </c>
      <c r="DQ91" s="233">
        <f t="shared" si="126"/>
        <v>23641.343766286038</v>
      </c>
      <c r="DR91" s="233">
        <f t="shared" si="127"/>
        <v>283696.12519543245</v>
      </c>
      <c r="DS91" s="233">
        <f t="shared" si="128"/>
        <v>283696.12519543245</v>
      </c>
    </row>
    <row r="92" spans="1:123" s="14" customFormat="1">
      <c r="A92" s="24" t="s">
        <v>107</v>
      </c>
      <c r="B92" s="24" t="s">
        <v>128</v>
      </c>
      <c r="C92" s="24" t="s">
        <v>129</v>
      </c>
      <c r="D92" s="386" t="s">
        <v>267</v>
      </c>
      <c r="E92" s="24" t="str">
        <f>CCT!D84</f>
        <v>Região do Triângulo e Alto Paranaíba</v>
      </c>
      <c r="F92" s="221"/>
      <c r="G92" s="221"/>
      <c r="H92" s="221"/>
      <c r="I92" s="221"/>
      <c r="J92" s="221">
        <v>1</v>
      </c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">
        <f t="shared" si="158"/>
        <v>1</v>
      </c>
      <c r="AA92" s="221"/>
      <c r="AB92" s="221"/>
      <c r="AC92" s="221"/>
      <c r="AD92" s="221"/>
      <c r="AE92" s="236">
        <f>CCT_Salários!J13</f>
        <v>771.91</v>
      </c>
      <c r="AF92" s="221"/>
      <c r="AG92" s="221"/>
      <c r="AH92" s="221"/>
      <c r="AI92" s="221"/>
      <c r="AJ92" s="221"/>
      <c r="AK92" s="221"/>
      <c r="AL92" s="221"/>
      <c r="AM92" s="221"/>
      <c r="AN92" s="221"/>
      <c r="AO92" s="221"/>
      <c r="AP92" s="221"/>
      <c r="AQ92" s="221"/>
      <c r="AR92" s="221"/>
      <c r="AS92" s="221"/>
      <c r="AT92" s="221"/>
      <c r="AU92" s="233">
        <f t="shared" si="111"/>
        <v>0</v>
      </c>
      <c r="AV92" s="233">
        <f t="shared" si="89"/>
        <v>0</v>
      </c>
      <c r="AW92" s="233">
        <f t="shared" si="90"/>
        <v>0</v>
      </c>
      <c r="AX92" s="233">
        <f t="shared" si="91"/>
        <v>0</v>
      </c>
      <c r="AY92" s="233">
        <f t="shared" si="92"/>
        <v>771.91</v>
      </c>
      <c r="AZ92" s="233">
        <f t="shared" si="93"/>
        <v>0</v>
      </c>
      <c r="BA92" s="233">
        <f t="shared" si="94"/>
        <v>0</v>
      </c>
      <c r="BB92" s="233">
        <f t="shared" si="95"/>
        <v>0</v>
      </c>
      <c r="BC92" s="233">
        <f t="shared" si="96"/>
        <v>0</v>
      </c>
      <c r="BD92" s="233">
        <f t="shared" si="97"/>
        <v>0</v>
      </c>
      <c r="BE92" s="233">
        <f t="shared" si="98"/>
        <v>0</v>
      </c>
      <c r="BF92" s="233">
        <f t="shared" si="99"/>
        <v>0</v>
      </c>
      <c r="BG92" s="233">
        <f t="shared" si="100"/>
        <v>0</v>
      </c>
      <c r="BH92" s="233">
        <f t="shared" si="101"/>
        <v>0</v>
      </c>
      <c r="BI92" s="233">
        <f t="shared" si="102"/>
        <v>0</v>
      </c>
      <c r="BJ92" s="233">
        <f t="shared" si="103"/>
        <v>0</v>
      </c>
      <c r="BK92" s="233">
        <f t="shared" si="104"/>
        <v>0</v>
      </c>
      <c r="BL92" s="233">
        <f t="shared" si="105"/>
        <v>0</v>
      </c>
      <c r="BM92" s="233">
        <f t="shared" si="106"/>
        <v>0</v>
      </c>
      <c r="BN92" s="233">
        <f t="shared" si="107"/>
        <v>0</v>
      </c>
      <c r="BO92" s="233">
        <f t="shared" si="112"/>
        <v>771.91</v>
      </c>
      <c r="BP92" s="233">
        <f>BO92*'Anexo VI-PlanilhaCustos Global '!$F$133</f>
        <v>154.38200000000001</v>
      </c>
      <c r="BQ92" s="233">
        <f>BO92*'Anexo VI-PlanilhaCustos Global '!$F$134</f>
        <v>1.54382</v>
      </c>
      <c r="BR92" s="233">
        <f>BO92*'Anexo VI-PlanilhaCustos Global '!$F$135</f>
        <v>11.57865</v>
      </c>
      <c r="BS92" s="233">
        <f>BO92*'Anexo VI-PlanilhaCustos Global '!$F$136</f>
        <v>7.7191000000000001</v>
      </c>
      <c r="BT92" s="233">
        <f>BO92*'Anexo VI-PlanilhaCustos Global '!$F$137</f>
        <v>23.157299999999999</v>
      </c>
      <c r="BU92" s="233">
        <f>BO92*'Anexo VI-PlanilhaCustos Global '!$F$138</f>
        <v>61.752800000000001</v>
      </c>
      <c r="BV92" s="233">
        <f>BO92*'Anexo VI-PlanilhaCustos Global '!$F$139</f>
        <v>19.297750000000001</v>
      </c>
      <c r="BW92" s="233">
        <f>BO92*'Anexo VI-PlanilhaCustos Global '!$F$140</f>
        <v>4.6314599999999997</v>
      </c>
      <c r="BX92" s="233">
        <f t="shared" si="159"/>
        <v>284.06288000000001</v>
      </c>
      <c r="BY92" s="233">
        <f>BO92*'Anexo VI-PlanilhaCustos Global '!$F$143</f>
        <v>85.759201000000004</v>
      </c>
      <c r="BZ92" s="233">
        <f>BO92*'Anexo VI-PlanilhaCustos Global '!$F$144</f>
        <v>64.300102999999993</v>
      </c>
      <c r="CA92" s="233">
        <f>BO92*'Anexo VI-PlanilhaCustos Global '!$F$145</f>
        <v>14.975054</v>
      </c>
      <c r="CB92" s="233">
        <f>BO92*'Anexo VI-PlanilhaCustos Global '!$F$146</f>
        <v>12.813706</v>
      </c>
      <c r="CC92" s="233">
        <f>BO92*'Anexo VI-PlanilhaCustos Global '!$F$147</f>
        <v>0.15438199999999999</v>
      </c>
      <c r="CD92" s="233">
        <f>BO92*'Anexo VI-PlanilhaCustos Global '!$F$148</f>
        <v>5.6349429999999998</v>
      </c>
      <c r="CE92" s="233">
        <f>BO92*'Anexo VI-PlanilhaCustos Global '!$F$149</f>
        <v>2.0841569999999998</v>
      </c>
      <c r="CF92" s="233">
        <f t="shared" si="160"/>
        <v>185.72154599999999</v>
      </c>
      <c r="CG92" s="233">
        <f>BO92*'Anexo VI-PlanilhaCustos Global '!$F$152</f>
        <v>3.2420219999999995</v>
      </c>
      <c r="CH92" s="233">
        <f>BO92*'Anexo VI-PlanilhaCustos Global '!$F$153</f>
        <v>33.578084999999994</v>
      </c>
      <c r="CI92" s="233">
        <f>BO92*'Anexo VI-PlanilhaCustos Global '!$F$154</f>
        <v>3.0876399999999999</v>
      </c>
      <c r="CJ92" s="233">
        <f t="shared" si="161"/>
        <v>39.907746999999993</v>
      </c>
      <c r="CK92" s="233">
        <f>BO92*'Anexo VI-PlanilhaCustos Global '!$F$157</f>
        <v>68.345528928000022</v>
      </c>
      <c r="CL92" s="233">
        <f>BO92*'Anexo VI-PlanilhaCustos Global '!$F$160</f>
        <v>0.25936176</v>
      </c>
      <c r="CM92" s="233">
        <f>BO92*'Anexo VI-PlanilhaCustos Global '!$F$163</f>
        <v>0.20841569999999998</v>
      </c>
      <c r="CN92" s="233">
        <f t="shared" si="116"/>
        <v>578.50547938800003</v>
      </c>
      <c r="CO92" s="233">
        <f>Z92*CCT_Insumos!$B$37</f>
        <v>0</v>
      </c>
      <c r="CP92" s="233">
        <f>Z92*CCT_Insumos!$B$38</f>
        <v>0</v>
      </c>
      <c r="CQ92" s="21">
        <f>Z92*CCT_Insumos!E13</f>
        <v>36.17</v>
      </c>
      <c r="CR92" s="250"/>
      <c r="CS92" s="21">
        <f>Z92*CCT_Insumos!G13</f>
        <v>1.0941666666666667</v>
      </c>
      <c r="CT92" s="233">
        <f>Z92*CCT_Insumos!$B$39</f>
        <v>0</v>
      </c>
      <c r="CU92" s="233">
        <f>Z92*CCT_Insumos!H13</f>
        <v>347.81</v>
      </c>
      <c r="CV92" s="250"/>
      <c r="CW92" s="233">
        <f t="shared" si="162"/>
        <v>414</v>
      </c>
      <c r="CX92" s="21">
        <f>'Anexo III  Relação de Materiais'!GX84</f>
        <v>0</v>
      </c>
      <c r="CY92" s="231">
        <f>'Anexo IV - Equipamentos '!W92</f>
        <v>0</v>
      </c>
      <c r="CZ92" s="231">
        <f>'Caixa d''água '!H84/12</f>
        <v>0</v>
      </c>
      <c r="DA92" s="231">
        <f>'Dedetização '!G92/12</f>
        <v>0</v>
      </c>
      <c r="DB92" s="231"/>
      <c r="DC92" s="233">
        <f t="shared" si="163"/>
        <v>799.07416666666666</v>
      </c>
      <c r="DD92" s="233">
        <v>14.415697442779999</v>
      </c>
      <c r="DE92" s="233">
        <v>12.592600000000001</v>
      </c>
      <c r="DF92" s="21">
        <f>BO92*'Montante D'!$B$2</f>
        <v>0</v>
      </c>
      <c r="DG92" s="21">
        <f>BO92*'Montante D'!$B$3</f>
        <v>0</v>
      </c>
      <c r="DH92" s="233">
        <f t="shared" si="119"/>
        <v>0</v>
      </c>
      <c r="DI92" s="233">
        <f t="shared" si="164"/>
        <v>2149.4896460546665</v>
      </c>
      <c r="DJ92" s="237">
        <f t="shared" si="120"/>
        <v>13.960113960113972</v>
      </c>
      <c r="DK92" s="233">
        <f t="shared" si="121"/>
        <v>186.16662461556083</v>
      </c>
      <c r="DL92" s="233">
        <f t="shared" si="122"/>
        <v>40.417754028378347</v>
      </c>
      <c r="DM92" s="289">
        <v>0.03</v>
      </c>
      <c r="DN92" s="233">
        <f t="shared" si="123"/>
        <v>73.486825506142438</v>
      </c>
      <c r="DO92" s="233">
        <f t="shared" si="124"/>
        <v>300.0712041500816</v>
      </c>
      <c r="DP92" s="233">
        <f t="shared" si="125"/>
        <v>2449.560850204748</v>
      </c>
      <c r="DQ92" s="233">
        <f t="shared" si="126"/>
        <v>2449.560850204748</v>
      </c>
      <c r="DR92" s="233">
        <f t="shared" si="127"/>
        <v>29394.730202456976</v>
      </c>
      <c r="DS92" s="233">
        <f t="shared" si="128"/>
        <v>29394.730202456976</v>
      </c>
    </row>
    <row r="93" spans="1:123" s="14" customFormat="1">
      <c r="A93" s="24" t="s">
        <v>107</v>
      </c>
      <c r="B93" s="24" t="s">
        <v>128</v>
      </c>
      <c r="C93" s="24" t="s">
        <v>130</v>
      </c>
      <c r="D93" s="386" t="s">
        <v>269</v>
      </c>
      <c r="E93" s="24" t="str">
        <f>CCT!D85</f>
        <v>Região do Triângulo e Alto Paranaíba</v>
      </c>
      <c r="F93" s="221"/>
      <c r="G93" s="221"/>
      <c r="H93" s="221"/>
      <c r="I93" s="221"/>
      <c r="J93" s="221">
        <v>1</v>
      </c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21"/>
      <c r="Z93" s="22">
        <f t="shared" si="158"/>
        <v>1</v>
      </c>
      <c r="AA93" s="221"/>
      <c r="AB93" s="221"/>
      <c r="AC93" s="221"/>
      <c r="AD93" s="221"/>
      <c r="AE93" s="236">
        <f>CCT_Salários!J13</f>
        <v>771.91</v>
      </c>
      <c r="AF93" s="221"/>
      <c r="AG93" s="221"/>
      <c r="AH93" s="221"/>
      <c r="AI93" s="221"/>
      <c r="AJ93" s="221"/>
      <c r="AK93" s="221"/>
      <c r="AL93" s="221"/>
      <c r="AM93" s="221"/>
      <c r="AN93" s="221"/>
      <c r="AO93" s="221"/>
      <c r="AP93" s="221"/>
      <c r="AQ93" s="221"/>
      <c r="AR93" s="221"/>
      <c r="AS93" s="221"/>
      <c r="AT93" s="221"/>
      <c r="AU93" s="233">
        <f t="shared" si="111"/>
        <v>0</v>
      </c>
      <c r="AV93" s="233">
        <f t="shared" si="89"/>
        <v>0</v>
      </c>
      <c r="AW93" s="233">
        <f t="shared" si="90"/>
        <v>0</v>
      </c>
      <c r="AX93" s="233">
        <f t="shared" si="91"/>
        <v>0</v>
      </c>
      <c r="AY93" s="233">
        <f t="shared" si="92"/>
        <v>771.91</v>
      </c>
      <c r="AZ93" s="233">
        <f t="shared" si="93"/>
        <v>0</v>
      </c>
      <c r="BA93" s="233">
        <f t="shared" si="94"/>
        <v>0</v>
      </c>
      <c r="BB93" s="233">
        <f t="shared" si="95"/>
        <v>0</v>
      </c>
      <c r="BC93" s="233">
        <f t="shared" si="96"/>
        <v>0</v>
      </c>
      <c r="BD93" s="233">
        <f t="shared" si="97"/>
        <v>0</v>
      </c>
      <c r="BE93" s="233">
        <f t="shared" si="98"/>
        <v>0</v>
      </c>
      <c r="BF93" s="233">
        <f t="shared" si="99"/>
        <v>0</v>
      </c>
      <c r="BG93" s="233">
        <f t="shared" si="100"/>
        <v>0</v>
      </c>
      <c r="BH93" s="233">
        <f t="shared" si="101"/>
        <v>0</v>
      </c>
      <c r="BI93" s="233">
        <f t="shared" si="102"/>
        <v>0</v>
      </c>
      <c r="BJ93" s="233">
        <f t="shared" si="103"/>
        <v>0</v>
      </c>
      <c r="BK93" s="233">
        <f t="shared" si="104"/>
        <v>0</v>
      </c>
      <c r="BL93" s="233">
        <f t="shared" si="105"/>
        <v>0</v>
      </c>
      <c r="BM93" s="233">
        <f t="shared" si="106"/>
        <v>0</v>
      </c>
      <c r="BN93" s="233">
        <f t="shared" si="107"/>
        <v>0</v>
      </c>
      <c r="BO93" s="233">
        <f t="shared" si="112"/>
        <v>771.91</v>
      </c>
      <c r="BP93" s="233">
        <f>BO93*'Anexo VI-PlanilhaCustos Global '!$F$133</f>
        <v>154.38200000000001</v>
      </c>
      <c r="BQ93" s="233">
        <f>BO93*'Anexo VI-PlanilhaCustos Global '!$F$134</f>
        <v>1.54382</v>
      </c>
      <c r="BR93" s="233">
        <f>BO93*'Anexo VI-PlanilhaCustos Global '!$F$135</f>
        <v>11.57865</v>
      </c>
      <c r="BS93" s="233">
        <f>BO93*'Anexo VI-PlanilhaCustos Global '!$F$136</f>
        <v>7.7191000000000001</v>
      </c>
      <c r="BT93" s="233">
        <f>BO93*'Anexo VI-PlanilhaCustos Global '!$F$137</f>
        <v>23.157299999999999</v>
      </c>
      <c r="BU93" s="233">
        <f>BO93*'Anexo VI-PlanilhaCustos Global '!$F$138</f>
        <v>61.752800000000001</v>
      </c>
      <c r="BV93" s="233">
        <f>BO93*'Anexo VI-PlanilhaCustos Global '!$F$139</f>
        <v>19.297750000000001</v>
      </c>
      <c r="BW93" s="233">
        <f>BO93*'Anexo VI-PlanilhaCustos Global '!$F$140</f>
        <v>4.6314599999999997</v>
      </c>
      <c r="BX93" s="233">
        <f t="shared" si="159"/>
        <v>284.06288000000001</v>
      </c>
      <c r="BY93" s="233">
        <f>BO93*'Anexo VI-PlanilhaCustos Global '!$F$143</f>
        <v>85.759201000000004</v>
      </c>
      <c r="BZ93" s="233">
        <f>BO93*'Anexo VI-PlanilhaCustos Global '!$F$144</f>
        <v>64.300102999999993</v>
      </c>
      <c r="CA93" s="233">
        <f>BO93*'Anexo VI-PlanilhaCustos Global '!$F$145</f>
        <v>14.975054</v>
      </c>
      <c r="CB93" s="233">
        <f>BO93*'Anexo VI-PlanilhaCustos Global '!$F$146</f>
        <v>12.813706</v>
      </c>
      <c r="CC93" s="233">
        <f>BO93*'Anexo VI-PlanilhaCustos Global '!$F$147</f>
        <v>0.15438199999999999</v>
      </c>
      <c r="CD93" s="233">
        <f>BO93*'Anexo VI-PlanilhaCustos Global '!$F$148</f>
        <v>5.6349429999999998</v>
      </c>
      <c r="CE93" s="233">
        <f>BO93*'Anexo VI-PlanilhaCustos Global '!$F$149</f>
        <v>2.0841569999999998</v>
      </c>
      <c r="CF93" s="233">
        <f t="shared" si="160"/>
        <v>185.72154599999999</v>
      </c>
      <c r="CG93" s="233">
        <f>BO93*'Anexo VI-PlanilhaCustos Global '!$F$152</f>
        <v>3.2420219999999995</v>
      </c>
      <c r="CH93" s="233">
        <f>BO93*'Anexo VI-PlanilhaCustos Global '!$F$153</f>
        <v>33.578084999999994</v>
      </c>
      <c r="CI93" s="233">
        <f>BO93*'Anexo VI-PlanilhaCustos Global '!$F$154</f>
        <v>3.0876399999999999</v>
      </c>
      <c r="CJ93" s="233">
        <f t="shared" si="161"/>
        <v>39.907746999999993</v>
      </c>
      <c r="CK93" s="233">
        <f>BO93*'Anexo VI-PlanilhaCustos Global '!$F$157</f>
        <v>68.345528928000022</v>
      </c>
      <c r="CL93" s="233">
        <f>BO93*'Anexo VI-PlanilhaCustos Global '!$F$160</f>
        <v>0.25936176</v>
      </c>
      <c r="CM93" s="233">
        <f>BO93*'Anexo VI-PlanilhaCustos Global '!$F$163</f>
        <v>0.20841569999999998</v>
      </c>
      <c r="CN93" s="233">
        <f t="shared" si="116"/>
        <v>578.50547938800003</v>
      </c>
      <c r="CO93" s="233">
        <f>Z93*CCT_Insumos!$B$37</f>
        <v>0</v>
      </c>
      <c r="CP93" s="233">
        <f>Z93*CCT_Insumos!$B$38</f>
        <v>0</v>
      </c>
      <c r="CQ93" s="21">
        <f>Z93*CCT_Insumos!E13</f>
        <v>36.17</v>
      </c>
      <c r="CR93" s="250"/>
      <c r="CS93" s="21">
        <f>Z93*CCT_Insumos!G13</f>
        <v>1.0941666666666667</v>
      </c>
      <c r="CT93" s="233">
        <f>Z93*CCT_Insumos!$B$39</f>
        <v>0</v>
      </c>
      <c r="CU93" s="233">
        <f>Z93*CCT_Insumos!H13</f>
        <v>347.81</v>
      </c>
      <c r="CV93" s="250"/>
      <c r="CW93" s="233">
        <f t="shared" si="162"/>
        <v>414</v>
      </c>
      <c r="CX93" s="21">
        <f>'Anexo III  Relação de Materiais'!GY84</f>
        <v>0</v>
      </c>
      <c r="CY93" s="231">
        <f>'Anexo IV - Equipamentos '!W93</f>
        <v>0</v>
      </c>
      <c r="CZ93" s="231">
        <f>'Caixa d''água '!H85/12</f>
        <v>0</v>
      </c>
      <c r="DA93" s="231">
        <f>'Dedetização '!G93/12</f>
        <v>0</v>
      </c>
      <c r="DB93" s="231"/>
      <c r="DC93" s="233">
        <f t="shared" si="163"/>
        <v>799.07416666666666</v>
      </c>
      <c r="DD93" s="233">
        <v>14.415697442779999</v>
      </c>
      <c r="DE93" s="233">
        <v>12.592600000000001</v>
      </c>
      <c r="DF93" s="21">
        <f>BO93*'Montante D'!$B$2</f>
        <v>0</v>
      </c>
      <c r="DG93" s="21">
        <f>BO93*'Montante D'!$B$3</f>
        <v>0</v>
      </c>
      <c r="DH93" s="233">
        <f t="shared" si="119"/>
        <v>0</v>
      </c>
      <c r="DI93" s="233">
        <f t="shared" si="164"/>
        <v>2149.4896460546665</v>
      </c>
      <c r="DJ93" s="237">
        <f t="shared" si="120"/>
        <v>15.273775216138333</v>
      </c>
      <c r="DK93" s="233">
        <f t="shared" si="121"/>
        <v>188.31263757942901</v>
      </c>
      <c r="DL93" s="233">
        <f t="shared" si="122"/>
        <v>40.883664737639194</v>
      </c>
      <c r="DM93" s="289">
        <v>0.04</v>
      </c>
      <c r="DN93" s="233">
        <f t="shared" si="123"/>
        <v>99.111914515488948</v>
      </c>
      <c r="DO93" s="233">
        <f t="shared" si="124"/>
        <v>328.30821683255715</v>
      </c>
      <c r="DP93" s="233">
        <f t="shared" si="125"/>
        <v>2477.7978628872238</v>
      </c>
      <c r="DQ93" s="233">
        <f t="shared" si="126"/>
        <v>2477.7978628872238</v>
      </c>
      <c r="DR93" s="233">
        <f t="shared" si="127"/>
        <v>29733.574354646684</v>
      </c>
      <c r="DS93" s="233">
        <f t="shared" si="128"/>
        <v>29733.574354646684</v>
      </c>
    </row>
    <row r="94" spans="1:123" s="14" customFormat="1">
      <c r="A94" s="24" t="s">
        <v>107</v>
      </c>
      <c r="B94" s="24" t="s">
        <v>128</v>
      </c>
      <c r="C94" s="24" t="s">
        <v>116</v>
      </c>
      <c r="D94" s="386" t="s">
        <v>245</v>
      </c>
      <c r="E94" s="24" t="str">
        <f>CCT!D86</f>
        <v>Região do Triângulo e Alto Paranaíba</v>
      </c>
      <c r="F94" s="221"/>
      <c r="G94" s="221"/>
      <c r="H94" s="221">
        <v>1</v>
      </c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21"/>
      <c r="Z94" s="22">
        <f t="shared" si="158"/>
        <v>1</v>
      </c>
      <c r="AA94" s="221"/>
      <c r="AB94" s="221"/>
      <c r="AC94" s="236">
        <f>CCT_Salários!F13</f>
        <v>1394.24</v>
      </c>
      <c r="AD94" s="221"/>
      <c r="AE94" s="221"/>
      <c r="AF94" s="221"/>
      <c r="AG94" s="221"/>
      <c r="AH94" s="221"/>
      <c r="AI94" s="221"/>
      <c r="AJ94" s="221"/>
      <c r="AK94" s="221"/>
      <c r="AL94" s="221"/>
      <c r="AM94" s="221"/>
      <c r="AN94" s="221"/>
      <c r="AO94" s="221"/>
      <c r="AP94" s="221"/>
      <c r="AQ94" s="221"/>
      <c r="AR94" s="221"/>
      <c r="AS94" s="221"/>
      <c r="AT94" s="221"/>
      <c r="AU94" s="233">
        <f t="shared" si="111"/>
        <v>0</v>
      </c>
      <c r="AV94" s="233">
        <f t="shared" si="89"/>
        <v>0</v>
      </c>
      <c r="AW94" s="233">
        <f t="shared" si="90"/>
        <v>1394.24</v>
      </c>
      <c r="AX94" s="233">
        <f t="shared" si="91"/>
        <v>0</v>
      </c>
      <c r="AY94" s="233">
        <f t="shared" si="92"/>
        <v>0</v>
      </c>
      <c r="AZ94" s="233">
        <f t="shared" si="93"/>
        <v>0</v>
      </c>
      <c r="BA94" s="233">
        <f t="shared" si="94"/>
        <v>0</v>
      </c>
      <c r="BB94" s="233">
        <f t="shared" si="95"/>
        <v>0</v>
      </c>
      <c r="BC94" s="233">
        <f t="shared" si="96"/>
        <v>0</v>
      </c>
      <c r="BD94" s="233">
        <f t="shared" si="97"/>
        <v>0</v>
      </c>
      <c r="BE94" s="233">
        <f t="shared" si="98"/>
        <v>0</v>
      </c>
      <c r="BF94" s="233">
        <f t="shared" si="99"/>
        <v>0</v>
      </c>
      <c r="BG94" s="233">
        <f t="shared" si="100"/>
        <v>0</v>
      </c>
      <c r="BH94" s="233">
        <f t="shared" si="101"/>
        <v>0</v>
      </c>
      <c r="BI94" s="233">
        <f t="shared" si="102"/>
        <v>0</v>
      </c>
      <c r="BJ94" s="233">
        <f t="shared" si="103"/>
        <v>0</v>
      </c>
      <c r="BK94" s="233">
        <f t="shared" si="104"/>
        <v>0</v>
      </c>
      <c r="BL94" s="233">
        <f t="shared" si="105"/>
        <v>0</v>
      </c>
      <c r="BM94" s="233">
        <f t="shared" si="106"/>
        <v>0</v>
      </c>
      <c r="BN94" s="233">
        <f t="shared" si="107"/>
        <v>0</v>
      </c>
      <c r="BO94" s="233">
        <f t="shared" si="112"/>
        <v>1394.24</v>
      </c>
      <c r="BP94" s="233">
        <f>BO94*'Anexo VI-PlanilhaCustos Global '!$F$133</f>
        <v>278.84800000000001</v>
      </c>
      <c r="BQ94" s="233">
        <f>BO94*'Anexo VI-PlanilhaCustos Global '!$F$134</f>
        <v>2.7884800000000003</v>
      </c>
      <c r="BR94" s="233">
        <f>BO94*'Anexo VI-PlanilhaCustos Global '!$F$135</f>
        <v>20.913599999999999</v>
      </c>
      <c r="BS94" s="233">
        <f>BO94*'Anexo VI-PlanilhaCustos Global '!$F$136</f>
        <v>13.942400000000001</v>
      </c>
      <c r="BT94" s="233">
        <f>BO94*'Anexo VI-PlanilhaCustos Global '!$F$137</f>
        <v>41.827199999999998</v>
      </c>
      <c r="BU94" s="233">
        <f>BO94*'Anexo VI-PlanilhaCustos Global '!$F$138</f>
        <v>111.53920000000001</v>
      </c>
      <c r="BV94" s="233">
        <f>BO94*'Anexo VI-PlanilhaCustos Global '!$F$139</f>
        <v>34.856000000000002</v>
      </c>
      <c r="BW94" s="233">
        <f>BO94*'Anexo VI-PlanilhaCustos Global '!$F$140</f>
        <v>8.3654399999999995</v>
      </c>
      <c r="BX94" s="233">
        <f t="shared" si="159"/>
        <v>513.08032000000003</v>
      </c>
      <c r="BY94" s="233">
        <f>BO94*'Anexo VI-PlanilhaCustos Global '!$F$143</f>
        <v>154.90006400000001</v>
      </c>
      <c r="BZ94" s="233">
        <f>BO94*'Anexo VI-PlanilhaCustos Global '!$F$144</f>
        <v>116.140192</v>
      </c>
      <c r="CA94" s="233">
        <f>BO94*'Anexo VI-PlanilhaCustos Global '!$F$145</f>
        <v>27.048256000000002</v>
      </c>
      <c r="CB94" s="233">
        <f>BO94*'Anexo VI-PlanilhaCustos Global '!$F$146</f>
        <v>23.144383999999999</v>
      </c>
      <c r="CC94" s="233">
        <f>BO94*'Anexo VI-PlanilhaCustos Global '!$F$147</f>
        <v>0.27884800000000004</v>
      </c>
      <c r="CD94" s="233">
        <f>BO94*'Anexo VI-PlanilhaCustos Global '!$F$148</f>
        <v>10.177951999999999</v>
      </c>
      <c r="CE94" s="233">
        <f>BO94*'Anexo VI-PlanilhaCustos Global '!$F$149</f>
        <v>3.7644480000000002</v>
      </c>
      <c r="CF94" s="233">
        <f t="shared" si="160"/>
        <v>335.45414399999999</v>
      </c>
      <c r="CG94" s="233">
        <f>BO94*'Anexo VI-PlanilhaCustos Global '!$F$152</f>
        <v>5.8558079999999997</v>
      </c>
      <c r="CH94" s="233">
        <f>BO94*'Anexo VI-PlanilhaCustos Global '!$F$153</f>
        <v>60.649439999999998</v>
      </c>
      <c r="CI94" s="233">
        <f>BO94*'Anexo VI-PlanilhaCustos Global '!$F$154</f>
        <v>5.5769600000000006</v>
      </c>
      <c r="CJ94" s="233">
        <f t="shared" si="161"/>
        <v>72.082207999999994</v>
      </c>
      <c r="CK94" s="233">
        <f>BO94*'Anexo VI-PlanilhaCustos Global '!$F$157</f>
        <v>123.44712499200004</v>
      </c>
      <c r="CL94" s="233">
        <f>BO94*'Anexo VI-PlanilhaCustos Global '!$F$160</f>
        <v>0.46846463999999999</v>
      </c>
      <c r="CM94" s="233">
        <f>BO94*'Anexo VI-PlanilhaCustos Global '!$F$163</f>
        <v>0.37644480000000002</v>
      </c>
      <c r="CN94" s="233">
        <f t="shared" si="116"/>
        <v>1044.9087064320001</v>
      </c>
      <c r="CO94" s="233">
        <f>Z94*CCT_Insumos!$B$37</f>
        <v>0</v>
      </c>
      <c r="CP94" s="233">
        <f>Z94*CCT_Insumos!$B$38</f>
        <v>0</v>
      </c>
      <c r="CQ94" s="21">
        <f>Z94*CCT_Insumos!E13</f>
        <v>36.17</v>
      </c>
      <c r="CR94" s="250"/>
      <c r="CS94" s="21">
        <f>Z94*CCT_Insumos!G13</f>
        <v>1.0941666666666667</v>
      </c>
      <c r="CT94" s="233">
        <f>Z94*CCT_Insumos!$B$39</f>
        <v>0</v>
      </c>
      <c r="CU94" s="233">
        <f>Z94*CCT_Insumos!H13</f>
        <v>347.81</v>
      </c>
      <c r="CV94" s="250"/>
      <c r="CW94" s="233">
        <f t="shared" si="162"/>
        <v>414</v>
      </c>
      <c r="CX94" s="21">
        <f>'Anexo III  Relação de Materiais'!GZ84</f>
        <v>0</v>
      </c>
      <c r="CY94" s="231">
        <f>'Anexo IV - Equipamentos '!W94</f>
        <v>0</v>
      </c>
      <c r="CZ94" s="231">
        <f>'Caixa d''água '!H86/12</f>
        <v>0</v>
      </c>
      <c r="DA94" s="231">
        <f>'Dedetização '!G94/12</f>
        <v>0</v>
      </c>
      <c r="DB94" s="231"/>
      <c r="DC94" s="233">
        <f t="shared" si="163"/>
        <v>799.07416666666666</v>
      </c>
      <c r="DD94" s="233">
        <v>26.03745628838</v>
      </c>
      <c r="DE94" s="233">
        <v>22.744600000000002</v>
      </c>
      <c r="DF94" s="21">
        <f>BO94*'Montante D'!$B$2</f>
        <v>0</v>
      </c>
      <c r="DG94" s="21">
        <f>BO94*'Montante D'!$B$3</f>
        <v>0</v>
      </c>
      <c r="DH94" s="233">
        <f t="shared" si="119"/>
        <v>0</v>
      </c>
      <c r="DI94" s="233">
        <f t="shared" si="164"/>
        <v>3238.2228730986667</v>
      </c>
      <c r="DJ94" s="237">
        <f t="shared" si="120"/>
        <v>13.960113960113972</v>
      </c>
      <c r="DK94" s="233">
        <f t="shared" si="121"/>
        <v>280.4614682113945</v>
      </c>
      <c r="DL94" s="233">
        <f t="shared" si="122"/>
        <v>60.889660861684334</v>
      </c>
      <c r="DM94" s="289">
        <v>0.03</v>
      </c>
      <c r="DN94" s="233">
        <f t="shared" si="123"/>
        <v>110.70847429397151</v>
      </c>
      <c r="DO94" s="233">
        <f t="shared" si="124"/>
        <v>452.05960336705033</v>
      </c>
      <c r="DP94" s="233">
        <f t="shared" si="125"/>
        <v>3690.2824764657171</v>
      </c>
      <c r="DQ94" s="233">
        <f t="shared" si="126"/>
        <v>3690.2824764657171</v>
      </c>
      <c r="DR94" s="233">
        <f t="shared" si="127"/>
        <v>44283.389717588609</v>
      </c>
      <c r="DS94" s="233">
        <f t="shared" si="128"/>
        <v>44283.389717588609</v>
      </c>
    </row>
    <row r="95" spans="1:123" s="14" customFormat="1">
      <c r="A95" s="24" t="s">
        <v>107</v>
      </c>
      <c r="B95" s="24" t="s">
        <v>128</v>
      </c>
      <c r="C95" s="24" t="s">
        <v>117</v>
      </c>
      <c r="D95" s="386" t="s">
        <v>247</v>
      </c>
      <c r="E95" s="24" t="str">
        <f>CCT!D87</f>
        <v>Região do Triângulo e Alto Paranaíba</v>
      </c>
      <c r="F95" s="221"/>
      <c r="G95" s="221">
        <v>1</v>
      </c>
      <c r="H95" s="221"/>
      <c r="I95" s="221"/>
      <c r="J95" s="221"/>
      <c r="K95" s="221"/>
      <c r="L95" s="221">
        <v>1</v>
      </c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">
        <f t="shared" si="158"/>
        <v>2</v>
      </c>
      <c r="AA95" s="221"/>
      <c r="AB95" s="359">
        <f>CCT_Salários!E13</f>
        <v>1140.74</v>
      </c>
      <c r="AC95" s="221"/>
      <c r="AD95" s="221"/>
      <c r="AE95" s="221"/>
      <c r="AF95" s="221"/>
      <c r="AG95" s="236">
        <f>CCT_Salários!L13</f>
        <v>1415.16</v>
      </c>
      <c r="AH95" s="221"/>
      <c r="AI95" s="221"/>
      <c r="AJ95" s="221"/>
      <c r="AK95" s="221"/>
      <c r="AL95" s="221"/>
      <c r="AM95" s="221"/>
      <c r="AN95" s="221"/>
      <c r="AO95" s="221"/>
      <c r="AP95" s="221"/>
      <c r="AQ95" s="221"/>
      <c r="AR95" s="221"/>
      <c r="AS95" s="221"/>
      <c r="AT95" s="221"/>
      <c r="AU95" s="233">
        <f t="shared" si="111"/>
        <v>0</v>
      </c>
      <c r="AV95" s="233">
        <f t="shared" si="89"/>
        <v>1140.74</v>
      </c>
      <c r="AW95" s="233">
        <f t="shared" si="90"/>
        <v>0</v>
      </c>
      <c r="AX95" s="233">
        <f t="shared" si="91"/>
        <v>0</v>
      </c>
      <c r="AY95" s="233">
        <f t="shared" si="92"/>
        <v>0</v>
      </c>
      <c r="AZ95" s="233">
        <f t="shared" si="93"/>
        <v>0</v>
      </c>
      <c r="BA95" s="233">
        <f t="shared" si="94"/>
        <v>1415.16</v>
      </c>
      <c r="BB95" s="233">
        <f t="shared" si="95"/>
        <v>0</v>
      </c>
      <c r="BC95" s="233">
        <f t="shared" si="96"/>
        <v>0</v>
      </c>
      <c r="BD95" s="233">
        <f t="shared" si="97"/>
        <v>0</v>
      </c>
      <c r="BE95" s="233">
        <f t="shared" si="98"/>
        <v>0</v>
      </c>
      <c r="BF95" s="233">
        <f t="shared" si="99"/>
        <v>0</v>
      </c>
      <c r="BG95" s="233">
        <f t="shared" si="100"/>
        <v>0</v>
      </c>
      <c r="BH95" s="233">
        <f t="shared" si="101"/>
        <v>0</v>
      </c>
      <c r="BI95" s="233">
        <f t="shared" si="102"/>
        <v>0</v>
      </c>
      <c r="BJ95" s="233">
        <f t="shared" si="103"/>
        <v>0</v>
      </c>
      <c r="BK95" s="233">
        <f t="shared" si="104"/>
        <v>0</v>
      </c>
      <c r="BL95" s="233">
        <f t="shared" si="105"/>
        <v>0</v>
      </c>
      <c r="BM95" s="233">
        <f t="shared" si="106"/>
        <v>0</v>
      </c>
      <c r="BN95" s="233">
        <f t="shared" si="107"/>
        <v>0</v>
      </c>
      <c r="BO95" s="233">
        <f t="shared" si="112"/>
        <v>2555.9</v>
      </c>
      <c r="BP95" s="233">
        <f>BO95*'Anexo VI-PlanilhaCustos Global '!$F$133</f>
        <v>511.18000000000006</v>
      </c>
      <c r="BQ95" s="233">
        <f>BO95*'Anexo VI-PlanilhaCustos Global '!$F$134</f>
        <v>5.1118000000000006</v>
      </c>
      <c r="BR95" s="233">
        <f>BO95*'Anexo VI-PlanilhaCustos Global '!$F$135</f>
        <v>38.338500000000003</v>
      </c>
      <c r="BS95" s="233">
        <f>BO95*'Anexo VI-PlanilhaCustos Global '!$F$136</f>
        <v>25.559000000000001</v>
      </c>
      <c r="BT95" s="233">
        <f>BO95*'Anexo VI-PlanilhaCustos Global '!$F$137</f>
        <v>76.677000000000007</v>
      </c>
      <c r="BU95" s="233">
        <f>BO95*'Anexo VI-PlanilhaCustos Global '!$F$138</f>
        <v>204.47200000000001</v>
      </c>
      <c r="BV95" s="233">
        <f>BO95*'Anexo VI-PlanilhaCustos Global '!$F$139</f>
        <v>63.897500000000008</v>
      </c>
      <c r="BW95" s="233">
        <f>BO95*'Anexo VI-PlanilhaCustos Global '!$F$140</f>
        <v>15.335400000000002</v>
      </c>
      <c r="BX95" s="233">
        <f t="shared" si="159"/>
        <v>940.57120000000009</v>
      </c>
      <c r="BY95" s="233">
        <f>BO95*'Anexo VI-PlanilhaCustos Global '!$F$143</f>
        <v>283.96048999999999</v>
      </c>
      <c r="BZ95" s="233">
        <f>BO95*'Anexo VI-PlanilhaCustos Global '!$F$144</f>
        <v>212.90647000000001</v>
      </c>
      <c r="CA95" s="233">
        <f>BO95*'Anexo VI-PlanilhaCustos Global '!$F$145</f>
        <v>49.58446</v>
      </c>
      <c r="CB95" s="233">
        <f>BO95*'Anexo VI-PlanilhaCustos Global '!$F$146</f>
        <v>42.42794</v>
      </c>
      <c r="CC95" s="233">
        <f>BO95*'Anexo VI-PlanilhaCustos Global '!$F$147</f>
        <v>0.51118000000000008</v>
      </c>
      <c r="CD95" s="233">
        <f>BO95*'Anexo VI-PlanilhaCustos Global '!$F$148</f>
        <v>18.658070000000002</v>
      </c>
      <c r="CE95" s="233">
        <f>BO95*'Anexo VI-PlanilhaCustos Global '!$F$149</f>
        <v>6.9009300000000007</v>
      </c>
      <c r="CF95" s="233">
        <f t="shared" si="160"/>
        <v>614.94953999999996</v>
      </c>
      <c r="CG95" s="233">
        <f>BO95*'Anexo VI-PlanilhaCustos Global '!$F$152</f>
        <v>10.734779999999999</v>
      </c>
      <c r="CH95" s="233">
        <f>BO95*'Anexo VI-PlanilhaCustos Global '!$F$153</f>
        <v>111.18164999999999</v>
      </c>
      <c r="CI95" s="233">
        <f>BO95*'Anexo VI-PlanilhaCustos Global '!$F$154</f>
        <v>10.223600000000001</v>
      </c>
      <c r="CJ95" s="233">
        <f t="shared" si="161"/>
        <v>132.14003</v>
      </c>
      <c r="CK95" s="233">
        <f>BO95*'Anexo VI-PlanilhaCustos Global '!$F$157</f>
        <v>226.3014307200001</v>
      </c>
      <c r="CL95" s="233">
        <f>BO95*'Anexo VI-PlanilhaCustos Global '!$F$160</f>
        <v>0.85878239999999995</v>
      </c>
      <c r="CM95" s="233">
        <f>BO95*'Anexo VI-PlanilhaCustos Global '!$F$163</f>
        <v>0.69009300000000007</v>
      </c>
      <c r="CN95" s="233">
        <f t="shared" si="116"/>
        <v>1915.5110761200001</v>
      </c>
      <c r="CO95" s="233">
        <f>Z95*CCT_Insumos!$B$37</f>
        <v>0</v>
      </c>
      <c r="CP95" s="233">
        <f>Z95*CCT_Insumos!$B$38</f>
        <v>0</v>
      </c>
      <c r="CQ95" s="21">
        <f>Z95*CCT_Insumos!E13</f>
        <v>72.34</v>
      </c>
      <c r="CR95" s="250"/>
      <c r="CS95" s="21">
        <f>Z95*CCT_Insumos!G13</f>
        <v>2.1883333333333335</v>
      </c>
      <c r="CT95" s="233">
        <f>Z95*CCT_Insumos!$B$39</f>
        <v>0</v>
      </c>
      <c r="CU95" s="233">
        <f>Z95*CCT_Insumos!H13</f>
        <v>695.62</v>
      </c>
      <c r="CV95" s="250"/>
      <c r="CW95" s="233">
        <f t="shared" si="162"/>
        <v>828</v>
      </c>
      <c r="CX95" s="21">
        <f>'Anexo III  Relação de Materiais'!HA84</f>
        <v>0</v>
      </c>
      <c r="CY95" s="231">
        <f>'Anexo IV - Equipamentos '!W95</f>
        <v>0</v>
      </c>
      <c r="CZ95" s="231">
        <f>'Caixa d''água '!H87/12</f>
        <v>0</v>
      </c>
      <c r="DA95" s="231">
        <f>'Dedetização '!G95/12</f>
        <v>0</v>
      </c>
      <c r="DB95" s="231"/>
      <c r="DC95" s="233">
        <f t="shared" si="163"/>
        <v>1598.1483333333333</v>
      </c>
      <c r="DD95" s="233">
        <v>26.463541655039997</v>
      </c>
      <c r="DE95" s="233">
        <v>23.116799999999998</v>
      </c>
      <c r="DF95" s="21">
        <f>BO95*'Montante D'!$B$2</f>
        <v>0</v>
      </c>
      <c r="DG95" s="21">
        <f>BO95*'Montante D'!$B$3</f>
        <v>0</v>
      </c>
      <c r="DH95" s="233">
        <f t="shared" si="119"/>
        <v>0</v>
      </c>
      <c r="DI95" s="233">
        <f t="shared" si="164"/>
        <v>6069.5594094533335</v>
      </c>
      <c r="DJ95" s="237">
        <f t="shared" si="120"/>
        <v>15.273775216138333</v>
      </c>
      <c r="DK95" s="233">
        <f t="shared" si="121"/>
        <v>531.74238054000386</v>
      </c>
      <c r="DL95" s="233">
        <f t="shared" si="122"/>
        <v>115.44406945934296</v>
      </c>
      <c r="DM95" s="289">
        <v>0.04</v>
      </c>
      <c r="DN95" s="233">
        <f t="shared" si="123"/>
        <v>279.86441081052834</v>
      </c>
      <c r="DO95" s="233">
        <f t="shared" si="124"/>
        <v>927.05086080987508</v>
      </c>
      <c r="DP95" s="233">
        <f t="shared" si="125"/>
        <v>6996.6102702632088</v>
      </c>
      <c r="DQ95" s="233">
        <f t="shared" si="126"/>
        <v>6996.6102702632088</v>
      </c>
      <c r="DR95" s="233">
        <f t="shared" si="127"/>
        <v>83959.323243158506</v>
      </c>
      <c r="DS95" s="233">
        <f t="shared" si="128"/>
        <v>83959.323243158506</v>
      </c>
    </row>
    <row r="96" spans="1:123" s="14" customFormat="1">
      <c r="A96" s="24" t="s">
        <v>107</v>
      </c>
      <c r="B96" s="24" t="s">
        <v>128</v>
      </c>
      <c r="C96" s="24" t="s">
        <v>118</v>
      </c>
      <c r="D96" s="386" t="s">
        <v>248</v>
      </c>
      <c r="E96" s="24" t="str">
        <f>CCT!D88</f>
        <v>Região do Triângulo e Alto Paranaíba</v>
      </c>
      <c r="F96" s="221"/>
      <c r="G96" s="221"/>
      <c r="H96" s="221"/>
      <c r="I96" s="221"/>
      <c r="J96" s="221">
        <v>1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">
        <f t="shared" si="158"/>
        <v>1</v>
      </c>
      <c r="AA96" s="221"/>
      <c r="AB96" s="221"/>
      <c r="AC96" s="221"/>
      <c r="AD96" s="221"/>
      <c r="AE96" s="236">
        <f>CCT_Salários!J13</f>
        <v>771.91</v>
      </c>
      <c r="AF96" s="221"/>
      <c r="AG96" s="221"/>
      <c r="AH96" s="221"/>
      <c r="AI96" s="221"/>
      <c r="AJ96" s="221"/>
      <c r="AK96" s="221"/>
      <c r="AL96" s="221"/>
      <c r="AM96" s="221"/>
      <c r="AN96" s="221"/>
      <c r="AO96" s="221"/>
      <c r="AP96" s="221"/>
      <c r="AQ96" s="221"/>
      <c r="AR96" s="221"/>
      <c r="AS96" s="221"/>
      <c r="AT96" s="221"/>
      <c r="AU96" s="233">
        <f t="shared" si="111"/>
        <v>0</v>
      </c>
      <c r="AV96" s="233">
        <f t="shared" si="89"/>
        <v>0</v>
      </c>
      <c r="AW96" s="233">
        <f t="shared" si="90"/>
        <v>0</v>
      </c>
      <c r="AX96" s="233">
        <f t="shared" si="91"/>
        <v>0</v>
      </c>
      <c r="AY96" s="233">
        <f t="shared" si="92"/>
        <v>771.91</v>
      </c>
      <c r="AZ96" s="233">
        <f t="shared" si="93"/>
        <v>0</v>
      </c>
      <c r="BA96" s="233">
        <f t="shared" si="94"/>
        <v>0</v>
      </c>
      <c r="BB96" s="233">
        <f t="shared" si="95"/>
        <v>0</v>
      </c>
      <c r="BC96" s="233">
        <f t="shared" si="96"/>
        <v>0</v>
      </c>
      <c r="BD96" s="233">
        <f t="shared" si="97"/>
        <v>0</v>
      </c>
      <c r="BE96" s="233">
        <f t="shared" si="98"/>
        <v>0</v>
      </c>
      <c r="BF96" s="233">
        <f t="shared" si="99"/>
        <v>0</v>
      </c>
      <c r="BG96" s="233">
        <f t="shared" si="100"/>
        <v>0</v>
      </c>
      <c r="BH96" s="233">
        <f t="shared" si="101"/>
        <v>0</v>
      </c>
      <c r="BI96" s="233">
        <f t="shared" si="102"/>
        <v>0</v>
      </c>
      <c r="BJ96" s="233">
        <f t="shared" si="103"/>
        <v>0</v>
      </c>
      <c r="BK96" s="233">
        <f t="shared" si="104"/>
        <v>0</v>
      </c>
      <c r="BL96" s="233">
        <f t="shared" si="105"/>
        <v>0</v>
      </c>
      <c r="BM96" s="233">
        <f t="shared" si="106"/>
        <v>0</v>
      </c>
      <c r="BN96" s="233">
        <f t="shared" si="107"/>
        <v>0</v>
      </c>
      <c r="BO96" s="233">
        <f t="shared" si="112"/>
        <v>771.91</v>
      </c>
      <c r="BP96" s="233">
        <f>BO96*'Anexo VI-PlanilhaCustos Global '!$F$133</f>
        <v>154.38200000000001</v>
      </c>
      <c r="BQ96" s="233">
        <f>BO96*'Anexo VI-PlanilhaCustos Global '!$F$134</f>
        <v>1.54382</v>
      </c>
      <c r="BR96" s="233">
        <f>BO96*'Anexo VI-PlanilhaCustos Global '!$F$135</f>
        <v>11.57865</v>
      </c>
      <c r="BS96" s="233">
        <f>BO96*'Anexo VI-PlanilhaCustos Global '!$F$136</f>
        <v>7.7191000000000001</v>
      </c>
      <c r="BT96" s="233">
        <f>BO96*'Anexo VI-PlanilhaCustos Global '!$F$137</f>
        <v>23.157299999999999</v>
      </c>
      <c r="BU96" s="233">
        <f>BO96*'Anexo VI-PlanilhaCustos Global '!$F$138</f>
        <v>61.752800000000001</v>
      </c>
      <c r="BV96" s="233">
        <f>BO96*'Anexo VI-PlanilhaCustos Global '!$F$139</f>
        <v>19.297750000000001</v>
      </c>
      <c r="BW96" s="233">
        <f>BO96*'Anexo VI-PlanilhaCustos Global '!$F$140</f>
        <v>4.6314599999999997</v>
      </c>
      <c r="BX96" s="233">
        <f t="shared" si="159"/>
        <v>284.06288000000001</v>
      </c>
      <c r="BY96" s="233">
        <f>BO96*'Anexo VI-PlanilhaCustos Global '!$F$143</f>
        <v>85.759201000000004</v>
      </c>
      <c r="BZ96" s="233">
        <f>BO96*'Anexo VI-PlanilhaCustos Global '!$F$144</f>
        <v>64.300102999999993</v>
      </c>
      <c r="CA96" s="233">
        <f>BO96*'Anexo VI-PlanilhaCustos Global '!$F$145</f>
        <v>14.975054</v>
      </c>
      <c r="CB96" s="233">
        <f>BO96*'Anexo VI-PlanilhaCustos Global '!$F$146</f>
        <v>12.813706</v>
      </c>
      <c r="CC96" s="233">
        <f>BO96*'Anexo VI-PlanilhaCustos Global '!$F$147</f>
        <v>0.15438199999999999</v>
      </c>
      <c r="CD96" s="233">
        <f>BO96*'Anexo VI-PlanilhaCustos Global '!$F$148</f>
        <v>5.6349429999999998</v>
      </c>
      <c r="CE96" s="233">
        <f>BO96*'Anexo VI-PlanilhaCustos Global '!$F$149</f>
        <v>2.0841569999999998</v>
      </c>
      <c r="CF96" s="233">
        <f t="shared" si="160"/>
        <v>185.72154599999999</v>
      </c>
      <c r="CG96" s="233">
        <f>BO96*'Anexo VI-PlanilhaCustos Global '!$F$152</f>
        <v>3.2420219999999995</v>
      </c>
      <c r="CH96" s="233">
        <f>BO96*'Anexo VI-PlanilhaCustos Global '!$F$153</f>
        <v>33.578084999999994</v>
      </c>
      <c r="CI96" s="233">
        <f>BO96*'Anexo VI-PlanilhaCustos Global '!$F$154</f>
        <v>3.0876399999999999</v>
      </c>
      <c r="CJ96" s="233">
        <f t="shared" si="161"/>
        <v>39.907746999999993</v>
      </c>
      <c r="CK96" s="233">
        <f>BO96*'Anexo VI-PlanilhaCustos Global '!$F$157</f>
        <v>68.345528928000022</v>
      </c>
      <c r="CL96" s="233">
        <f>BO96*'Anexo VI-PlanilhaCustos Global '!$F$160</f>
        <v>0.25936176</v>
      </c>
      <c r="CM96" s="233">
        <f>BO96*'Anexo VI-PlanilhaCustos Global '!$F$163</f>
        <v>0.20841569999999998</v>
      </c>
      <c r="CN96" s="233">
        <f t="shared" si="116"/>
        <v>578.50547938800003</v>
      </c>
      <c r="CO96" s="233">
        <f>Z96*CCT_Insumos!$B$37</f>
        <v>0</v>
      </c>
      <c r="CP96" s="233">
        <f>Z96*CCT_Insumos!$B$38</f>
        <v>0</v>
      </c>
      <c r="CQ96" s="21">
        <f>Z96*CCT_Insumos!E13</f>
        <v>36.17</v>
      </c>
      <c r="CR96" s="250"/>
      <c r="CS96" s="21">
        <f>Z96*CCT_Insumos!G13</f>
        <v>1.0941666666666667</v>
      </c>
      <c r="CT96" s="233">
        <f>Z96*CCT_Insumos!$B$39</f>
        <v>0</v>
      </c>
      <c r="CU96" s="233">
        <f>Z96*CCT_Insumos!H13</f>
        <v>347.81</v>
      </c>
      <c r="CV96" s="250"/>
      <c r="CW96" s="233">
        <f t="shared" si="162"/>
        <v>414</v>
      </c>
      <c r="CX96" s="21">
        <f>'Anexo III  Relação de Materiais'!HB84</f>
        <v>0</v>
      </c>
      <c r="CY96" s="231">
        <f>'Anexo IV - Equipamentos '!W96</f>
        <v>0</v>
      </c>
      <c r="CZ96" s="231">
        <f>'Caixa d''água '!H88/12</f>
        <v>0</v>
      </c>
      <c r="DA96" s="231">
        <f>'Dedetização '!G96/12</f>
        <v>0</v>
      </c>
      <c r="DB96" s="231"/>
      <c r="DC96" s="233">
        <f t="shared" si="163"/>
        <v>799.07416666666666</v>
      </c>
      <c r="DD96" s="233">
        <v>14.415697442779999</v>
      </c>
      <c r="DE96" s="233">
        <v>12.592600000000001</v>
      </c>
      <c r="DF96" s="21">
        <f>BO96*'Montante D'!$B$2</f>
        <v>0</v>
      </c>
      <c r="DG96" s="21">
        <f>BO96*'Montante D'!$B$3</f>
        <v>0</v>
      </c>
      <c r="DH96" s="233">
        <f t="shared" si="119"/>
        <v>0</v>
      </c>
      <c r="DI96" s="233">
        <f t="shared" si="164"/>
        <v>2149.4896460546665</v>
      </c>
      <c r="DJ96" s="237">
        <f t="shared" si="120"/>
        <v>15.273775216138333</v>
      </c>
      <c r="DK96" s="233">
        <f t="shared" si="121"/>
        <v>188.31263757942901</v>
      </c>
      <c r="DL96" s="233">
        <f t="shared" si="122"/>
        <v>40.883664737639194</v>
      </c>
      <c r="DM96" s="289">
        <v>0.04</v>
      </c>
      <c r="DN96" s="233">
        <f t="shared" si="123"/>
        <v>99.111914515488948</v>
      </c>
      <c r="DO96" s="233">
        <f t="shared" si="124"/>
        <v>328.30821683255715</v>
      </c>
      <c r="DP96" s="233">
        <f t="shared" si="125"/>
        <v>2477.7978628872238</v>
      </c>
      <c r="DQ96" s="233">
        <f t="shared" si="126"/>
        <v>2477.7978628872238</v>
      </c>
      <c r="DR96" s="233">
        <f t="shared" si="127"/>
        <v>29733.574354646684</v>
      </c>
      <c r="DS96" s="233">
        <f t="shared" si="128"/>
        <v>29733.574354646684</v>
      </c>
    </row>
    <row r="97" spans="1:123" s="14" customFormat="1">
      <c r="A97" s="24" t="s">
        <v>107</v>
      </c>
      <c r="B97" s="24" t="s">
        <v>128</v>
      </c>
      <c r="C97" s="24" t="s">
        <v>119</v>
      </c>
      <c r="D97" s="386" t="s">
        <v>250</v>
      </c>
      <c r="E97" s="24" t="str">
        <f>CCT!D89</f>
        <v>Região do Triângulo e Alto Paranaíba</v>
      </c>
      <c r="F97" s="221"/>
      <c r="G97" s="221"/>
      <c r="H97" s="221"/>
      <c r="I97" s="221"/>
      <c r="J97" s="221">
        <v>1</v>
      </c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">
        <f t="shared" si="158"/>
        <v>1</v>
      </c>
      <c r="AA97" s="221"/>
      <c r="AB97" s="221"/>
      <c r="AC97" s="221"/>
      <c r="AD97" s="221"/>
      <c r="AE97" s="236">
        <f>CCT_Salários!J13</f>
        <v>771.91</v>
      </c>
      <c r="AF97" s="221"/>
      <c r="AG97" s="221"/>
      <c r="AH97" s="221"/>
      <c r="AI97" s="221"/>
      <c r="AJ97" s="221"/>
      <c r="AK97" s="221"/>
      <c r="AL97" s="221"/>
      <c r="AM97" s="221"/>
      <c r="AN97" s="221"/>
      <c r="AO97" s="221"/>
      <c r="AP97" s="221"/>
      <c r="AQ97" s="221"/>
      <c r="AR97" s="221"/>
      <c r="AS97" s="221"/>
      <c r="AT97" s="221"/>
      <c r="AU97" s="233">
        <f t="shared" si="111"/>
        <v>0</v>
      </c>
      <c r="AV97" s="233">
        <f t="shared" si="89"/>
        <v>0</v>
      </c>
      <c r="AW97" s="233">
        <f t="shared" si="90"/>
        <v>0</v>
      </c>
      <c r="AX97" s="233">
        <f t="shared" si="91"/>
        <v>0</v>
      </c>
      <c r="AY97" s="233">
        <f t="shared" si="92"/>
        <v>771.91</v>
      </c>
      <c r="AZ97" s="233">
        <f t="shared" si="93"/>
        <v>0</v>
      </c>
      <c r="BA97" s="233">
        <f t="shared" si="94"/>
        <v>0</v>
      </c>
      <c r="BB97" s="233">
        <f t="shared" si="95"/>
        <v>0</v>
      </c>
      <c r="BC97" s="233">
        <f t="shared" si="96"/>
        <v>0</v>
      </c>
      <c r="BD97" s="233">
        <f t="shared" si="97"/>
        <v>0</v>
      </c>
      <c r="BE97" s="233">
        <f t="shared" si="98"/>
        <v>0</v>
      </c>
      <c r="BF97" s="233">
        <f t="shared" si="99"/>
        <v>0</v>
      </c>
      <c r="BG97" s="233">
        <f t="shared" si="100"/>
        <v>0</v>
      </c>
      <c r="BH97" s="233">
        <f t="shared" si="101"/>
        <v>0</v>
      </c>
      <c r="BI97" s="233">
        <f t="shared" si="102"/>
        <v>0</v>
      </c>
      <c r="BJ97" s="233">
        <f t="shared" si="103"/>
        <v>0</v>
      </c>
      <c r="BK97" s="233">
        <f t="shared" si="104"/>
        <v>0</v>
      </c>
      <c r="BL97" s="233">
        <f t="shared" si="105"/>
        <v>0</v>
      </c>
      <c r="BM97" s="233">
        <f t="shared" si="106"/>
        <v>0</v>
      </c>
      <c r="BN97" s="233">
        <f t="shared" si="107"/>
        <v>0</v>
      </c>
      <c r="BO97" s="233">
        <f t="shared" si="112"/>
        <v>771.91</v>
      </c>
      <c r="BP97" s="233">
        <f>BO97*'Anexo VI-PlanilhaCustos Global '!$F$133</f>
        <v>154.38200000000001</v>
      </c>
      <c r="BQ97" s="233">
        <f>BO97*'Anexo VI-PlanilhaCustos Global '!$F$134</f>
        <v>1.54382</v>
      </c>
      <c r="BR97" s="233">
        <f>BO97*'Anexo VI-PlanilhaCustos Global '!$F$135</f>
        <v>11.57865</v>
      </c>
      <c r="BS97" s="233">
        <f>BO97*'Anexo VI-PlanilhaCustos Global '!$F$136</f>
        <v>7.7191000000000001</v>
      </c>
      <c r="BT97" s="233">
        <f>BO97*'Anexo VI-PlanilhaCustos Global '!$F$137</f>
        <v>23.157299999999999</v>
      </c>
      <c r="BU97" s="233">
        <f>BO97*'Anexo VI-PlanilhaCustos Global '!$F$138</f>
        <v>61.752800000000001</v>
      </c>
      <c r="BV97" s="233">
        <f>BO97*'Anexo VI-PlanilhaCustos Global '!$F$139</f>
        <v>19.297750000000001</v>
      </c>
      <c r="BW97" s="233">
        <f>BO97*'Anexo VI-PlanilhaCustos Global '!$F$140</f>
        <v>4.6314599999999997</v>
      </c>
      <c r="BX97" s="233">
        <f t="shared" si="159"/>
        <v>284.06288000000001</v>
      </c>
      <c r="BY97" s="233">
        <f>BO97*'Anexo VI-PlanilhaCustos Global '!$F$143</f>
        <v>85.759201000000004</v>
      </c>
      <c r="BZ97" s="233">
        <f>BO97*'Anexo VI-PlanilhaCustos Global '!$F$144</f>
        <v>64.300102999999993</v>
      </c>
      <c r="CA97" s="233">
        <f>BO97*'Anexo VI-PlanilhaCustos Global '!$F$145</f>
        <v>14.975054</v>
      </c>
      <c r="CB97" s="233">
        <f>BO97*'Anexo VI-PlanilhaCustos Global '!$F$146</f>
        <v>12.813706</v>
      </c>
      <c r="CC97" s="233">
        <f>BO97*'Anexo VI-PlanilhaCustos Global '!$F$147</f>
        <v>0.15438199999999999</v>
      </c>
      <c r="CD97" s="233">
        <f>BO97*'Anexo VI-PlanilhaCustos Global '!$F$148</f>
        <v>5.6349429999999998</v>
      </c>
      <c r="CE97" s="233">
        <f>BO97*'Anexo VI-PlanilhaCustos Global '!$F$149</f>
        <v>2.0841569999999998</v>
      </c>
      <c r="CF97" s="233">
        <f t="shared" si="160"/>
        <v>185.72154599999999</v>
      </c>
      <c r="CG97" s="233">
        <f>BO97*'Anexo VI-PlanilhaCustos Global '!$F$152</f>
        <v>3.2420219999999995</v>
      </c>
      <c r="CH97" s="233">
        <f>BO97*'Anexo VI-PlanilhaCustos Global '!$F$153</f>
        <v>33.578084999999994</v>
      </c>
      <c r="CI97" s="233">
        <f>BO97*'Anexo VI-PlanilhaCustos Global '!$F$154</f>
        <v>3.0876399999999999</v>
      </c>
      <c r="CJ97" s="233">
        <f t="shared" si="161"/>
        <v>39.907746999999993</v>
      </c>
      <c r="CK97" s="233">
        <f>BO97*'Anexo VI-PlanilhaCustos Global '!$F$157</f>
        <v>68.345528928000022</v>
      </c>
      <c r="CL97" s="233">
        <f>BO97*'Anexo VI-PlanilhaCustos Global '!$F$160</f>
        <v>0.25936176</v>
      </c>
      <c r="CM97" s="233">
        <f>BO97*'Anexo VI-PlanilhaCustos Global '!$F$163</f>
        <v>0.20841569999999998</v>
      </c>
      <c r="CN97" s="233">
        <f t="shared" si="116"/>
        <v>578.50547938800003</v>
      </c>
      <c r="CO97" s="233">
        <f>Z97*CCT_Insumos!$B$37</f>
        <v>0</v>
      </c>
      <c r="CP97" s="233">
        <f>Z97*CCT_Insumos!$B$38</f>
        <v>0</v>
      </c>
      <c r="CQ97" s="21">
        <f>Z97*CCT_Insumos!E13</f>
        <v>36.17</v>
      </c>
      <c r="CR97" s="250"/>
      <c r="CS97" s="21">
        <f>Z97*CCT_Insumos!G13</f>
        <v>1.0941666666666667</v>
      </c>
      <c r="CT97" s="233">
        <f>Z97*CCT_Insumos!$B$39</f>
        <v>0</v>
      </c>
      <c r="CU97" s="233">
        <f>Z97*CCT_Insumos!H13</f>
        <v>347.81</v>
      </c>
      <c r="CV97" s="250"/>
      <c r="CW97" s="233">
        <f t="shared" si="162"/>
        <v>414</v>
      </c>
      <c r="CX97" s="21">
        <f>'Anexo III  Relação de Materiais'!HC84</f>
        <v>0</v>
      </c>
      <c r="CY97" s="231">
        <f>'Anexo IV - Equipamentos '!W97</f>
        <v>0</v>
      </c>
      <c r="CZ97" s="231">
        <f>'Caixa d''água '!H89/12</f>
        <v>0</v>
      </c>
      <c r="DA97" s="231">
        <f>'Dedetização '!G97/12</f>
        <v>0</v>
      </c>
      <c r="DB97" s="231"/>
      <c r="DC97" s="233">
        <f t="shared" si="163"/>
        <v>799.07416666666666</v>
      </c>
      <c r="DD97" s="233">
        <v>14.415697442779999</v>
      </c>
      <c r="DE97" s="233">
        <v>12.592600000000001</v>
      </c>
      <c r="DF97" s="21">
        <f>BO97*'Montante D'!$B$2</f>
        <v>0</v>
      </c>
      <c r="DG97" s="21">
        <f>BO97*'Montante D'!$B$3</f>
        <v>0</v>
      </c>
      <c r="DH97" s="233">
        <f t="shared" si="119"/>
        <v>0</v>
      </c>
      <c r="DI97" s="233">
        <f t="shared" si="164"/>
        <v>2149.4896460546665</v>
      </c>
      <c r="DJ97" s="237">
        <f t="shared" si="120"/>
        <v>15.273775216138333</v>
      </c>
      <c r="DK97" s="233">
        <f t="shared" si="121"/>
        <v>188.31263757942901</v>
      </c>
      <c r="DL97" s="233">
        <f t="shared" si="122"/>
        <v>40.883664737639194</v>
      </c>
      <c r="DM97" s="289">
        <v>0.04</v>
      </c>
      <c r="DN97" s="233">
        <f t="shared" si="123"/>
        <v>99.111914515488948</v>
      </c>
      <c r="DO97" s="233">
        <f t="shared" si="124"/>
        <v>328.30821683255715</v>
      </c>
      <c r="DP97" s="233">
        <f t="shared" si="125"/>
        <v>2477.7978628872238</v>
      </c>
      <c r="DQ97" s="233">
        <f t="shared" si="126"/>
        <v>2477.7978628872238</v>
      </c>
      <c r="DR97" s="233">
        <f t="shared" si="127"/>
        <v>29733.574354646684</v>
      </c>
      <c r="DS97" s="233">
        <f t="shared" si="128"/>
        <v>29733.574354646684</v>
      </c>
    </row>
    <row r="98" spans="1:123" s="14" customFormat="1">
      <c r="A98" s="24" t="s">
        <v>107</v>
      </c>
      <c r="B98" s="24" t="s">
        <v>128</v>
      </c>
      <c r="C98" s="24" t="s">
        <v>120</v>
      </c>
      <c r="D98" s="386" t="s">
        <v>252</v>
      </c>
      <c r="E98" s="24" t="str">
        <f>CCT!D90</f>
        <v>Região do Triângulo e Alto Paranaíba</v>
      </c>
      <c r="F98" s="221"/>
      <c r="G98" s="221">
        <v>1</v>
      </c>
      <c r="H98" s="221"/>
      <c r="I98" s="221"/>
      <c r="J98" s="221"/>
      <c r="K98" s="221">
        <v>1</v>
      </c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21"/>
      <c r="Z98" s="22">
        <f t="shared" si="158"/>
        <v>2</v>
      </c>
      <c r="AA98" s="221"/>
      <c r="AB98" s="236">
        <f>CCT_Salários!E13</f>
        <v>1140.74</v>
      </c>
      <c r="AC98" s="221"/>
      <c r="AD98" s="221"/>
      <c r="AE98" s="221"/>
      <c r="AF98" s="359">
        <f>CCT_Salários!K13</f>
        <v>1157.8599999999999</v>
      </c>
      <c r="AG98" s="221"/>
      <c r="AH98" s="221"/>
      <c r="AI98" s="221"/>
      <c r="AJ98" s="221"/>
      <c r="AK98" s="221"/>
      <c r="AL98" s="221"/>
      <c r="AM98" s="221"/>
      <c r="AN98" s="221"/>
      <c r="AO98" s="221"/>
      <c r="AP98" s="221"/>
      <c r="AQ98" s="221"/>
      <c r="AR98" s="221"/>
      <c r="AS98" s="221"/>
      <c r="AT98" s="221"/>
      <c r="AU98" s="233">
        <f t="shared" si="111"/>
        <v>0</v>
      </c>
      <c r="AV98" s="233">
        <f t="shared" si="89"/>
        <v>1140.74</v>
      </c>
      <c r="AW98" s="233">
        <f t="shared" si="90"/>
        <v>0</v>
      </c>
      <c r="AX98" s="233">
        <f t="shared" si="91"/>
        <v>0</v>
      </c>
      <c r="AY98" s="233">
        <f t="shared" si="92"/>
        <v>0</v>
      </c>
      <c r="AZ98" s="233">
        <f t="shared" si="93"/>
        <v>1157.8599999999999</v>
      </c>
      <c r="BA98" s="233">
        <f t="shared" si="94"/>
        <v>0</v>
      </c>
      <c r="BB98" s="233">
        <f t="shared" si="95"/>
        <v>0</v>
      </c>
      <c r="BC98" s="233">
        <f t="shared" si="96"/>
        <v>0</v>
      </c>
      <c r="BD98" s="233">
        <f t="shared" si="97"/>
        <v>0</v>
      </c>
      <c r="BE98" s="233">
        <f t="shared" si="98"/>
        <v>0</v>
      </c>
      <c r="BF98" s="233">
        <f t="shared" si="99"/>
        <v>0</v>
      </c>
      <c r="BG98" s="233">
        <f t="shared" si="100"/>
        <v>0</v>
      </c>
      <c r="BH98" s="233">
        <f t="shared" si="101"/>
        <v>0</v>
      </c>
      <c r="BI98" s="233">
        <f t="shared" si="102"/>
        <v>0</v>
      </c>
      <c r="BJ98" s="233">
        <f t="shared" si="103"/>
        <v>0</v>
      </c>
      <c r="BK98" s="233">
        <f t="shared" si="104"/>
        <v>0</v>
      </c>
      <c r="BL98" s="233">
        <f t="shared" si="105"/>
        <v>0</v>
      </c>
      <c r="BM98" s="233">
        <f t="shared" si="106"/>
        <v>0</v>
      </c>
      <c r="BN98" s="233">
        <f t="shared" si="107"/>
        <v>0</v>
      </c>
      <c r="BO98" s="233">
        <f t="shared" si="112"/>
        <v>2298.6</v>
      </c>
      <c r="BP98" s="233">
        <f>BO98*'Anexo VI-PlanilhaCustos Global '!$F$133</f>
        <v>459.72</v>
      </c>
      <c r="BQ98" s="233">
        <f>BO98*'Anexo VI-PlanilhaCustos Global '!$F$134</f>
        <v>4.5972</v>
      </c>
      <c r="BR98" s="233">
        <f>BO98*'Anexo VI-PlanilhaCustos Global '!$F$135</f>
        <v>34.478999999999999</v>
      </c>
      <c r="BS98" s="233">
        <f>BO98*'Anexo VI-PlanilhaCustos Global '!$F$136</f>
        <v>22.986000000000001</v>
      </c>
      <c r="BT98" s="233">
        <f>BO98*'Anexo VI-PlanilhaCustos Global '!$F$137</f>
        <v>68.957999999999998</v>
      </c>
      <c r="BU98" s="233">
        <f>BO98*'Anexo VI-PlanilhaCustos Global '!$F$138</f>
        <v>183.88800000000001</v>
      </c>
      <c r="BV98" s="233">
        <f>BO98*'Anexo VI-PlanilhaCustos Global '!$F$139</f>
        <v>57.465000000000003</v>
      </c>
      <c r="BW98" s="233">
        <f>BO98*'Anexo VI-PlanilhaCustos Global '!$F$140</f>
        <v>13.791599999999999</v>
      </c>
      <c r="BX98" s="233">
        <f t="shared" si="159"/>
        <v>845.88480000000004</v>
      </c>
      <c r="BY98" s="233">
        <f>BO98*'Anexo VI-PlanilhaCustos Global '!$F$143</f>
        <v>255.37446</v>
      </c>
      <c r="BZ98" s="233">
        <f>BO98*'Anexo VI-PlanilhaCustos Global '!$F$144</f>
        <v>191.47337999999999</v>
      </c>
      <c r="CA98" s="233">
        <f>BO98*'Anexo VI-PlanilhaCustos Global '!$F$145</f>
        <v>44.592840000000002</v>
      </c>
      <c r="CB98" s="233">
        <f>BO98*'Anexo VI-PlanilhaCustos Global '!$F$146</f>
        <v>38.156759999999998</v>
      </c>
      <c r="CC98" s="233">
        <f>BO98*'Anexo VI-PlanilhaCustos Global '!$F$147</f>
        <v>0.45972000000000002</v>
      </c>
      <c r="CD98" s="233">
        <f>BO98*'Anexo VI-PlanilhaCustos Global '!$F$148</f>
        <v>16.779779999999999</v>
      </c>
      <c r="CE98" s="233">
        <f>BO98*'Anexo VI-PlanilhaCustos Global '!$F$149</f>
        <v>6.2062200000000001</v>
      </c>
      <c r="CF98" s="233">
        <f t="shared" si="160"/>
        <v>553.04315999999994</v>
      </c>
      <c r="CG98" s="233">
        <f>BO98*'Anexo VI-PlanilhaCustos Global '!$F$152</f>
        <v>9.6541199999999989</v>
      </c>
      <c r="CH98" s="233">
        <f>BO98*'Anexo VI-PlanilhaCustos Global '!$F$153</f>
        <v>99.989099999999993</v>
      </c>
      <c r="CI98" s="233">
        <f>BO98*'Anexo VI-PlanilhaCustos Global '!$F$154</f>
        <v>9.1943999999999999</v>
      </c>
      <c r="CJ98" s="233">
        <f t="shared" si="161"/>
        <v>118.83761999999999</v>
      </c>
      <c r="CK98" s="233">
        <f>BO98*'Anexo VI-PlanilhaCustos Global '!$F$157</f>
        <v>203.51988288000007</v>
      </c>
      <c r="CL98" s="233">
        <f>BO98*'Anexo VI-PlanilhaCustos Global '!$F$160</f>
        <v>0.77232959999999995</v>
      </c>
      <c r="CM98" s="233">
        <f>BO98*'Anexo VI-PlanilhaCustos Global '!$F$163</f>
        <v>0.62062200000000001</v>
      </c>
      <c r="CN98" s="233">
        <f t="shared" si="116"/>
        <v>1722.6784144799999</v>
      </c>
      <c r="CO98" s="233">
        <f>Z98*CCT_Insumos!$B$37</f>
        <v>0</v>
      </c>
      <c r="CP98" s="233">
        <f>Z98*CCT_Insumos!$B$38</f>
        <v>0</v>
      </c>
      <c r="CQ98" s="21">
        <f>Z98*CCT_Insumos!E13</f>
        <v>72.34</v>
      </c>
      <c r="CR98" s="250"/>
      <c r="CS98" s="21">
        <f>Z98*CCT_Insumos!G13</f>
        <v>2.1883333333333335</v>
      </c>
      <c r="CT98" s="233">
        <f>Z98*CCT_Insumos!$B$39</f>
        <v>0</v>
      </c>
      <c r="CU98" s="233">
        <f>Z98*CCT_Insumos!H13</f>
        <v>695.62</v>
      </c>
      <c r="CV98" s="250"/>
      <c r="CW98" s="233">
        <f t="shared" si="162"/>
        <v>828</v>
      </c>
      <c r="CX98" s="21">
        <f>'Anexo III  Relação de Materiais'!HD84</f>
        <v>0</v>
      </c>
      <c r="CY98" s="231">
        <f>'Anexo IV - Equipamentos '!W98</f>
        <v>0</v>
      </c>
      <c r="CZ98" s="231">
        <f>'Caixa d''água '!H90/12</f>
        <v>0</v>
      </c>
      <c r="DA98" s="231">
        <f>'Dedetização '!G98/12</f>
        <v>0</v>
      </c>
      <c r="DB98" s="231"/>
      <c r="DC98" s="233">
        <f t="shared" si="163"/>
        <v>1598.1483333333333</v>
      </c>
      <c r="DD98" s="233">
        <v>42.607162935639998</v>
      </c>
      <c r="DE98" s="233">
        <v>37.218800000000002</v>
      </c>
      <c r="DF98" s="21">
        <f>BO98*'Montante D'!$B$2</f>
        <v>0</v>
      </c>
      <c r="DG98" s="21">
        <f>BO98*'Montante D'!$B$3</f>
        <v>0</v>
      </c>
      <c r="DH98" s="233">
        <f t="shared" si="119"/>
        <v>0</v>
      </c>
      <c r="DI98" s="233">
        <f t="shared" si="164"/>
        <v>5619.4267478133333</v>
      </c>
      <c r="DJ98" s="237">
        <f t="shared" si="120"/>
        <v>13.960113960113972</v>
      </c>
      <c r="DK98" s="233">
        <f t="shared" si="121"/>
        <v>486.69678955420324</v>
      </c>
      <c r="DL98" s="233">
        <f t="shared" si="122"/>
        <v>105.66443457426782</v>
      </c>
      <c r="DM98" s="289">
        <v>0.03</v>
      </c>
      <c r="DN98" s="233">
        <f t="shared" si="123"/>
        <v>192.117153771396</v>
      </c>
      <c r="DO98" s="233">
        <f t="shared" si="124"/>
        <v>784.47837789986704</v>
      </c>
      <c r="DP98" s="233">
        <f t="shared" si="125"/>
        <v>6403.9051257132005</v>
      </c>
      <c r="DQ98" s="233">
        <f t="shared" si="126"/>
        <v>6403.9051257132005</v>
      </c>
      <c r="DR98" s="233">
        <f t="shared" si="127"/>
        <v>76846.861508558402</v>
      </c>
      <c r="DS98" s="233">
        <f t="shared" si="128"/>
        <v>76846.861508558402</v>
      </c>
    </row>
    <row r="99" spans="1:123" s="14" customFormat="1">
      <c r="A99" s="24" t="s">
        <v>107</v>
      </c>
      <c r="B99" s="24" t="s">
        <v>128</v>
      </c>
      <c r="C99" s="24" t="s">
        <v>121</v>
      </c>
      <c r="D99" s="386" t="s">
        <v>254</v>
      </c>
      <c r="E99" s="24" t="str">
        <f>CCT!D91</f>
        <v>Região do Triângulo e Alto Paranaíba</v>
      </c>
      <c r="F99" s="221"/>
      <c r="G99" s="221"/>
      <c r="H99" s="221"/>
      <c r="I99" s="221"/>
      <c r="J99" s="221">
        <v>1</v>
      </c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">
        <f t="shared" si="158"/>
        <v>1</v>
      </c>
      <c r="AA99" s="221"/>
      <c r="AB99" s="221"/>
      <c r="AC99" s="221"/>
      <c r="AD99" s="221"/>
      <c r="AE99" s="236">
        <f>CCT_Salários!J13</f>
        <v>771.91</v>
      </c>
      <c r="AF99" s="221"/>
      <c r="AG99" s="221"/>
      <c r="AH99" s="221"/>
      <c r="AI99" s="221"/>
      <c r="AJ99" s="221"/>
      <c r="AK99" s="221"/>
      <c r="AL99" s="221"/>
      <c r="AM99" s="221"/>
      <c r="AN99" s="221"/>
      <c r="AO99" s="221"/>
      <c r="AP99" s="221"/>
      <c r="AQ99" s="221"/>
      <c r="AR99" s="221"/>
      <c r="AS99" s="221"/>
      <c r="AT99" s="221"/>
      <c r="AU99" s="233">
        <f t="shared" si="111"/>
        <v>0</v>
      </c>
      <c r="AV99" s="233">
        <f t="shared" si="89"/>
        <v>0</v>
      </c>
      <c r="AW99" s="233">
        <f t="shared" si="90"/>
        <v>0</v>
      </c>
      <c r="AX99" s="233">
        <f t="shared" si="91"/>
        <v>0</v>
      </c>
      <c r="AY99" s="233">
        <f t="shared" si="92"/>
        <v>771.91</v>
      </c>
      <c r="AZ99" s="233">
        <f t="shared" si="93"/>
        <v>0</v>
      </c>
      <c r="BA99" s="233">
        <f t="shared" si="94"/>
        <v>0</v>
      </c>
      <c r="BB99" s="233">
        <f t="shared" si="95"/>
        <v>0</v>
      </c>
      <c r="BC99" s="233">
        <f t="shared" si="96"/>
        <v>0</v>
      </c>
      <c r="BD99" s="233">
        <f t="shared" si="97"/>
        <v>0</v>
      </c>
      <c r="BE99" s="233">
        <f t="shared" si="98"/>
        <v>0</v>
      </c>
      <c r="BF99" s="233">
        <f t="shared" si="99"/>
        <v>0</v>
      </c>
      <c r="BG99" s="233">
        <f t="shared" si="100"/>
        <v>0</v>
      </c>
      <c r="BH99" s="233">
        <f t="shared" si="101"/>
        <v>0</v>
      </c>
      <c r="BI99" s="233">
        <f t="shared" si="102"/>
        <v>0</v>
      </c>
      <c r="BJ99" s="233">
        <f t="shared" si="103"/>
        <v>0</v>
      </c>
      <c r="BK99" s="233">
        <f t="shared" si="104"/>
        <v>0</v>
      </c>
      <c r="BL99" s="233">
        <f t="shared" si="105"/>
        <v>0</v>
      </c>
      <c r="BM99" s="233">
        <f t="shared" si="106"/>
        <v>0</v>
      </c>
      <c r="BN99" s="233">
        <f t="shared" si="107"/>
        <v>0</v>
      </c>
      <c r="BO99" s="233">
        <f t="shared" si="112"/>
        <v>771.91</v>
      </c>
      <c r="BP99" s="233">
        <f>BO99*'Anexo VI-PlanilhaCustos Global '!$F$133</f>
        <v>154.38200000000001</v>
      </c>
      <c r="BQ99" s="233">
        <f>BO99*'Anexo VI-PlanilhaCustos Global '!$F$134</f>
        <v>1.54382</v>
      </c>
      <c r="BR99" s="233">
        <f>BO99*'Anexo VI-PlanilhaCustos Global '!$F$135</f>
        <v>11.57865</v>
      </c>
      <c r="BS99" s="233">
        <f>BO99*'Anexo VI-PlanilhaCustos Global '!$F$136</f>
        <v>7.7191000000000001</v>
      </c>
      <c r="BT99" s="233">
        <f>BO99*'Anexo VI-PlanilhaCustos Global '!$F$137</f>
        <v>23.157299999999999</v>
      </c>
      <c r="BU99" s="233">
        <f>BO99*'Anexo VI-PlanilhaCustos Global '!$F$138</f>
        <v>61.752800000000001</v>
      </c>
      <c r="BV99" s="233">
        <f>BO99*'Anexo VI-PlanilhaCustos Global '!$F$139</f>
        <v>19.297750000000001</v>
      </c>
      <c r="BW99" s="233">
        <f>BO99*'Anexo VI-PlanilhaCustos Global '!$F$140</f>
        <v>4.6314599999999997</v>
      </c>
      <c r="BX99" s="233">
        <f t="shared" si="159"/>
        <v>284.06288000000001</v>
      </c>
      <c r="BY99" s="233">
        <f>BO99*'Anexo VI-PlanilhaCustos Global '!$F$143</f>
        <v>85.759201000000004</v>
      </c>
      <c r="BZ99" s="233">
        <f>BO99*'Anexo VI-PlanilhaCustos Global '!$F$144</f>
        <v>64.300102999999993</v>
      </c>
      <c r="CA99" s="233">
        <f>BO99*'Anexo VI-PlanilhaCustos Global '!$F$145</f>
        <v>14.975054</v>
      </c>
      <c r="CB99" s="233">
        <f>BO99*'Anexo VI-PlanilhaCustos Global '!$F$146</f>
        <v>12.813706</v>
      </c>
      <c r="CC99" s="233">
        <f>BO99*'Anexo VI-PlanilhaCustos Global '!$F$147</f>
        <v>0.15438199999999999</v>
      </c>
      <c r="CD99" s="233">
        <f>BO99*'Anexo VI-PlanilhaCustos Global '!$F$148</f>
        <v>5.6349429999999998</v>
      </c>
      <c r="CE99" s="233">
        <f>BO99*'Anexo VI-PlanilhaCustos Global '!$F$149</f>
        <v>2.0841569999999998</v>
      </c>
      <c r="CF99" s="233">
        <f t="shared" si="160"/>
        <v>185.72154599999999</v>
      </c>
      <c r="CG99" s="233">
        <f>BO99*'Anexo VI-PlanilhaCustos Global '!$F$152</f>
        <v>3.2420219999999995</v>
      </c>
      <c r="CH99" s="233">
        <f>BO99*'Anexo VI-PlanilhaCustos Global '!$F$153</f>
        <v>33.578084999999994</v>
      </c>
      <c r="CI99" s="233">
        <f>BO99*'Anexo VI-PlanilhaCustos Global '!$F$154</f>
        <v>3.0876399999999999</v>
      </c>
      <c r="CJ99" s="233">
        <f t="shared" si="161"/>
        <v>39.907746999999993</v>
      </c>
      <c r="CK99" s="233">
        <f>BO99*'Anexo VI-PlanilhaCustos Global '!$F$157</f>
        <v>68.345528928000022</v>
      </c>
      <c r="CL99" s="233">
        <f>BO99*'Anexo VI-PlanilhaCustos Global '!$F$160</f>
        <v>0.25936176</v>
      </c>
      <c r="CM99" s="233">
        <f>BO99*'Anexo VI-PlanilhaCustos Global '!$F$163</f>
        <v>0.20841569999999998</v>
      </c>
      <c r="CN99" s="233">
        <f t="shared" si="116"/>
        <v>578.50547938800003</v>
      </c>
      <c r="CO99" s="233">
        <f>Z99*CCT_Insumos!$B$37</f>
        <v>0</v>
      </c>
      <c r="CP99" s="233">
        <f>Z99*CCT_Insumos!$B$38</f>
        <v>0</v>
      </c>
      <c r="CQ99" s="21">
        <f>Z99*CCT_Insumos!E13</f>
        <v>36.17</v>
      </c>
      <c r="CR99" s="250"/>
      <c r="CS99" s="21">
        <f>Z99*CCT_Insumos!G13</f>
        <v>1.0941666666666667</v>
      </c>
      <c r="CT99" s="233">
        <f>Z99*CCT_Insumos!$B$39</f>
        <v>0</v>
      </c>
      <c r="CU99" s="233">
        <f>Z99*CCT_Insumos!H13</f>
        <v>347.81</v>
      </c>
      <c r="CV99" s="250"/>
      <c r="CW99" s="233">
        <f t="shared" si="162"/>
        <v>414</v>
      </c>
      <c r="CX99" s="21">
        <f>'Anexo III  Relação de Materiais'!HE84</f>
        <v>0</v>
      </c>
      <c r="CY99" s="231">
        <f>'Anexo IV - Equipamentos '!W99</f>
        <v>0</v>
      </c>
      <c r="CZ99" s="231">
        <f>'Caixa d''água '!H91/12</f>
        <v>0</v>
      </c>
      <c r="DA99" s="231">
        <f>'Dedetização '!G99/12</f>
        <v>0</v>
      </c>
      <c r="DB99" s="231"/>
      <c r="DC99" s="233">
        <f t="shared" si="163"/>
        <v>799.07416666666666</v>
      </c>
      <c r="DD99" s="233">
        <v>14.415697442779999</v>
      </c>
      <c r="DE99" s="233">
        <v>12.592600000000001</v>
      </c>
      <c r="DF99" s="21">
        <f>BO99*'Montante D'!$B$2</f>
        <v>0</v>
      </c>
      <c r="DG99" s="21">
        <f>BO99*'Montante D'!$B$3</f>
        <v>0</v>
      </c>
      <c r="DH99" s="233">
        <f t="shared" si="119"/>
        <v>0</v>
      </c>
      <c r="DI99" s="233">
        <f t="shared" si="164"/>
        <v>2149.4896460546665</v>
      </c>
      <c r="DJ99" s="237">
        <f t="shared" si="120"/>
        <v>12.676056338028175</v>
      </c>
      <c r="DK99" s="233">
        <f t="shared" si="121"/>
        <v>184.06897250721653</v>
      </c>
      <c r="DL99" s="233">
        <f t="shared" si="122"/>
        <v>39.962342715382533</v>
      </c>
      <c r="DM99" s="289">
        <v>0.02</v>
      </c>
      <c r="DN99" s="233">
        <f t="shared" si="123"/>
        <v>48.43920329137277</v>
      </c>
      <c r="DO99" s="233">
        <f t="shared" si="124"/>
        <v>272.47051851397185</v>
      </c>
      <c r="DP99" s="233">
        <f t="shared" si="125"/>
        <v>2421.9601645686384</v>
      </c>
      <c r="DQ99" s="233">
        <f t="shared" si="126"/>
        <v>2421.9601645686384</v>
      </c>
      <c r="DR99" s="233">
        <f t="shared" si="127"/>
        <v>29063.521974823663</v>
      </c>
      <c r="DS99" s="233">
        <f t="shared" si="128"/>
        <v>29063.521974823663</v>
      </c>
    </row>
    <row r="100" spans="1:123" s="16" customFormat="1" ht="12.6" customHeight="1">
      <c r="A100" s="243"/>
      <c r="B100" s="244"/>
      <c r="C100" s="244"/>
      <c r="D100" s="247"/>
      <c r="E100" s="244"/>
      <c r="F100" s="220">
        <f>SUM(F84:F99)</f>
        <v>10</v>
      </c>
      <c r="G100" s="220">
        <f t="shared" ref="G100:Y100" si="165">SUM(G84:G99)</f>
        <v>2</v>
      </c>
      <c r="H100" s="220">
        <f t="shared" si="165"/>
        <v>1</v>
      </c>
      <c r="I100" s="220">
        <f t="shared" si="165"/>
        <v>0</v>
      </c>
      <c r="J100" s="220">
        <f t="shared" si="165"/>
        <v>7</v>
      </c>
      <c r="K100" s="220">
        <f t="shared" si="165"/>
        <v>5</v>
      </c>
      <c r="L100" s="220">
        <f t="shared" si="165"/>
        <v>3</v>
      </c>
      <c r="M100" s="220">
        <f t="shared" si="165"/>
        <v>0</v>
      </c>
      <c r="N100" s="220">
        <f t="shared" si="165"/>
        <v>0</v>
      </c>
      <c r="O100" s="220">
        <f t="shared" si="165"/>
        <v>0</v>
      </c>
      <c r="P100" s="220">
        <f t="shared" si="165"/>
        <v>0</v>
      </c>
      <c r="Q100" s="220">
        <f t="shared" si="165"/>
        <v>0</v>
      </c>
      <c r="R100" s="220">
        <f t="shared" si="165"/>
        <v>0</v>
      </c>
      <c r="S100" s="220">
        <f t="shared" si="165"/>
        <v>0</v>
      </c>
      <c r="T100" s="220">
        <f t="shared" si="165"/>
        <v>0</v>
      </c>
      <c r="U100" s="220">
        <f t="shared" si="165"/>
        <v>0</v>
      </c>
      <c r="V100" s="220">
        <f t="shared" si="165"/>
        <v>0</v>
      </c>
      <c r="W100" s="220">
        <f t="shared" si="165"/>
        <v>0</v>
      </c>
      <c r="X100" s="220">
        <f t="shared" si="165"/>
        <v>0</v>
      </c>
      <c r="Y100" s="220">
        <f t="shared" si="165"/>
        <v>0</v>
      </c>
      <c r="Z100" s="220">
        <f>SUM(Z84:Z99)</f>
        <v>28</v>
      </c>
      <c r="AA100" s="220"/>
      <c r="AB100" s="220"/>
      <c r="AC100" s="220"/>
      <c r="AD100" s="220"/>
      <c r="AE100" s="220"/>
      <c r="AF100" s="220"/>
      <c r="AG100" s="220"/>
      <c r="AH100" s="220"/>
      <c r="AI100" s="220"/>
      <c r="AJ100" s="220"/>
      <c r="AK100" s="220"/>
      <c r="AL100" s="220"/>
      <c r="AM100" s="220"/>
      <c r="AN100" s="220"/>
      <c r="AO100" s="220"/>
      <c r="AP100" s="220"/>
      <c r="AQ100" s="220"/>
      <c r="AR100" s="220"/>
      <c r="AS100" s="220"/>
      <c r="AT100" s="220"/>
      <c r="AU100" s="257">
        <f>SUM(AU84:AU99)</f>
        <v>7806.36</v>
      </c>
      <c r="AV100" s="257">
        <f t="shared" ref="AV100:DG100" si="166">SUM(AV84:AV99)</f>
        <v>2281.48</v>
      </c>
      <c r="AW100" s="257">
        <f t="shared" si="166"/>
        <v>1394.24</v>
      </c>
      <c r="AX100" s="257">
        <f t="shared" si="166"/>
        <v>0</v>
      </c>
      <c r="AY100" s="257">
        <f t="shared" si="166"/>
        <v>5403.37</v>
      </c>
      <c r="AZ100" s="257">
        <f t="shared" si="166"/>
        <v>5789.2999999999993</v>
      </c>
      <c r="BA100" s="257">
        <f t="shared" si="166"/>
        <v>4292.33</v>
      </c>
      <c r="BB100" s="257">
        <f t="shared" si="166"/>
        <v>0</v>
      </c>
      <c r="BC100" s="257">
        <f t="shared" si="166"/>
        <v>0</v>
      </c>
      <c r="BD100" s="257">
        <f t="shared" si="166"/>
        <v>0</v>
      </c>
      <c r="BE100" s="257">
        <f t="shared" si="166"/>
        <v>0</v>
      </c>
      <c r="BF100" s="257">
        <f t="shared" si="166"/>
        <v>0</v>
      </c>
      <c r="BG100" s="257">
        <f t="shared" si="166"/>
        <v>0</v>
      </c>
      <c r="BH100" s="257">
        <f t="shared" si="166"/>
        <v>0</v>
      </c>
      <c r="BI100" s="257">
        <f t="shared" si="166"/>
        <v>0</v>
      </c>
      <c r="BJ100" s="257">
        <f t="shared" si="166"/>
        <v>0</v>
      </c>
      <c r="BK100" s="257">
        <f t="shared" si="166"/>
        <v>0</v>
      </c>
      <c r="BL100" s="257">
        <f t="shared" si="166"/>
        <v>0</v>
      </c>
      <c r="BM100" s="257">
        <f t="shared" si="166"/>
        <v>0</v>
      </c>
      <c r="BN100" s="257">
        <f t="shared" si="166"/>
        <v>0</v>
      </c>
      <c r="BO100" s="257">
        <f t="shared" si="166"/>
        <v>26967.08</v>
      </c>
      <c r="BP100" s="257">
        <f t="shared" si="166"/>
        <v>5393.4159999999993</v>
      </c>
      <c r="BQ100" s="257">
        <f t="shared" si="166"/>
        <v>53.934159999999984</v>
      </c>
      <c r="BR100" s="257">
        <f t="shared" si="166"/>
        <v>404.50619999999986</v>
      </c>
      <c r="BS100" s="257">
        <f t="shared" si="166"/>
        <v>269.67079999999999</v>
      </c>
      <c r="BT100" s="257">
        <f t="shared" si="166"/>
        <v>809.01239999999973</v>
      </c>
      <c r="BU100" s="257">
        <f t="shared" si="166"/>
        <v>2157.3663999999999</v>
      </c>
      <c r="BV100" s="257">
        <f t="shared" si="166"/>
        <v>674.17699999999991</v>
      </c>
      <c r="BW100" s="257">
        <f t="shared" si="166"/>
        <v>161.80248</v>
      </c>
      <c r="BX100" s="257">
        <f t="shared" si="166"/>
        <v>9923.8854399999982</v>
      </c>
      <c r="BY100" s="257">
        <f t="shared" si="166"/>
        <v>2996.0425879999993</v>
      </c>
      <c r="BZ100" s="257">
        <f t="shared" si="166"/>
        <v>2246.3577640000003</v>
      </c>
      <c r="CA100" s="257">
        <f t="shared" si="166"/>
        <v>523.16135199999997</v>
      </c>
      <c r="CB100" s="257">
        <f t="shared" si="166"/>
        <v>447.65352800000011</v>
      </c>
      <c r="CC100" s="257">
        <f t="shared" si="166"/>
        <v>5.3934160000000002</v>
      </c>
      <c r="CD100" s="257">
        <f t="shared" si="166"/>
        <v>196.85968399999996</v>
      </c>
      <c r="CE100" s="257">
        <f t="shared" si="166"/>
        <v>72.811115999999998</v>
      </c>
      <c r="CF100" s="257">
        <f t="shared" si="166"/>
        <v>6488.2794479999993</v>
      </c>
      <c r="CG100" s="257">
        <f t="shared" si="166"/>
        <v>113.26173600000003</v>
      </c>
      <c r="CH100" s="257">
        <f t="shared" si="166"/>
        <v>1173.06798</v>
      </c>
      <c r="CI100" s="257">
        <f t="shared" si="166"/>
        <v>107.86831999999997</v>
      </c>
      <c r="CJ100" s="257">
        <f t="shared" si="166"/>
        <v>1394.1980359999998</v>
      </c>
      <c r="CK100" s="257">
        <f t="shared" si="166"/>
        <v>2387.6868368640007</v>
      </c>
      <c r="CL100" s="257">
        <f t="shared" si="166"/>
        <v>9.0609388799999984</v>
      </c>
      <c r="CM100" s="257">
        <f t="shared" si="166"/>
        <v>7.2811115999999991</v>
      </c>
      <c r="CN100" s="257">
        <f t="shared" si="166"/>
        <v>20210.391811344005</v>
      </c>
      <c r="CO100" s="257">
        <f t="shared" si="166"/>
        <v>0</v>
      </c>
      <c r="CP100" s="257">
        <f t="shared" si="166"/>
        <v>0</v>
      </c>
      <c r="CQ100" s="257">
        <f t="shared" si="166"/>
        <v>890.57999999999993</v>
      </c>
      <c r="CR100" s="257">
        <f t="shared" si="166"/>
        <v>52.64</v>
      </c>
      <c r="CS100" s="257">
        <f t="shared" si="166"/>
        <v>30.636666666666663</v>
      </c>
      <c r="CT100" s="257">
        <f t="shared" si="166"/>
        <v>0</v>
      </c>
      <c r="CU100" s="257">
        <f t="shared" si="166"/>
        <v>7304.010000000002</v>
      </c>
      <c r="CV100" s="257">
        <f t="shared" si="166"/>
        <v>20.911999999999999</v>
      </c>
      <c r="CW100" s="257">
        <f t="shared" si="166"/>
        <v>11592</v>
      </c>
      <c r="CX100" s="257">
        <f t="shared" si="166"/>
        <v>0</v>
      </c>
      <c r="CY100" s="257">
        <f t="shared" si="166"/>
        <v>0</v>
      </c>
      <c r="CZ100" s="257">
        <f t="shared" si="166"/>
        <v>0</v>
      </c>
      <c r="DA100" s="257">
        <f t="shared" si="166"/>
        <v>0</v>
      </c>
      <c r="DB100" s="257">
        <f t="shared" si="166"/>
        <v>0</v>
      </c>
      <c r="DC100" s="257">
        <f t="shared" si="166"/>
        <v>19890.778666666665</v>
      </c>
      <c r="DD100" s="257">
        <f t="shared" si="166"/>
        <v>467.89530807672003</v>
      </c>
      <c r="DE100" s="257">
        <f t="shared" si="166"/>
        <v>408.72239999999999</v>
      </c>
      <c r="DF100" s="257">
        <f t="shared" si="166"/>
        <v>0</v>
      </c>
      <c r="DG100" s="257">
        <f t="shared" si="166"/>
        <v>0</v>
      </c>
      <c r="DH100" s="257">
        <f t="shared" ref="DH100:DS100" si="167">SUM(DH84:DH99)</f>
        <v>0</v>
      </c>
      <c r="DI100" s="257">
        <f t="shared" si="167"/>
        <v>67068.250478010668</v>
      </c>
      <c r="DJ100" s="257">
        <f t="shared" si="167"/>
        <v>223.50984153151637</v>
      </c>
      <c r="DK100" s="257">
        <f t="shared" si="167"/>
        <v>5807.6879465927323</v>
      </c>
      <c r="DL100" s="257">
        <f t="shared" si="167"/>
        <v>1260.8796199839489</v>
      </c>
      <c r="DM100" s="257">
        <f t="shared" si="167"/>
        <v>0.47999999999999987</v>
      </c>
      <c r="DN100" s="257">
        <f t="shared" si="167"/>
        <v>2280.1286211065121</v>
      </c>
      <c r="DO100" s="257">
        <f t="shared" si="167"/>
        <v>9348.6961876831938</v>
      </c>
      <c r="DP100" s="257">
        <f t="shared" si="167"/>
        <v>76416.946665693846</v>
      </c>
      <c r="DQ100" s="257">
        <f t="shared" si="167"/>
        <v>76416.946665693846</v>
      </c>
      <c r="DR100" s="257">
        <f t="shared" si="167"/>
        <v>917003.35998832644</v>
      </c>
      <c r="DS100" s="257">
        <f t="shared" si="167"/>
        <v>917003.35998832644</v>
      </c>
    </row>
    <row r="101" spans="1:123" s="14" customFormat="1">
      <c r="A101" s="24" t="s">
        <v>108</v>
      </c>
      <c r="B101" s="24" t="s">
        <v>109</v>
      </c>
      <c r="C101" s="24" t="s">
        <v>83</v>
      </c>
      <c r="D101" s="386" t="s">
        <v>285</v>
      </c>
      <c r="E101" s="24" t="str">
        <f>CCT!D92</f>
        <v>Região de Varginha</v>
      </c>
      <c r="F101" s="221"/>
      <c r="G101" s="221">
        <v>1</v>
      </c>
      <c r="H101" s="221"/>
      <c r="I101" s="221"/>
      <c r="J101" s="221"/>
      <c r="K101" s="221"/>
      <c r="L101" s="221">
        <v>1</v>
      </c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21"/>
      <c r="Z101" s="22">
        <f t="shared" ref="Z101:Z120" si="168">SUM(F101:Y101)</f>
        <v>2</v>
      </c>
      <c r="AA101" s="221"/>
      <c r="AB101" s="236">
        <f>CCT_Salários!E9</f>
        <v>1140.74</v>
      </c>
      <c r="AC101" s="221"/>
      <c r="AD101" s="221"/>
      <c r="AE101" s="221"/>
      <c r="AF101" s="221"/>
      <c r="AG101" s="236">
        <f>CCT_Salários!L9</f>
        <v>1415.16</v>
      </c>
      <c r="AH101" s="221"/>
      <c r="AI101" s="221"/>
      <c r="AJ101" s="221"/>
      <c r="AK101" s="221"/>
      <c r="AL101" s="221"/>
      <c r="AM101" s="221"/>
      <c r="AN101" s="221"/>
      <c r="AO101" s="221"/>
      <c r="AP101" s="221"/>
      <c r="AQ101" s="221"/>
      <c r="AR101" s="221"/>
      <c r="AS101" s="221"/>
      <c r="AT101" s="221"/>
      <c r="AU101" s="233">
        <f t="shared" si="111"/>
        <v>0</v>
      </c>
      <c r="AV101" s="233">
        <f t="shared" si="89"/>
        <v>1140.74</v>
      </c>
      <c r="AW101" s="233">
        <f t="shared" si="90"/>
        <v>0</v>
      </c>
      <c r="AX101" s="233">
        <f t="shared" si="91"/>
        <v>0</v>
      </c>
      <c r="AY101" s="233">
        <f t="shared" si="92"/>
        <v>0</v>
      </c>
      <c r="AZ101" s="233">
        <f t="shared" si="93"/>
        <v>0</v>
      </c>
      <c r="BA101" s="233">
        <f t="shared" si="94"/>
        <v>1415.16</v>
      </c>
      <c r="BB101" s="233">
        <f t="shared" si="95"/>
        <v>0</v>
      </c>
      <c r="BC101" s="233">
        <f t="shared" si="96"/>
        <v>0</v>
      </c>
      <c r="BD101" s="233">
        <f t="shared" si="97"/>
        <v>0</v>
      </c>
      <c r="BE101" s="233">
        <f t="shared" si="98"/>
        <v>0</v>
      </c>
      <c r="BF101" s="233">
        <f t="shared" si="99"/>
        <v>0</v>
      </c>
      <c r="BG101" s="233">
        <f t="shared" si="100"/>
        <v>0</v>
      </c>
      <c r="BH101" s="233">
        <f t="shared" si="101"/>
        <v>0</v>
      </c>
      <c r="BI101" s="233">
        <f t="shared" si="102"/>
        <v>0</v>
      </c>
      <c r="BJ101" s="233">
        <f t="shared" si="103"/>
        <v>0</v>
      </c>
      <c r="BK101" s="233">
        <f t="shared" si="104"/>
        <v>0</v>
      </c>
      <c r="BL101" s="233">
        <f t="shared" si="105"/>
        <v>0</v>
      </c>
      <c r="BM101" s="233">
        <f t="shared" si="106"/>
        <v>0</v>
      </c>
      <c r="BN101" s="233">
        <f t="shared" si="107"/>
        <v>0</v>
      </c>
      <c r="BO101" s="233">
        <f t="shared" si="112"/>
        <v>2555.9</v>
      </c>
      <c r="BP101" s="233">
        <f>BO101*'Anexo VI-PlanilhaCustos Global '!$F$133</f>
        <v>511.18000000000006</v>
      </c>
      <c r="BQ101" s="233">
        <f>BO101*'Anexo VI-PlanilhaCustos Global '!$F$134</f>
        <v>5.1118000000000006</v>
      </c>
      <c r="BR101" s="233">
        <f>BO101*'Anexo VI-PlanilhaCustos Global '!$F$135</f>
        <v>38.338500000000003</v>
      </c>
      <c r="BS101" s="233">
        <f>BO101*'Anexo VI-PlanilhaCustos Global '!$F$136</f>
        <v>25.559000000000001</v>
      </c>
      <c r="BT101" s="233">
        <f>BO101*'Anexo VI-PlanilhaCustos Global '!$F$137</f>
        <v>76.677000000000007</v>
      </c>
      <c r="BU101" s="233">
        <f>BO101*'Anexo VI-PlanilhaCustos Global '!$F$138</f>
        <v>204.47200000000001</v>
      </c>
      <c r="BV101" s="233">
        <f>BO101*'Anexo VI-PlanilhaCustos Global '!$F$139</f>
        <v>63.897500000000008</v>
      </c>
      <c r="BW101" s="233">
        <f>BO101*'Anexo VI-PlanilhaCustos Global '!$F$140</f>
        <v>15.335400000000002</v>
      </c>
      <c r="BX101" s="233">
        <f t="shared" ref="BX101:BX113" si="169">SUM(BP101:BW101)</f>
        <v>940.57120000000009</v>
      </c>
      <c r="BY101" s="233">
        <f>BO101*'Anexo VI-PlanilhaCustos Global '!$F$143</f>
        <v>283.96048999999999</v>
      </c>
      <c r="BZ101" s="233">
        <f>BO101*'Anexo VI-PlanilhaCustos Global '!$F$144</f>
        <v>212.90647000000001</v>
      </c>
      <c r="CA101" s="233">
        <f>BO101*'Anexo VI-PlanilhaCustos Global '!$F$145</f>
        <v>49.58446</v>
      </c>
      <c r="CB101" s="233">
        <f>BO101*'Anexo VI-PlanilhaCustos Global '!$F$146</f>
        <v>42.42794</v>
      </c>
      <c r="CC101" s="233">
        <f>BO101*'Anexo VI-PlanilhaCustos Global '!$F$147</f>
        <v>0.51118000000000008</v>
      </c>
      <c r="CD101" s="233">
        <f>BO101*'Anexo VI-PlanilhaCustos Global '!$F$148</f>
        <v>18.658070000000002</v>
      </c>
      <c r="CE101" s="233">
        <f>BO101*'Anexo VI-PlanilhaCustos Global '!$F$149</f>
        <v>6.9009300000000007</v>
      </c>
      <c r="CF101" s="233">
        <f t="shared" ref="CF101:CF113" si="170">SUM(BY101:CE101)</f>
        <v>614.94953999999996</v>
      </c>
      <c r="CG101" s="233">
        <f>BO101*'Anexo VI-PlanilhaCustos Global '!$F$152</f>
        <v>10.734779999999999</v>
      </c>
      <c r="CH101" s="233">
        <f>BO101*'Anexo VI-PlanilhaCustos Global '!$F$153</f>
        <v>111.18164999999999</v>
      </c>
      <c r="CI101" s="233">
        <f>BO101*'Anexo VI-PlanilhaCustos Global '!$F$154</f>
        <v>10.223600000000001</v>
      </c>
      <c r="CJ101" s="233">
        <f t="shared" ref="CJ101:CJ113" si="171">SUM(CG101:CI101)</f>
        <v>132.14003</v>
      </c>
      <c r="CK101" s="233">
        <f>BO101*'Anexo VI-PlanilhaCustos Global '!$F$157</f>
        <v>226.3014307200001</v>
      </c>
      <c r="CL101" s="233">
        <f>BO101*'Anexo VI-PlanilhaCustos Global '!$F$160</f>
        <v>0.85878239999999995</v>
      </c>
      <c r="CM101" s="233">
        <f>BO101*'Anexo VI-PlanilhaCustos Global '!$F$163</f>
        <v>0.69009300000000007</v>
      </c>
      <c r="CN101" s="233">
        <f t="shared" si="116"/>
        <v>1915.5110761200001</v>
      </c>
      <c r="CO101" s="233">
        <f>Z101*CCT_Insumos!$B$37</f>
        <v>0</v>
      </c>
      <c r="CP101" s="233">
        <f>Z101*CCT_Insumos!$B$38</f>
        <v>0</v>
      </c>
      <c r="CQ101" s="250"/>
      <c r="CR101" s="250"/>
      <c r="CS101" s="21">
        <f>Z101*CCT_Insumos!G9</f>
        <v>2.1883333333333335</v>
      </c>
      <c r="CT101" s="233">
        <f>Z101*CCT_Insumos!$B$39</f>
        <v>0</v>
      </c>
      <c r="CU101" s="250"/>
      <c r="CV101" s="21">
        <f>(H101+I101+L101+O101+P101+Q101+T101+V101+X101+Y101)*CCT_Insumos!I9</f>
        <v>20.911999999999999</v>
      </c>
      <c r="CW101" s="233">
        <f t="shared" ref="CW101:CW113" si="172">4.5*4*23*Z101</f>
        <v>828</v>
      </c>
      <c r="CX101" s="21">
        <f>'Anexo III  Relação de Materiais'!HF84</f>
        <v>0</v>
      </c>
      <c r="CY101" s="231">
        <f>'Anexo IV - Equipamentos '!W101</f>
        <v>0</v>
      </c>
      <c r="CZ101" s="231">
        <f>'Caixa d''água '!H92/12</f>
        <v>0</v>
      </c>
      <c r="DA101" s="231">
        <f>'Dedetização '!G101/12</f>
        <v>0</v>
      </c>
      <c r="DB101" s="231"/>
      <c r="DC101" s="233">
        <f t="shared" ref="DC101:DC113" si="173">SUM(CO101:DB101)</f>
        <v>851.10033333333331</v>
      </c>
      <c r="DD101" s="233">
        <v>47.767123122859999</v>
      </c>
      <c r="DE101" s="233">
        <v>41.726199999999999</v>
      </c>
      <c r="DF101" s="21">
        <f>BO101*'Montante D'!$B$2</f>
        <v>0</v>
      </c>
      <c r="DG101" s="21">
        <f>BO101*'Montante D'!$B$3</f>
        <v>0</v>
      </c>
      <c r="DH101" s="233">
        <f t="shared" si="119"/>
        <v>0</v>
      </c>
      <c r="DI101" s="233">
        <f t="shared" ref="DI101:DI113" si="174">BO101+CN101+DC101+DH101</f>
        <v>5322.5114094533328</v>
      </c>
      <c r="DJ101" s="237">
        <f t="shared" si="120"/>
        <v>13.960113960113972</v>
      </c>
      <c r="DK101" s="233">
        <f t="shared" si="121"/>
        <v>460.98104514923455</v>
      </c>
      <c r="DL101" s="233">
        <f t="shared" si="122"/>
        <v>100.08141111792592</v>
      </c>
      <c r="DM101" s="289">
        <v>0.03</v>
      </c>
      <c r="DN101" s="233">
        <f t="shared" si="123"/>
        <v>181.96620203259258</v>
      </c>
      <c r="DO101" s="233">
        <f t="shared" si="124"/>
        <v>743.02865829975303</v>
      </c>
      <c r="DP101" s="233">
        <f t="shared" si="125"/>
        <v>6065.5400677530861</v>
      </c>
      <c r="DQ101" s="233">
        <f t="shared" si="126"/>
        <v>6065.5400677530861</v>
      </c>
      <c r="DR101" s="233">
        <f t="shared" si="127"/>
        <v>72786.480813037037</v>
      </c>
      <c r="DS101" s="233">
        <f t="shared" si="128"/>
        <v>72786.480813037037</v>
      </c>
    </row>
    <row r="102" spans="1:123" s="14" customFormat="1" ht="15" customHeight="1">
      <c r="A102" s="363" t="s">
        <v>108</v>
      </c>
      <c r="B102" s="363" t="s">
        <v>109</v>
      </c>
      <c r="C102" s="363" t="s">
        <v>89</v>
      </c>
      <c r="D102" s="386" t="s">
        <v>296</v>
      </c>
      <c r="E102" s="363" t="str">
        <f>CCT!D93</f>
        <v>Região de Varginha</v>
      </c>
      <c r="F102" s="221"/>
      <c r="G102" s="221"/>
      <c r="H102" s="221"/>
      <c r="I102" s="221"/>
      <c r="J102" s="221"/>
      <c r="K102" s="221">
        <v>0</v>
      </c>
      <c r="L102" s="221">
        <v>1</v>
      </c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21"/>
      <c r="Z102" s="22">
        <f t="shared" si="168"/>
        <v>1</v>
      </c>
      <c r="AA102" s="221"/>
      <c r="AB102" s="221"/>
      <c r="AC102" s="221"/>
      <c r="AD102" s="221"/>
      <c r="AE102" s="221"/>
      <c r="AF102" s="236">
        <f>CCT_Salários!K9</f>
        <v>1157.8599999999999</v>
      </c>
      <c r="AG102" s="359">
        <f>CCT_Salários!L9</f>
        <v>1415.16</v>
      </c>
      <c r="AH102" s="221"/>
      <c r="AI102" s="221"/>
      <c r="AJ102" s="221"/>
      <c r="AK102" s="221"/>
      <c r="AL102" s="221"/>
      <c r="AM102" s="221"/>
      <c r="AN102" s="221"/>
      <c r="AO102" s="221"/>
      <c r="AP102" s="221"/>
      <c r="AQ102" s="221"/>
      <c r="AR102" s="221"/>
      <c r="AS102" s="221"/>
      <c r="AT102" s="221"/>
      <c r="AU102" s="233">
        <f t="shared" si="111"/>
        <v>0</v>
      </c>
      <c r="AV102" s="233">
        <f t="shared" si="89"/>
        <v>0</v>
      </c>
      <c r="AW102" s="233">
        <f t="shared" si="90"/>
        <v>0</v>
      </c>
      <c r="AX102" s="233">
        <f t="shared" si="91"/>
        <v>0</v>
      </c>
      <c r="AY102" s="233">
        <f t="shared" si="92"/>
        <v>0</v>
      </c>
      <c r="AZ102" s="233">
        <f t="shared" si="93"/>
        <v>0</v>
      </c>
      <c r="BA102" s="233">
        <f t="shared" si="94"/>
        <v>1415.16</v>
      </c>
      <c r="BB102" s="233">
        <f t="shared" si="95"/>
        <v>0</v>
      </c>
      <c r="BC102" s="233">
        <f t="shared" si="96"/>
        <v>0</v>
      </c>
      <c r="BD102" s="233">
        <f t="shared" si="97"/>
        <v>0</v>
      </c>
      <c r="BE102" s="233">
        <f t="shared" si="98"/>
        <v>0</v>
      </c>
      <c r="BF102" s="233">
        <f t="shared" si="99"/>
        <v>0</v>
      </c>
      <c r="BG102" s="233">
        <f t="shared" si="100"/>
        <v>0</v>
      </c>
      <c r="BH102" s="233">
        <f t="shared" si="101"/>
        <v>0</v>
      </c>
      <c r="BI102" s="233">
        <f t="shared" si="102"/>
        <v>0</v>
      </c>
      <c r="BJ102" s="233">
        <f t="shared" si="103"/>
        <v>0</v>
      </c>
      <c r="BK102" s="233">
        <f t="shared" si="104"/>
        <v>0</v>
      </c>
      <c r="BL102" s="233">
        <f t="shared" si="105"/>
        <v>0</v>
      </c>
      <c r="BM102" s="233">
        <f t="shared" si="106"/>
        <v>0</v>
      </c>
      <c r="BN102" s="233">
        <f t="shared" si="107"/>
        <v>0</v>
      </c>
      <c r="BO102" s="233">
        <f t="shared" si="112"/>
        <v>1415.16</v>
      </c>
      <c r="BP102" s="233">
        <f>BO102*'Anexo VI-PlanilhaCustos Global '!$F$133</f>
        <v>283.03200000000004</v>
      </c>
      <c r="BQ102" s="233">
        <f>BO102*'Anexo VI-PlanilhaCustos Global '!$F$134</f>
        <v>2.8303200000000004</v>
      </c>
      <c r="BR102" s="233">
        <f>BO102*'Anexo VI-PlanilhaCustos Global '!$F$135</f>
        <v>21.227399999999999</v>
      </c>
      <c r="BS102" s="233">
        <f>BO102*'Anexo VI-PlanilhaCustos Global '!$F$136</f>
        <v>14.151600000000002</v>
      </c>
      <c r="BT102" s="233">
        <f>BO102*'Anexo VI-PlanilhaCustos Global '!$F$137</f>
        <v>42.454799999999999</v>
      </c>
      <c r="BU102" s="233">
        <f>BO102*'Anexo VI-PlanilhaCustos Global '!$F$138</f>
        <v>113.21280000000002</v>
      </c>
      <c r="BV102" s="233">
        <f>BO102*'Anexo VI-PlanilhaCustos Global '!$F$139</f>
        <v>35.379000000000005</v>
      </c>
      <c r="BW102" s="233">
        <f>BO102*'Anexo VI-PlanilhaCustos Global '!$F$140</f>
        <v>8.4909600000000012</v>
      </c>
      <c r="BX102" s="233">
        <f t="shared" si="169"/>
        <v>520.77888000000007</v>
      </c>
      <c r="BY102" s="233">
        <f>BO102*'Anexo VI-PlanilhaCustos Global '!$F$143</f>
        <v>157.224276</v>
      </c>
      <c r="BZ102" s="233">
        <f>BO102*'Anexo VI-PlanilhaCustos Global '!$F$144</f>
        <v>117.882828</v>
      </c>
      <c r="CA102" s="233">
        <f>BO102*'Anexo VI-PlanilhaCustos Global '!$F$145</f>
        <v>27.454104000000001</v>
      </c>
      <c r="CB102" s="233">
        <f>BO102*'Anexo VI-PlanilhaCustos Global '!$F$146</f>
        <v>23.491656000000003</v>
      </c>
      <c r="CC102" s="233">
        <f>BO102*'Anexo VI-PlanilhaCustos Global '!$F$147</f>
        <v>0.28303200000000001</v>
      </c>
      <c r="CD102" s="233">
        <f>BO102*'Anexo VI-PlanilhaCustos Global '!$F$148</f>
        <v>10.330668000000001</v>
      </c>
      <c r="CE102" s="233">
        <f>BO102*'Anexo VI-PlanilhaCustos Global '!$F$149</f>
        <v>3.8209320000000004</v>
      </c>
      <c r="CF102" s="233">
        <f t="shared" si="170"/>
        <v>340.48749599999996</v>
      </c>
      <c r="CG102" s="233">
        <f>BO102*'Anexo VI-PlanilhaCustos Global '!$F$152</f>
        <v>5.9436720000000003</v>
      </c>
      <c r="CH102" s="233">
        <f>BO102*'Anexo VI-PlanilhaCustos Global '!$F$153</f>
        <v>61.559460000000001</v>
      </c>
      <c r="CI102" s="233">
        <f>BO102*'Anexo VI-PlanilhaCustos Global '!$F$154</f>
        <v>5.6606400000000008</v>
      </c>
      <c r="CJ102" s="233">
        <f t="shared" si="171"/>
        <v>73.163772000000009</v>
      </c>
      <c r="CK102" s="233">
        <f>BO102*'Anexo VI-PlanilhaCustos Global '!$F$157</f>
        <v>125.29939852800005</v>
      </c>
      <c r="CL102" s="233">
        <f>BO102*'Anexo VI-PlanilhaCustos Global '!$F$160</f>
        <v>0.47549375999999999</v>
      </c>
      <c r="CM102" s="233">
        <f>BO102*'Anexo VI-PlanilhaCustos Global '!$F$163</f>
        <v>0.38209320000000002</v>
      </c>
      <c r="CN102" s="233">
        <f t="shared" si="116"/>
        <v>1060.5871334880003</v>
      </c>
      <c r="CO102" s="233">
        <f>Z102*CCT_Insumos!$B$37</f>
        <v>0</v>
      </c>
      <c r="CP102" s="233">
        <f>Z102*CCT_Insumos!$B$38</f>
        <v>0</v>
      </c>
      <c r="CQ102" s="250"/>
      <c r="CR102" s="250"/>
      <c r="CS102" s="21">
        <f>Z102*CCT_Insumos!G9</f>
        <v>1.0941666666666667</v>
      </c>
      <c r="CT102" s="233">
        <f>Z102*CCT_Insumos!$B$39</f>
        <v>0</v>
      </c>
      <c r="CU102" s="250"/>
      <c r="CV102" s="21">
        <f>(H102+I102+L102+O102+P102+Q102+T102+V102+X102+Y102)*CCT_Insumos!I9</f>
        <v>20.911999999999999</v>
      </c>
      <c r="CW102" s="233">
        <f t="shared" si="172"/>
        <v>414</v>
      </c>
      <c r="CX102" s="21">
        <f>'Anexo III  Relação de Materiais'!HG84</f>
        <v>0</v>
      </c>
      <c r="CY102" s="231">
        <f>'Anexo IV - Equipamentos '!W102</f>
        <v>0</v>
      </c>
      <c r="CZ102" s="231">
        <f>'Caixa d''água '!H93/12</f>
        <v>0</v>
      </c>
      <c r="DA102" s="231">
        <f>'Dedetização '!G102/12</f>
        <v>0</v>
      </c>
      <c r="DB102" s="231"/>
      <c r="DC102" s="233">
        <f t="shared" si="173"/>
        <v>436.00616666666667</v>
      </c>
      <c r="DD102" s="233">
        <v>21.623202731579998</v>
      </c>
      <c r="DE102" s="233">
        <v>18.8886</v>
      </c>
      <c r="DF102" s="21">
        <f>BO102*'Montante D'!$B$2</f>
        <v>0</v>
      </c>
      <c r="DG102" s="21">
        <f>BO102*'Montante D'!$B$3</f>
        <v>0</v>
      </c>
      <c r="DH102" s="233">
        <f t="shared" si="119"/>
        <v>0</v>
      </c>
      <c r="DI102" s="233">
        <f t="shared" si="174"/>
        <v>2911.7533001546667</v>
      </c>
      <c r="DJ102" s="237">
        <f t="shared" si="120"/>
        <v>13.960113960113972</v>
      </c>
      <c r="DK102" s="233">
        <f t="shared" si="121"/>
        <v>252.18604081111641</v>
      </c>
      <c r="DL102" s="233">
        <f t="shared" si="122"/>
        <v>54.750916755045019</v>
      </c>
      <c r="DM102" s="289">
        <v>0.03</v>
      </c>
      <c r="DN102" s="233">
        <f t="shared" si="123"/>
        <v>99.547121372809116</v>
      </c>
      <c r="DO102" s="233">
        <f t="shared" si="124"/>
        <v>406.48407893897053</v>
      </c>
      <c r="DP102" s="233">
        <f t="shared" si="125"/>
        <v>3318.2373790936372</v>
      </c>
      <c r="DQ102" s="233">
        <f t="shared" si="126"/>
        <v>3318.2373790936372</v>
      </c>
      <c r="DR102" s="233">
        <f t="shared" si="127"/>
        <v>39818.84854912365</v>
      </c>
      <c r="DS102" s="233">
        <f t="shared" si="128"/>
        <v>39818.84854912365</v>
      </c>
    </row>
    <row r="103" spans="1:123" s="14" customFormat="1">
      <c r="A103" s="24" t="s">
        <v>108</v>
      </c>
      <c r="B103" s="24" t="s">
        <v>109</v>
      </c>
      <c r="C103" s="24" t="s">
        <v>360</v>
      </c>
      <c r="D103" s="386" t="s">
        <v>286</v>
      </c>
      <c r="E103" s="24" t="str">
        <f>CCT!D94</f>
        <v>Poços de Caldas</v>
      </c>
      <c r="F103" s="221"/>
      <c r="G103" s="221"/>
      <c r="H103" s="221"/>
      <c r="I103" s="221"/>
      <c r="J103" s="221">
        <v>1</v>
      </c>
      <c r="K103" s="221"/>
      <c r="L103" s="221">
        <v>2</v>
      </c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21"/>
      <c r="Z103" s="22">
        <f t="shared" si="168"/>
        <v>3</v>
      </c>
      <c r="AA103" s="221"/>
      <c r="AB103" s="221"/>
      <c r="AC103" s="221"/>
      <c r="AD103" s="221"/>
      <c r="AE103" s="236">
        <f>CCT_Salários!J3</f>
        <v>771.91</v>
      </c>
      <c r="AF103" s="221"/>
      <c r="AG103" s="236">
        <f>CCT_Salários!L3</f>
        <v>1415.16</v>
      </c>
      <c r="AH103" s="221"/>
      <c r="AI103" s="221"/>
      <c r="AJ103" s="221"/>
      <c r="AK103" s="221"/>
      <c r="AL103" s="221"/>
      <c r="AM103" s="221"/>
      <c r="AN103" s="221"/>
      <c r="AO103" s="221"/>
      <c r="AP103" s="221"/>
      <c r="AQ103" s="221"/>
      <c r="AR103" s="221"/>
      <c r="AS103" s="221"/>
      <c r="AT103" s="221"/>
      <c r="AU103" s="233">
        <f t="shared" si="111"/>
        <v>0</v>
      </c>
      <c r="AV103" s="233">
        <f t="shared" si="89"/>
        <v>0</v>
      </c>
      <c r="AW103" s="233">
        <f t="shared" si="90"/>
        <v>0</v>
      </c>
      <c r="AX103" s="233">
        <f t="shared" si="91"/>
        <v>0</v>
      </c>
      <c r="AY103" s="233">
        <f t="shared" si="92"/>
        <v>771.91</v>
      </c>
      <c r="AZ103" s="233">
        <f t="shared" si="93"/>
        <v>0</v>
      </c>
      <c r="BA103" s="233">
        <f t="shared" si="94"/>
        <v>2830.32</v>
      </c>
      <c r="BB103" s="233">
        <f t="shared" si="95"/>
        <v>0</v>
      </c>
      <c r="BC103" s="233">
        <f t="shared" si="96"/>
        <v>0</v>
      </c>
      <c r="BD103" s="233">
        <f t="shared" si="97"/>
        <v>0</v>
      </c>
      <c r="BE103" s="233">
        <f t="shared" si="98"/>
        <v>0</v>
      </c>
      <c r="BF103" s="233">
        <f t="shared" si="99"/>
        <v>0</v>
      </c>
      <c r="BG103" s="233">
        <f t="shared" si="100"/>
        <v>0</v>
      </c>
      <c r="BH103" s="233">
        <f t="shared" si="101"/>
        <v>0</v>
      </c>
      <c r="BI103" s="233">
        <f t="shared" si="102"/>
        <v>0</v>
      </c>
      <c r="BJ103" s="233">
        <f t="shared" si="103"/>
        <v>0</v>
      </c>
      <c r="BK103" s="233">
        <f t="shared" si="104"/>
        <v>0</v>
      </c>
      <c r="BL103" s="233">
        <f t="shared" si="105"/>
        <v>0</v>
      </c>
      <c r="BM103" s="233">
        <f t="shared" si="106"/>
        <v>0</v>
      </c>
      <c r="BN103" s="233">
        <f t="shared" si="107"/>
        <v>0</v>
      </c>
      <c r="BO103" s="233">
        <f t="shared" si="112"/>
        <v>3602.23</v>
      </c>
      <c r="BP103" s="233">
        <f>BO103*'Anexo VI-PlanilhaCustos Global '!$F$133</f>
        <v>720.44600000000003</v>
      </c>
      <c r="BQ103" s="233">
        <f>BO103*'Anexo VI-PlanilhaCustos Global '!$F$134</f>
        <v>7.2044600000000001</v>
      </c>
      <c r="BR103" s="233">
        <f>BO103*'Anexo VI-PlanilhaCustos Global '!$F$135</f>
        <v>54.033449999999995</v>
      </c>
      <c r="BS103" s="233">
        <f>BO103*'Anexo VI-PlanilhaCustos Global '!$F$136</f>
        <v>36.022300000000001</v>
      </c>
      <c r="BT103" s="233">
        <f>BO103*'Anexo VI-PlanilhaCustos Global '!$F$137</f>
        <v>108.06689999999999</v>
      </c>
      <c r="BU103" s="233">
        <f>BO103*'Anexo VI-PlanilhaCustos Global '!$F$138</f>
        <v>288.17840000000001</v>
      </c>
      <c r="BV103" s="233">
        <f>BO103*'Anexo VI-PlanilhaCustos Global '!$F$139</f>
        <v>90.055750000000003</v>
      </c>
      <c r="BW103" s="233">
        <f>BO103*'Anexo VI-PlanilhaCustos Global '!$F$140</f>
        <v>21.613379999999999</v>
      </c>
      <c r="BX103" s="233">
        <f t="shared" si="169"/>
        <v>1325.6206400000001</v>
      </c>
      <c r="BY103" s="233">
        <f>BO103*'Anexo VI-PlanilhaCustos Global '!$F$143</f>
        <v>400.20775300000003</v>
      </c>
      <c r="BZ103" s="233">
        <f>BO103*'Anexo VI-PlanilhaCustos Global '!$F$144</f>
        <v>300.06575900000001</v>
      </c>
      <c r="CA103" s="233">
        <f>BO103*'Anexo VI-PlanilhaCustos Global '!$F$145</f>
        <v>69.883262000000002</v>
      </c>
      <c r="CB103" s="233">
        <f>BO103*'Anexo VI-PlanilhaCustos Global '!$F$146</f>
        <v>59.797018000000001</v>
      </c>
      <c r="CC103" s="233">
        <f>BO103*'Anexo VI-PlanilhaCustos Global '!$F$147</f>
        <v>0.72044600000000003</v>
      </c>
      <c r="CD103" s="233">
        <f>BO103*'Anexo VI-PlanilhaCustos Global '!$F$148</f>
        <v>26.296279000000002</v>
      </c>
      <c r="CE103" s="233">
        <f>BO103*'Anexo VI-PlanilhaCustos Global '!$F$149</f>
        <v>9.7260210000000011</v>
      </c>
      <c r="CF103" s="233">
        <f t="shared" si="170"/>
        <v>866.69653800000003</v>
      </c>
      <c r="CG103" s="233">
        <f>BO103*'Anexo VI-PlanilhaCustos Global '!$F$152</f>
        <v>15.129365999999999</v>
      </c>
      <c r="CH103" s="233">
        <f>BO103*'Anexo VI-PlanilhaCustos Global '!$F$153</f>
        <v>156.69700499999999</v>
      </c>
      <c r="CI103" s="233">
        <f>BO103*'Anexo VI-PlanilhaCustos Global '!$F$154</f>
        <v>14.40892</v>
      </c>
      <c r="CJ103" s="233">
        <f t="shared" si="171"/>
        <v>186.23529099999999</v>
      </c>
      <c r="CK103" s="233">
        <f>BO103*'Anexo VI-PlanilhaCustos Global '!$F$157</f>
        <v>318.9443259840001</v>
      </c>
      <c r="CL103" s="233">
        <f>BO103*'Anexo VI-PlanilhaCustos Global '!$F$160</f>
        <v>1.21034928</v>
      </c>
      <c r="CM103" s="233">
        <f>BO103*'Anexo VI-PlanilhaCustos Global '!$F$163</f>
        <v>0.97260210000000002</v>
      </c>
      <c r="CN103" s="233">
        <f t="shared" si="116"/>
        <v>2699.6797463640005</v>
      </c>
      <c r="CO103" s="233">
        <f>Z103*CCT_Insumos!$B$37</f>
        <v>0</v>
      </c>
      <c r="CP103" s="233">
        <f>Z103*CCT_Insumos!$B$38</f>
        <v>0</v>
      </c>
      <c r="CQ103" s="250"/>
      <c r="CR103" s="250"/>
      <c r="CS103" s="21">
        <f>Z103*CCT_Insumos!G3</f>
        <v>3.2825000000000002</v>
      </c>
      <c r="CT103" s="233">
        <f>Z103*CCT_Insumos!$B$39</f>
        <v>0</v>
      </c>
      <c r="CU103" s="250"/>
      <c r="CV103" s="21">
        <f>(H103+I103+L103+O103+P103+Q103+T103+V103+X103+Y103)*CCT_Insumos!I3</f>
        <v>41.823999999999998</v>
      </c>
      <c r="CW103" s="233">
        <f t="shared" si="172"/>
        <v>1242</v>
      </c>
      <c r="CX103" s="21">
        <f>'Anexo III  Relação de Materiais'!HH84</f>
        <v>0</v>
      </c>
      <c r="CY103" s="231">
        <f>'Anexo IV - Equipamentos '!W103</f>
        <v>0</v>
      </c>
      <c r="CZ103" s="231">
        <f>'Caixa d''água '!H94/12</f>
        <v>0</v>
      </c>
      <c r="DA103" s="231">
        <f>'Dedetização '!G103/12</f>
        <v>0</v>
      </c>
      <c r="DB103" s="231"/>
      <c r="DC103" s="233">
        <f t="shared" si="173"/>
        <v>1287.1065000000001</v>
      </c>
      <c r="DD103" s="233">
        <v>67.342780752859994</v>
      </c>
      <c r="DE103" s="233">
        <v>58.8262</v>
      </c>
      <c r="DF103" s="21">
        <f>BO103*'Montante D'!$B$2</f>
        <v>0</v>
      </c>
      <c r="DG103" s="21">
        <f>BO103*'Montante D'!$B$3</f>
        <v>0</v>
      </c>
      <c r="DH103" s="233">
        <f t="shared" si="119"/>
        <v>0</v>
      </c>
      <c r="DI103" s="233">
        <f t="shared" si="174"/>
        <v>7589.0162463640008</v>
      </c>
      <c r="DJ103" s="237">
        <f t="shared" si="120"/>
        <v>16.618075801749285</v>
      </c>
      <c r="DK103" s="233">
        <f t="shared" si="121"/>
        <v>672.61251862817971</v>
      </c>
      <c r="DL103" s="233">
        <f t="shared" si="122"/>
        <v>146.02771786006534</v>
      </c>
      <c r="DM103" s="289">
        <v>0.05</v>
      </c>
      <c r="DN103" s="233">
        <f t="shared" si="123"/>
        <v>442.50823593959194</v>
      </c>
      <c r="DO103" s="233">
        <f t="shared" si="124"/>
        <v>1261.1484724278371</v>
      </c>
      <c r="DP103" s="233">
        <f t="shared" si="125"/>
        <v>8850.1647187918388</v>
      </c>
      <c r="DQ103" s="233">
        <f t="shared" si="126"/>
        <v>8850.1647187918388</v>
      </c>
      <c r="DR103" s="233">
        <f t="shared" si="127"/>
        <v>106201.97662550207</v>
      </c>
      <c r="DS103" s="233">
        <f t="shared" si="128"/>
        <v>106201.97662550207</v>
      </c>
    </row>
    <row r="104" spans="1:123" s="14" customFormat="1">
      <c r="A104" s="24" t="s">
        <v>108</v>
      </c>
      <c r="B104" s="24" t="s">
        <v>109</v>
      </c>
      <c r="C104" s="24" t="s">
        <v>75</v>
      </c>
      <c r="D104" s="386" t="s">
        <v>271</v>
      </c>
      <c r="E104" s="24" t="str">
        <f>CCT!D95</f>
        <v>Região de Varginha</v>
      </c>
      <c r="F104" s="221"/>
      <c r="G104" s="221"/>
      <c r="H104" s="221"/>
      <c r="I104" s="221"/>
      <c r="J104" s="221"/>
      <c r="K104" s="221">
        <v>1</v>
      </c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21"/>
      <c r="Z104" s="22">
        <f t="shared" si="168"/>
        <v>1</v>
      </c>
      <c r="AA104" s="221"/>
      <c r="AB104" s="221"/>
      <c r="AC104" s="221"/>
      <c r="AD104" s="221"/>
      <c r="AE104" s="221"/>
      <c r="AF104" s="236">
        <f>CCT_Salários!K9</f>
        <v>1157.8599999999999</v>
      </c>
      <c r="AG104" s="221"/>
      <c r="AH104" s="221"/>
      <c r="AI104" s="221"/>
      <c r="AJ104" s="221"/>
      <c r="AK104" s="221"/>
      <c r="AL104" s="221"/>
      <c r="AM104" s="221"/>
      <c r="AN104" s="221"/>
      <c r="AO104" s="221"/>
      <c r="AP104" s="221"/>
      <c r="AQ104" s="221"/>
      <c r="AR104" s="221"/>
      <c r="AS104" s="221"/>
      <c r="AT104" s="221"/>
      <c r="AU104" s="233">
        <f t="shared" si="111"/>
        <v>0</v>
      </c>
      <c r="AV104" s="233">
        <f t="shared" si="89"/>
        <v>0</v>
      </c>
      <c r="AW104" s="233">
        <f t="shared" si="90"/>
        <v>0</v>
      </c>
      <c r="AX104" s="233">
        <f t="shared" si="91"/>
        <v>0</v>
      </c>
      <c r="AY104" s="233">
        <f t="shared" si="92"/>
        <v>0</v>
      </c>
      <c r="AZ104" s="233">
        <f t="shared" si="93"/>
        <v>1157.8599999999999</v>
      </c>
      <c r="BA104" s="233">
        <f t="shared" si="94"/>
        <v>0</v>
      </c>
      <c r="BB104" s="233">
        <f t="shared" si="95"/>
        <v>0</v>
      </c>
      <c r="BC104" s="233">
        <f t="shared" si="96"/>
        <v>0</v>
      </c>
      <c r="BD104" s="233">
        <f t="shared" si="97"/>
        <v>0</v>
      </c>
      <c r="BE104" s="233">
        <f t="shared" si="98"/>
        <v>0</v>
      </c>
      <c r="BF104" s="233">
        <f t="shared" si="99"/>
        <v>0</v>
      </c>
      <c r="BG104" s="233">
        <f t="shared" si="100"/>
        <v>0</v>
      </c>
      <c r="BH104" s="233">
        <f t="shared" si="101"/>
        <v>0</v>
      </c>
      <c r="BI104" s="233">
        <f t="shared" si="102"/>
        <v>0</v>
      </c>
      <c r="BJ104" s="233">
        <f t="shared" si="103"/>
        <v>0</v>
      </c>
      <c r="BK104" s="233">
        <f t="shared" si="104"/>
        <v>0</v>
      </c>
      <c r="BL104" s="233">
        <f t="shared" si="105"/>
        <v>0</v>
      </c>
      <c r="BM104" s="233">
        <f t="shared" si="106"/>
        <v>0</v>
      </c>
      <c r="BN104" s="233">
        <f t="shared" si="107"/>
        <v>0</v>
      </c>
      <c r="BO104" s="233">
        <f t="shared" si="112"/>
        <v>1157.8599999999999</v>
      </c>
      <c r="BP104" s="233">
        <f>BO104*'Anexo VI-PlanilhaCustos Global '!$F$133</f>
        <v>231.572</v>
      </c>
      <c r="BQ104" s="233">
        <f>BO104*'Anexo VI-PlanilhaCustos Global '!$F$134</f>
        <v>2.3157199999999998</v>
      </c>
      <c r="BR104" s="233">
        <f>BO104*'Anexo VI-PlanilhaCustos Global '!$F$135</f>
        <v>17.367899999999999</v>
      </c>
      <c r="BS104" s="233">
        <f>BO104*'Anexo VI-PlanilhaCustos Global '!$F$136</f>
        <v>11.5786</v>
      </c>
      <c r="BT104" s="233">
        <f>BO104*'Anexo VI-PlanilhaCustos Global '!$F$137</f>
        <v>34.735799999999998</v>
      </c>
      <c r="BU104" s="233">
        <f>BO104*'Anexo VI-PlanilhaCustos Global '!$F$138</f>
        <v>92.628799999999998</v>
      </c>
      <c r="BV104" s="233">
        <f>BO104*'Anexo VI-PlanilhaCustos Global '!$F$139</f>
        <v>28.9465</v>
      </c>
      <c r="BW104" s="233">
        <f>BO104*'Anexo VI-PlanilhaCustos Global '!$F$140</f>
        <v>6.9471599999999993</v>
      </c>
      <c r="BX104" s="233">
        <f t="shared" si="169"/>
        <v>426.09248000000002</v>
      </c>
      <c r="BY104" s="233">
        <f>BO104*'Anexo VI-PlanilhaCustos Global '!$F$143</f>
        <v>128.63824599999998</v>
      </c>
      <c r="BZ104" s="233">
        <f>BO104*'Anexo VI-PlanilhaCustos Global '!$F$144</f>
        <v>96.449737999999996</v>
      </c>
      <c r="CA104" s="233">
        <f>BO104*'Anexo VI-PlanilhaCustos Global '!$F$145</f>
        <v>22.462484</v>
      </c>
      <c r="CB104" s="233">
        <f>BO104*'Anexo VI-PlanilhaCustos Global '!$F$146</f>
        <v>19.220475999999998</v>
      </c>
      <c r="CC104" s="233">
        <f>BO104*'Anexo VI-PlanilhaCustos Global '!$F$147</f>
        <v>0.231572</v>
      </c>
      <c r="CD104" s="233">
        <f>BO104*'Anexo VI-PlanilhaCustos Global '!$F$148</f>
        <v>8.4523779999999995</v>
      </c>
      <c r="CE104" s="233">
        <f>BO104*'Anexo VI-PlanilhaCustos Global '!$F$149</f>
        <v>3.1262219999999998</v>
      </c>
      <c r="CF104" s="233">
        <f t="shared" si="170"/>
        <v>278.58111600000001</v>
      </c>
      <c r="CG104" s="233">
        <f>BO104*'Anexo VI-PlanilhaCustos Global '!$F$152</f>
        <v>4.8630119999999994</v>
      </c>
      <c r="CH104" s="233">
        <f>BO104*'Anexo VI-PlanilhaCustos Global '!$F$153</f>
        <v>50.36690999999999</v>
      </c>
      <c r="CI104" s="233">
        <f>BO104*'Anexo VI-PlanilhaCustos Global '!$F$154</f>
        <v>4.6314399999999996</v>
      </c>
      <c r="CJ104" s="233">
        <f t="shared" si="171"/>
        <v>59.861361999999986</v>
      </c>
      <c r="CK104" s="233">
        <f>BO104*'Anexo VI-PlanilhaCustos Global '!$F$157</f>
        <v>102.51785068800002</v>
      </c>
      <c r="CL104" s="233">
        <f>BO104*'Anexo VI-PlanilhaCustos Global '!$F$160</f>
        <v>0.38904095999999994</v>
      </c>
      <c r="CM104" s="233">
        <f>BO104*'Anexo VI-PlanilhaCustos Global '!$F$163</f>
        <v>0.31262219999999996</v>
      </c>
      <c r="CN104" s="233">
        <f t="shared" si="116"/>
        <v>867.75447184800009</v>
      </c>
      <c r="CO104" s="233">
        <f>Z104*CCT_Insumos!$B$37</f>
        <v>0</v>
      </c>
      <c r="CP104" s="233">
        <f>Z104*CCT_Insumos!$B$38</f>
        <v>0</v>
      </c>
      <c r="CQ104" s="250"/>
      <c r="CR104" s="250"/>
      <c r="CS104" s="21">
        <f>Z104*CCT_Insumos!G9</f>
        <v>1.0941666666666667</v>
      </c>
      <c r="CT104" s="233">
        <f>Z104*CCT_Insumos!$B$39</f>
        <v>0</v>
      </c>
      <c r="CU104" s="250"/>
      <c r="CV104" s="21">
        <f>(H104+I104+L104+O104+P104+Q104+T104+V104+X104+Y104)*CCT_Insumos!I9</f>
        <v>0</v>
      </c>
      <c r="CW104" s="233">
        <f t="shared" si="172"/>
        <v>414</v>
      </c>
      <c r="CX104" s="21">
        <f>'Anexo III  Relação de Materiais'!HI84</f>
        <v>0</v>
      </c>
      <c r="CY104" s="231">
        <f>'Anexo IV - Equipamentos '!W104</f>
        <v>0</v>
      </c>
      <c r="CZ104" s="231">
        <f>'Caixa d''água '!H95/12</f>
        <v>0</v>
      </c>
      <c r="DA104" s="231">
        <f>'Dedetização '!G104/12</f>
        <v>0</v>
      </c>
      <c r="DB104" s="231"/>
      <c r="DC104" s="233">
        <f t="shared" si="173"/>
        <v>415.09416666666669</v>
      </c>
      <c r="DD104" s="233">
        <v>21.623202731579998</v>
      </c>
      <c r="DE104" s="233">
        <v>18.8886</v>
      </c>
      <c r="DF104" s="21">
        <f>BO104*'Montante D'!$B$2</f>
        <v>0</v>
      </c>
      <c r="DG104" s="21">
        <f>BO104*'Montante D'!$B$3</f>
        <v>0</v>
      </c>
      <c r="DH104" s="233">
        <f t="shared" si="119"/>
        <v>0</v>
      </c>
      <c r="DI104" s="233">
        <f t="shared" si="174"/>
        <v>2440.7086385146667</v>
      </c>
      <c r="DJ104" s="237">
        <f t="shared" si="120"/>
        <v>16.618075801749285</v>
      </c>
      <c r="DK104" s="233">
        <f t="shared" si="121"/>
        <v>216.31936621237861</v>
      </c>
      <c r="DL104" s="233">
        <f t="shared" si="122"/>
        <v>46.964072927687468</v>
      </c>
      <c r="DM104" s="289">
        <v>0.05</v>
      </c>
      <c r="DN104" s="233">
        <f t="shared" si="123"/>
        <v>142.31537250814384</v>
      </c>
      <c r="DO104" s="233">
        <f t="shared" si="124"/>
        <v>405.5988116482099</v>
      </c>
      <c r="DP104" s="233">
        <f t="shared" si="125"/>
        <v>2846.3074501628766</v>
      </c>
      <c r="DQ104" s="233">
        <f t="shared" si="126"/>
        <v>2846.3074501628766</v>
      </c>
      <c r="DR104" s="233">
        <f t="shared" si="127"/>
        <v>34155.689401954522</v>
      </c>
      <c r="DS104" s="233">
        <f t="shared" si="128"/>
        <v>34155.689401954522</v>
      </c>
    </row>
    <row r="105" spans="1:123" s="14" customFormat="1">
      <c r="A105" s="24" t="s">
        <v>108</v>
      </c>
      <c r="B105" s="24" t="s">
        <v>109</v>
      </c>
      <c r="C105" s="24" t="s">
        <v>76</v>
      </c>
      <c r="D105" s="386" t="s">
        <v>272</v>
      </c>
      <c r="E105" s="24" t="str">
        <f>CCT!D96</f>
        <v>Interior</v>
      </c>
      <c r="F105" s="221"/>
      <c r="G105" s="221"/>
      <c r="H105" s="221"/>
      <c r="I105" s="221"/>
      <c r="J105" s="221"/>
      <c r="K105" s="221">
        <v>1</v>
      </c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21"/>
      <c r="Z105" s="22">
        <f t="shared" si="168"/>
        <v>1</v>
      </c>
      <c r="AA105" s="221"/>
      <c r="AB105" s="221"/>
      <c r="AC105" s="221"/>
      <c r="AD105" s="221"/>
      <c r="AE105" s="221"/>
      <c r="AF105" s="236">
        <f>CCT_Salários!K2</f>
        <v>1157.8599999999999</v>
      </c>
      <c r="AG105" s="221"/>
      <c r="AH105" s="221"/>
      <c r="AI105" s="221"/>
      <c r="AJ105" s="221"/>
      <c r="AK105" s="221"/>
      <c r="AL105" s="221"/>
      <c r="AM105" s="221"/>
      <c r="AN105" s="221"/>
      <c r="AO105" s="221"/>
      <c r="AP105" s="221"/>
      <c r="AQ105" s="221"/>
      <c r="AR105" s="221"/>
      <c r="AS105" s="221"/>
      <c r="AT105" s="221"/>
      <c r="AU105" s="233">
        <f t="shared" si="111"/>
        <v>0</v>
      </c>
      <c r="AV105" s="233">
        <f t="shared" si="89"/>
        <v>0</v>
      </c>
      <c r="AW105" s="233">
        <f t="shared" si="90"/>
        <v>0</v>
      </c>
      <c r="AX105" s="233">
        <f t="shared" si="91"/>
        <v>0</v>
      </c>
      <c r="AY105" s="233">
        <f t="shared" si="92"/>
        <v>0</v>
      </c>
      <c r="AZ105" s="233">
        <f t="shared" si="93"/>
        <v>1157.8599999999999</v>
      </c>
      <c r="BA105" s="233">
        <f t="shared" si="94"/>
        <v>0</v>
      </c>
      <c r="BB105" s="233">
        <f t="shared" si="95"/>
        <v>0</v>
      </c>
      <c r="BC105" s="233">
        <f t="shared" si="96"/>
        <v>0</v>
      </c>
      <c r="BD105" s="233">
        <f t="shared" si="97"/>
        <v>0</v>
      </c>
      <c r="BE105" s="233">
        <f t="shared" si="98"/>
        <v>0</v>
      </c>
      <c r="BF105" s="233">
        <f t="shared" si="99"/>
        <v>0</v>
      </c>
      <c r="BG105" s="233">
        <f t="shared" si="100"/>
        <v>0</v>
      </c>
      <c r="BH105" s="233">
        <f t="shared" si="101"/>
        <v>0</v>
      </c>
      <c r="BI105" s="233">
        <f t="shared" si="102"/>
        <v>0</v>
      </c>
      <c r="BJ105" s="233">
        <f t="shared" si="103"/>
        <v>0</v>
      </c>
      <c r="BK105" s="233">
        <f t="shared" si="104"/>
        <v>0</v>
      </c>
      <c r="BL105" s="233">
        <f t="shared" si="105"/>
        <v>0</v>
      </c>
      <c r="BM105" s="233">
        <f t="shared" si="106"/>
        <v>0</v>
      </c>
      <c r="BN105" s="233">
        <f t="shared" si="107"/>
        <v>0</v>
      </c>
      <c r="BO105" s="233">
        <f t="shared" si="112"/>
        <v>1157.8599999999999</v>
      </c>
      <c r="BP105" s="233">
        <f>BO105*'Anexo VI-PlanilhaCustos Global '!$F$133</f>
        <v>231.572</v>
      </c>
      <c r="BQ105" s="233">
        <f>BO105*'Anexo VI-PlanilhaCustos Global '!$F$134</f>
        <v>2.3157199999999998</v>
      </c>
      <c r="BR105" s="233">
        <f>BO105*'Anexo VI-PlanilhaCustos Global '!$F$135</f>
        <v>17.367899999999999</v>
      </c>
      <c r="BS105" s="233">
        <f>BO105*'Anexo VI-PlanilhaCustos Global '!$F$136</f>
        <v>11.5786</v>
      </c>
      <c r="BT105" s="233">
        <f>BO105*'Anexo VI-PlanilhaCustos Global '!$F$137</f>
        <v>34.735799999999998</v>
      </c>
      <c r="BU105" s="233">
        <f>BO105*'Anexo VI-PlanilhaCustos Global '!$F$138</f>
        <v>92.628799999999998</v>
      </c>
      <c r="BV105" s="233">
        <f>BO105*'Anexo VI-PlanilhaCustos Global '!$F$139</f>
        <v>28.9465</v>
      </c>
      <c r="BW105" s="233">
        <f>BO105*'Anexo VI-PlanilhaCustos Global '!$F$140</f>
        <v>6.9471599999999993</v>
      </c>
      <c r="BX105" s="233">
        <f t="shared" si="169"/>
        <v>426.09248000000002</v>
      </c>
      <c r="BY105" s="233">
        <f>BO105*'Anexo VI-PlanilhaCustos Global '!$F$143</f>
        <v>128.63824599999998</v>
      </c>
      <c r="BZ105" s="233">
        <f>BO105*'Anexo VI-PlanilhaCustos Global '!$F$144</f>
        <v>96.449737999999996</v>
      </c>
      <c r="CA105" s="233">
        <f>BO105*'Anexo VI-PlanilhaCustos Global '!$F$145</f>
        <v>22.462484</v>
      </c>
      <c r="CB105" s="233">
        <f>BO105*'Anexo VI-PlanilhaCustos Global '!$F$146</f>
        <v>19.220475999999998</v>
      </c>
      <c r="CC105" s="233">
        <f>BO105*'Anexo VI-PlanilhaCustos Global '!$F$147</f>
        <v>0.231572</v>
      </c>
      <c r="CD105" s="233">
        <f>BO105*'Anexo VI-PlanilhaCustos Global '!$F$148</f>
        <v>8.4523779999999995</v>
      </c>
      <c r="CE105" s="233">
        <f>BO105*'Anexo VI-PlanilhaCustos Global '!$F$149</f>
        <v>3.1262219999999998</v>
      </c>
      <c r="CF105" s="233">
        <f t="shared" si="170"/>
        <v>278.58111600000001</v>
      </c>
      <c r="CG105" s="233">
        <f>BO105*'Anexo VI-PlanilhaCustos Global '!$F$152</f>
        <v>4.8630119999999994</v>
      </c>
      <c r="CH105" s="233">
        <f>BO105*'Anexo VI-PlanilhaCustos Global '!$F$153</f>
        <v>50.36690999999999</v>
      </c>
      <c r="CI105" s="233">
        <f>BO105*'Anexo VI-PlanilhaCustos Global '!$F$154</f>
        <v>4.6314399999999996</v>
      </c>
      <c r="CJ105" s="233">
        <f t="shared" si="171"/>
        <v>59.861361999999986</v>
      </c>
      <c r="CK105" s="233">
        <f>BO105*'Anexo VI-PlanilhaCustos Global '!$F$157</f>
        <v>102.51785068800002</v>
      </c>
      <c r="CL105" s="233">
        <f>BO105*'Anexo VI-PlanilhaCustos Global '!$F$160</f>
        <v>0.38904095999999994</v>
      </c>
      <c r="CM105" s="233">
        <f>BO105*'Anexo VI-PlanilhaCustos Global '!$F$163</f>
        <v>0.31262219999999996</v>
      </c>
      <c r="CN105" s="233">
        <f t="shared" si="116"/>
        <v>867.75447184800009</v>
      </c>
      <c r="CO105" s="233">
        <f>Z105*CCT_Insumos!$B$37</f>
        <v>0</v>
      </c>
      <c r="CP105" s="233">
        <f>Z105*CCT_Insumos!$B$38</f>
        <v>0</v>
      </c>
      <c r="CQ105" s="250"/>
      <c r="CR105" s="21">
        <f>Z105*CCT_Insumos!F2</f>
        <v>13.16</v>
      </c>
      <c r="CS105" s="21">
        <f>Z105*CCT_Insumos!G2</f>
        <v>1.0941666666666667</v>
      </c>
      <c r="CT105" s="233">
        <f>Z105*CCT_Insumos!$B$39</f>
        <v>0</v>
      </c>
      <c r="CU105" s="250"/>
      <c r="CV105" s="21">
        <f>(H105+I105+L105+O105+P105+Q105+T105+V105+X105+Y105)*CCT_Insumos!I2</f>
        <v>0</v>
      </c>
      <c r="CW105" s="233">
        <f t="shared" si="172"/>
        <v>414</v>
      </c>
      <c r="CX105" s="21">
        <f>'Anexo III  Relação de Materiais'!HJ84</f>
        <v>0</v>
      </c>
      <c r="CY105" s="231">
        <f>'Anexo IV - Equipamentos '!W105</f>
        <v>0</v>
      </c>
      <c r="CZ105" s="231">
        <f>'Caixa d''água '!H96/12</f>
        <v>0</v>
      </c>
      <c r="DA105" s="231">
        <f>'Dedetização '!G105/12</f>
        <v>0</v>
      </c>
      <c r="DB105" s="231"/>
      <c r="DC105" s="233">
        <f t="shared" si="173"/>
        <v>428.25416666666666</v>
      </c>
      <c r="DD105" s="233">
        <v>21.623202731579998</v>
      </c>
      <c r="DE105" s="233">
        <v>18.8886</v>
      </c>
      <c r="DF105" s="21">
        <f>BO105*'Montante D'!$B$2</f>
        <v>0</v>
      </c>
      <c r="DG105" s="21">
        <f>BO105*'Montante D'!$B$3</f>
        <v>0</v>
      </c>
      <c r="DH105" s="233">
        <f t="shared" si="119"/>
        <v>0</v>
      </c>
      <c r="DI105" s="233">
        <f t="shared" si="174"/>
        <v>2453.8686385146666</v>
      </c>
      <c r="DJ105" s="237">
        <f t="shared" si="120"/>
        <v>13.314447592067978</v>
      </c>
      <c r="DK105" s="233">
        <f t="shared" si="121"/>
        <v>211.32466461995992</v>
      </c>
      <c r="DL105" s="233">
        <f t="shared" si="122"/>
        <v>45.879696924070252</v>
      </c>
      <c r="DM105" s="289">
        <v>2.5000000000000001E-2</v>
      </c>
      <c r="DN105" s="233">
        <f t="shared" si="123"/>
        <v>69.514692309197343</v>
      </c>
      <c r="DO105" s="233">
        <f t="shared" si="124"/>
        <v>326.71905385322754</v>
      </c>
      <c r="DP105" s="233">
        <f t="shared" si="125"/>
        <v>2780.5876923678939</v>
      </c>
      <c r="DQ105" s="233">
        <f t="shared" si="126"/>
        <v>2780.5876923678939</v>
      </c>
      <c r="DR105" s="233">
        <f t="shared" si="127"/>
        <v>33367.052308414728</v>
      </c>
      <c r="DS105" s="233">
        <f t="shared" si="128"/>
        <v>33367.052308414728</v>
      </c>
    </row>
    <row r="106" spans="1:123" s="14" customFormat="1">
      <c r="A106" s="24" t="s">
        <v>108</v>
      </c>
      <c r="B106" s="24" t="s">
        <v>109</v>
      </c>
      <c r="C106" s="24" t="s">
        <v>91</v>
      </c>
      <c r="D106" s="386" t="s">
        <v>298</v>
      </c>
      <c r="E106" s="24" t="str">
        <f>CCT!D97</f>
        <v>Região de Varginha</v>
      </c>
      <c r="F106" s="221"/>
      <c r="G106" s="221"/>
      <c r="H106" s="221">
        <v>4</v>
      </c>
      <c r="I106" s="221"/>
      <c r="J106" s="221"/>
      <c r="K106" s="221"/>
      <c r="L106" s="221">
        <v>1</v>
      </c>
      <c r="M106" s="221"/>
      <c r="N106" s="221"/>
      <c r="O106" s="221"/>
      <c r="P106" s="221"/>
      <c r="Q106" s="221">
        <v>1</v>
      </c>
      <c r="R106" s="221"/>
      <c r="S106" s="221"/>
      <c r="T106" s="221"/>
      <c r="U106" s="221"/>
      <c r="V106" s="221"/>
      <c r="W106" s="221"/>
      <c r="X106" s="221"/>
      <c r="Y106" s="221"/>
      <c r="Z106" s="22">
        <f t="shared" si="168"/>
        <v>6</v>
      </c>
      <c r="AA106" s="221"/>
      <c r="AB106" s="221"/>
      <c r="AC106" s="236">
        <f>CCT_Salários!F9</f>
        <v>1394.24</v>
      </c>
      <c r="AD106" s="221"/>
      <c r="AE106" s="221"/>
      <c r="AF106" s="221"/>
      <c r="AG106" s="236">
        <f>CCT_Salários!L9</f>
        <v>1415.16</v>
      </c>
      <c r="AH106" s="221"/>
      <c r="AI106" s="221"/>
      <c r="AJ106" s="221"/>
      <c r="AK106" s="221"/>
      <c r="AL106" s="359">
        <f>CCT_Salários!R9</f>
        <v>2057.92</v>
      </c>
      <c r="AM106" s="221"/>
      <c r="AN106" s="221"/>
      <c r="AO106" s="221"/>
      <c r="AP106" s="221"/>
      <c r="AQ106" s="221"/>
      <c r="AR106" s="221"/>
      <c r="AS106" s="221"/>
      <c r="AT106" s="221"/>
      <c r="AU106" s="233">
        <f t="shared" si="111"/>
        <v>0</v>
      </c>
      <c r="AV106" s="233">
        <f t="shared" si="89"/>
        <v>0</v>
      </c>
      <c r="AW106" s="233">
        <f t="shared" si="90"/>
        <v>5576.96</v>
      </c>
      <c r="AX106" s="233">
        <f t="shared" si="91"/>
        <v>0</v>
      </c>
      <c r="AY106" s="233">
        <f t="shared" si="92"/>
        <v>0</v>
      </c>
      <c r="AZ106" s="233">
        <f t="shared" si="93"/>
        <v>0</v>
      </c>
      <c r="BA106" s="233">
        <f t="shared" si="94"/>
        <v>1415.16</v>
      </c>
      <c r="BB106" s="233">
        <f t="shared" si="95"/>
        <v>0</v>
      </c>
      <c r="BC106" s="233">
        <f t="shared" si="96"/>
        <v>0</v>
      </c>
      <c r="BD106" s="233">
        <f t="shared" si="97"/>
        <v>0</v>
      </c>
      <c r="BE106" s="233">
        <f t="shared" si="98"/>
        <v>0</v>
      </c>
      <c r="BF106" s="233">
        <f t="shared" si="99"/>
        <v>2057.92</v>
      </c>
      <c r="BG106" s="233">
        <f t="shared" si="100"/>
        <v>0</v>
      </c>
      <c r="BH106" s="233">
        <f t="shared" si="101"/>
        <v>0</v>
      </c>
      <c r="BI106" s="233">
        <f t="shared" si="102"/>
        <v>0</v>
      </c>
      <c r="BJ106" s="233">
        <f t="shared" si="103"/>
        <v>0</v>
      </c>
      <c r="BK106" s="233">
        <f t="shared" si="104"/>
        <v>0</v>
      </c>
      <c r="BL106" s="233">
        <f t="shared" si="105"/>
        <v>0</v>
      </c>
      <c r="BM106" s="233">
        <f t="shared" si="106"/>
        <v>0</v>
      </c>
      <c r="BN106" s="233">
        <f t="shared" si="107"/>
        <v>0</v>
      </c>
      <c r="BO106" s="233">
        <f t="shared" si="112"/>
        <v>9050.0400000000009</v>
      </c>
      <c r="BP106" s="233">
        <f>BO106*'Anexo VI-PlanilhaCustos Global '!$F$133</f>
        <v>1810.0080000000003</v>
      </c>
      <c r="BQ106" s="233">
        <f>BO106*'Anexo VI-PlanilhaCustos Global '!$F$134</f>
        <v>18.100080000000002</v>
      </c>
      <c r="BR106" s="233">
        <f>BO106*'Anexo VI-PlanilhaCustos Global '!$F$135</f>
        <v>135.75060000000002</v>
      </c>
      <c r="BS106" s="233">
        <f>BO106*'Anexo VI-PlanilhaCustos Global '!$F$136</f>
        <v>90.500400000000013</v>
      </c>
      <c r="BT106" s="233">
        <f>BO106*'Anexo VI-PlanilhaCustos Global '!$F$137</f>
        <v>271.50120000000004</v>
      </c>
      <c r="BU106" s="233">
        <f>BO106*'Anexo VI-PlanilhaCustos Global '!$F$138</f>
        <v>724.00320000000011</v>
      </c>
      <c r="BV106" s="233">
        <f>BO106*'Anexo VI-PlanilhaCustos Global '!$F$139</f>
        <v>226.25100000000003</v>
      </c>
      <c r="BW106" s="233">
        <f>BO106*'Anexo VI-PlanilhaCustos Global '!$F$140</f>
        <v>54.300240000000009</v>
      </c>
      <c r="BX106" s="233">
        <f t="shared" si="169"/>
        <v>3330.4147200000007</v>
      </c>
      <c r="BY106" s="233">
        <f>BO106*'Anexo VI-PlanilhaCustos Global '!$F$143</f>
        <v>1005.4594440000002</v>
      </c>
      <c r="BZ106" s="233">
        <f>BO106*'Anexo VI-PlanilhaCustos Global '!$F$144</f>
        <v>753.86833200000001</v>
      </c>
      <c r="CA106" s="233">
        <f>BO106*'Anexo VI-PlanilhaCustos Global '!$F$145</f>
        <v>175.57077600000002</v>
      </c>
      <c r="CB106" s="233">
        <f>BO106*'Anexo VI-PlanilhaCustos Global '!$F$146</f>
        <v>150.23066400000002</v>
      </c>
      <c r="CC106" s="233">
        <f>BO106*'Anexo VI-PlanilhaCustos Global '!$F$147</f>
        <v>1.8100080000000003</v>
      </c>
      <c r="CD106" s="233">
        <f>BO106*'Anexo VI-PlanilhaCustos Global '!$F$148</f>
        <v>66.065292000000014</v>
      </c>
      <c r="CE106" s="233">
        <f>BO106*'Anexo VI-PlanilhaCustos Global '!$F$149</f>
        <v>24.435108000000003</v>
      </c>
      <c r="CF106" s="233">
        <f t="shared" si="170"/>
        <v>2177.4396240000005</v>
      </c>
      <c r="CG106" s="233">
        <f>BO106*'Anexo VI-PlanilhaCustos Global '!$F$152</f>
        <v>38.010168</v>
      </c>
      <c r="CH106" s="233">
        <f>BO106*'Anexo VI-PlanilhaCustos Global '!$F$153</f>
        <v>393.67674</v>
      </c>
      <c r="CI106" s="233">
        <f>BO106*'Anexo VI-PlanilhaCustos Global '!$F$154</f>
        <v>36.200160000000004</v>
      </c>
      <c r="CJ106" s="233">
        <f t="shared" si="171"/>
        <v>467.887068</v>
      </c>
      <c r="CK106" s="233">
        <f>BO106*'Anexo VI-PlanilhaCustos Global '!$F$157</f>
        <v>801.29778163200035</v>
      </c>
      <c r="CL106" s="233">
        <f>BO106*'Anexo VI-PlanilhaCustos Global '!$F$160</f>
        <v>3.04081344</v>
      </c>
      <c r="CM106" s="233">
        <f>BO106*'Anexo VI-PlanilhaCustos Global '!$F$163</f>
        <v>2.4435108000000003</v>
      </c>
      <c r="CN106" s="233">
        <f t="shared" si="116"/>
        <v>6782.5235178720013</v>
      </c>
      <c r="CO106" s="233">
        <f>Z106*CCT_Insumos!$B$37</f>
        <v>0</v>
      </c>
      <c r="CP106" s="233">
        <f>Z106*CCT_Insumos!$B$38</f>
        <v>0</v>
      </c>
      <c r="CQ106" s="21">
        <f>Z106*CCT_Insumos!E9</f>
        <v>269.04000000000002</v>
      </c>
      <c r="CR106" s="250"/>
      <c r="CS106" s="21">
        <f>Z106*CCT_Insumos!G9</f>
        <v>6.5650000000000004</v>
      </c>
      <c r="CT106" s="233">
        <f>Z106*CCT_Insumos!$B$39</f>
        <v>0</v>
      </c>
      <c r="CU106" s="250"/>
      <c r="CV106" s="21">
        <f>(H106+I106+L106+O106+P106+Q106+T106+V106+X106+Y106)*CCT_Insumos!I9</f>
        <v>125.47199999999999</v>
      </c>
      <c r="CW106" s="233">
        <f t="shared" si="172"/>
        <v>2484</v>
      </c>
      <c r="CX106" s="21">
        <f>'Anexo III  Relação de Materiais'!HN84</f>
        <v>0</v>
      </c>
      <c r="CY106" s="231">
        <f>'Anexo IV - Equipamentos '!W106</f>
        <v>0</v>
      </c>
      <c r="CZ106" s="231">
        <f>'Caixa d''água '!H97/12</f>
        <v>0</v>
      </c>
      <c r="DA106" s="231">
        <f>'Dedetização '!G106/12</f>
        <v>0</v>
      </c>
      <c r="DB106" s="231"/>
      <c r="DC106" s="233">
        <f t="shared" si="173"/>
        <v>2885.0770000000002</v>
      </c>
      <c r="DD106" s="233">
        <v>130.61336680855999</v>
      </c>
      <c r="DE106" s="233">
        <v>114.09520000000001</v>
      </c>
      <c r="DF106" s="21">
        <f>BO106*'Montante D'!$B$2</f>
        <v>0</v>
      </c>
      <c r="DG106" s="21">
        <f>BO106*'Montante D'!$B$3</f>
        <v>0</v>
      </c>
      <c r="DH106" s="233">
        <f t="shared" si="119"/>
        <v>0</v>
      </c>
      <c r="DI106" s="233">
        <f t="shared" si="174"/>
        <v>18717.640517872002</v>
      </c>
      <c r="DJ106" s="237">
        <f t="shared" si="120"/>
        <v>13.960113960113972</v>
      </c>
      <c r="DK106" s="233">
        <f t="shared" si="121"/>
        <v>1621.1289793256663</v>
      </c>
      <c r="DL106" s="233">
        <f t="shared" si="122"/>
        <v>351.95563366938808</v>
      </c>
      <c r="DM106" s="289">
        <v>0.03</v>
      </c>
      <c r="DN106" s="233">
        <f t="shared" si="123"/>
        <v>639.91933394434193</v>
      </c>
      <c r="DO106" s="233">
        <f t="shared" si="124"/>
        <v>2613.0039469393964</v>
      </c>
      <c r="DP106" s="233">
        <f t="shared" si="125"/>
        <v>21330.644464811397</v>
      </c>
      <c r="DQ106" s="233">
        <f t="shared" si="126"/>
        <v>21330.644464811397</v>
      </c>
      <c r="DR106" s="233">
        <f t="shared" si="127"/>
        <v>255967.73357773677</v>
      </c>
      <c r="DS106" s="233">
        <f t="shared" si="128"/>
        <v>255967.73357773677</v>
      </c>
    </row>
    <row r="107" spans="1:123" s="14" customFormat="1">
      <c r="A107" s="24" t="s">
        <v>108</v>
      </c>
      <c r="B107" s="24" t="s">
        <v>109</v>
      </c>
      <c r="C107" s="24" t="s">
        <v>92</v>
      </c>
      <c r="D107" s="386" t="s">
        <v>299</v>
      </c>
      <c r="E107" s="24" t="str">
        <f>CCT!D98</f>
        <v>Região de Varginha</v>
      </c>
      <c r="F107" s="221"/>
      <c r="G107" s="221"/>
      <c r="H107" s="221"/>
      <c r="I107" s="221"/>
      <c r="J107" s="221">
        <v>1</v>
      </c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21"/>
      <c r="Z107" s="22">
        <f t="shared" si="168"/>
        <v>1</v>
      </c>
      <c r="AA107" s="221"/>
      <c r="AB107" s="221"/>
      <c r="AC107" s="221"/>
      <c r="AD107" s="221"/>
      <c r="AE107" s="236">
        <f>CCT_Salários!J9</f>
        <v>771.91</v>
      </c>
      <c r="AF107" s="221"/>
      <c r="AG107" s="221"/>
      <c r="AH107" s="221"/>
      <c r="AI107" s="221"/>
      <c r="AJ107" s="221"/>
      <c r="AK107" s="221"/>
      <c r="AL107" s="221"/>
      <c r="AM107" s="221"/>
      <c r="AN107" s="221"/>
      <c r="AO107" s="221"/>
      <c r="AP107" s="221"/>
      <c r="AQ107" s="221"/>
      <c r="AR107" s="221"/>
      <c r="AS107" s="221"/>
      <c r="AT107" s="221"/>
      <c r="AU107" s="233">
        <f t="shared" si="111"/>
        <v>0</v>
      </c>
      <c r="AV107" s="233">
        <f t="shared" si="89"/>
        <v>0</v>
      </c>
      <c r="AW107" s="233">
        <f t="shared" si="90"/>
        <v>0</v>
      </c>
      <c r="AX107" s="233">
        <f t="shared" si="91"/>
        <v>0</v>
      </c>
      <c r="AY107" s="233">
        <f t="shared" si="92"/>
        <v>771.91</v>
      </c>
      <c r="AZ107" s="233">
        <f t="shared" si="93"/>
        <v>0</v>
      </c>
      <c r="BA107" s="233">
        <f t="shared" si="94"/>
        <v>0</v>
      </c>
      <c r="BB107" s="233">
        <f t="shared" si="95"/>
        <v>0</v>
      </c>
      <c r="BC107" s="233">
        <f t="shared" si="96"/>
        <v>0</v>
      </c>
      <c r="BD107" s="233">
        <f t="shared" si="97"/>
        <v>0</v>
      </c>
      <c r="BE107" s="233">
        <f t="shared" si="98"/>
        <v>0</v>
      </c>
      <c r="BF107" s="233">
        <f t="shared" si="99"/>
        <v>0</v>
      </c>
      <c r="BG107" s="233">
        <f t="shared" si="100"/>
        <v>0</v>
      </c>
      <c r="BH107" s="233">
        <f t="shared" si="101"/>
        <v>0</v>
      </c>
      <c r="BI107" s="233">
        <f t="shared" si="102"/>
        <v>0</v>
      </c>
      <c r="BJ107" s="233">
        <f t="shared" si="103"/>
        <v>0</v>
      </c>
      <c r="BK107" s="233">
        <f t="shared" si="104"/>
        <v>0</v>
      </c>
      <c r="BL107" s="233">
        <f t="shared" si="105"/>
        <v>0</v>
      </c>
      <c r="BM107" s="233">
        <f t="shared" si="106"/>
        <v>0</v>
      </c>
      <c r="BN107" s="233">
        <f t="shared" si="107"/>
        <v>0</v>
      </c>
      <c r="BO107" s="233">
        <f t="shared" si="112"/>
        <v>771.91</v>
      </c>
      <c r="BP107" s="233">
        <f>BO107*'Anexo VI-PlanilhaCustos Global '!$F$133</f>
        <v>154.38200000000001</v>
      </c>
      <c r="BQ107" s="233">
        <f>BO107*'Anexo VI-PlanilhaCustos Global '!$F$134</f>
        <v>1.54382</v>
      </c>
      <c r="BR107" s="233">
        <f>BO107*'Anexo VI-PlanilhaCustos Global '!$F$135</f>
        <v>11.57865</v>
      </c>
      <c r="BS107" s="233">
        <f>BO107*'Anexo VI-PlanilhaCustos Global '!$F$136</f>
        <v>7.7191000000000001</v>
      </c>
      <c r="BT107" s="233">
        <f>BO107*'Anexo VI-PlanilhaCustos Global '!$F$137</f>
        <v>23.157299999999999</v>
      </c>
      <c r="BU107" s="233">
        <f>BO107*'Anexo VI-PlanilhaCustos Global '!$F$138</f>
        <v>61.752800000000001</v>
      </c>
      <c r="BV107" s="233">
        <f>BO107*'Anexo VI-PlanilhaCustos Global '!$F$139</f>
        <v>19.297750000000001</v>
      </c>
      <c r="BW107" s="233">
        <f>BO107*'Anexo VI-PlanilhaCustos Global '!$F$140</f>
        <v>4.6314599999999997</v>
      </c>
      <c r="BX107" s="233">
        <f t="shared" si="169"/>
        <v>284.06288000000001</v>
      </c>
      <c r="BY107" s="233">
        <f>BO107*'Anexo VI-PlanilhaCustos Global '!$F$143</f>
        <v>85.759201000000004</v>
      </c>
      <c r="BZ107" s="233">
        <f>BO107*'Anexo VI-PlanilhaCustos Global '!$F$144</f>
        <v>64.300102999999993</v>
      </c>
      <c r="CA107" s="233">
        <f>BO107*'Anexo VI-PlanilhaCustos Global '!$F$145</f>
        <v>14.975054</v>
      </c>
      <c r="CB107" s="233">
        <f>BO107*'Anexo VI-PlanilhaCustos Global '!$F$146</f>
        <v>12.813706</v>
      </c>
      <c r="CC107" s="233">
        <f>BO107*'Anexo VI-PlanilhaCustos Global '!$F$147</f>
        <v>0.15438199999999999</v>
      </c>
      <c r="CD107" s="233">
        <f>BO107*'Anexo VI-PlanilhaCustos Global '!$F$148</f>
        <v>5.6349429999999998</v>
      </c>
      <c r="CE107" s="233">
        <f>BO107*'Anexo VI-PlanilhaCustos Global '!$F$149</f>
        <v>2.0841569999999998</v>
      </c>
      <c r="CF107" s="233">
        <f t="shared" si="170"/>
        <v>185.72154599999999</v>
      </c>
      <c r="CG107" s="233">
        <f>BO107*'Anexo VI-PlanilhaCustos Global '!$F$152</f>
        <v>3.2420219999999995</v>
      </c>
      <c r="CH107" s="233">
        <f>BO107*'Anexo VI-PlanilhaCustos Global '!$F$153</f>
        <v>33.578084999999994</v>
      </c>
      <c r="CI107" s="233">
        <f>BO107*'Anexo VI-PlanilhaCustos Global '!$F$154</f>
        <v>3.0876399999999999</v>
      </c>
      <c r="CJ107" s="233">
        <f t="shared" si="171"/>
        <v>39.907746999999993</v>
      </c>
      <c r="CK107" s="233">
        <f>BO107*'Anexo VI-PlanilhaCustos Global '!$F$157</f>
        <v>68.345528928000022</v>
      </c>
      <c r="CL107" s="233">
        <f>BO107*'Anexo VI-PlanilhaCustos Global '!$F$160</f>
        <v>0.25936176</v>
      </c>
      <c r="CM107" s="233">
        <f>BO107*'Anexo VI-PlanilhaCustos Global '!$F$163</f>
        <v>0.20841569999999998</v>
      </c>
      <c r="CN107" s="233">
        <f t="shared" si="116"/>
        <v>578.50547938800003</v>
      </c>
      <c r="CO107" s="233">
        <f>Z107*CCT_Insumos!$B$37</f>
        <v>0</v>
      </c>
      <c r="CP107" s="233">
        <f>Z107*CCT_Insumos!$B$38</f>
        <v>0</v>
      </c>
      <c r="CQ107" s="250"/>
      <c r="CR107" s="250"/>
      <c r="CS107" s="21">
        <f>Z107*CCT_Insumos!G9</f>
        <v>1.0941666666666667</v>
      </c>
      <c r="CT107" s="233">
        <f>Z107*CCT_Insumos!$B$39</f>
        <v>0</v>
      </c>
      <c r="CU107" s="250"/>
      <c r="CV107" s="21">
        <f>(H107+I107+L107+O107+P107+Q107+T107+V107+X107+Y107)*CCT_Insumos!I9</f>
        <v>0</v>
      </c>
      <c r="CW107" s="233">
        <f t="shared" si="172"/>
        <v>414</v>
      </c>
      <c r="CX107" s="21">
        <f>'Anexo III  Relação de Materiais'!HO84</f>
        <v>0</v>
      </c>
      <c r="CY107" s="231">
        <f>'Anexo IV - Equipamentos '!W107</f>
        <v>0</v>
      </c>
      <c r="CZ107" s="231">
        <f>'Caixa d''água '!H98/12</f>
        <v>0</v>
      </c>
      <c r="DA107" s="231">
        <f>'Dedetização '!G107/12</f>
        <v>0</v>
      </c>
      <c r="DB107" s="231"/>
      <c r="DC107" s="233">
        <f t="shared" si="173"/>
        <v>415.09416666666669</v>
      </c>
      <c r="DD107" s="233">
        <v>14.415697442779999</v>
      </c>
      <c r="DE107" s="233">
        <v>12.592600000000001</v>
      </c>
      <c r="DF107" s="21">
        <f>BO107*'Montante D'!$B$2</f>
        <v>0</v>
      </c>
      <c r="DG107" s="21">
        <f>BO107*'Montante D'!$B$3</f>
        <v>0</v>
      </c>
      <c r="DH107" s="233">
        <f t="shared" si="119"/>
        <v>0</v>
      </c>
      <c r="DI107" s="233">
        <f t="shared" si="174"/>
        <v>1765.5096460546667</v>
      </c>
      <c r="DJ107" s="237">
        <f t="shared" si="120"/>
        <v>13.314447592067978</v>
      </c>
      <c r="DK107" s="233">
        <f t="shared" si="121"/>
        <v>152.04389019847551</v>
      </c>
      <c r="DL107" s="233">
        <f t="shared" si="122"/>
        <v>33.009528793090084</v>
      </c>
      <c r="DM107" s="289">
        <v>2.5000000000000001E-2</v>
      </c>
      <c r="DN107" s="233">
        <f t="shared" si="123"/>
        <v>50.014437565288006</v>
      </c>
      <c r="DO107" s="233">
        <f t="shared" si="124"/>
        <v>235.0678565568536</v>
      </c>
      <c r="DP107" s="233">
        <f t="shared" si="125"/>
        <v>2000.57750261152</v>
      </c>
      <c r="DQ107" s="233">
        <f t="shared" si="126"/>
        <v>2000.57750261152</v>
      </c>
      <c r="DR107" s="233">
        <f t="shared" si="127"/>
        <v>24006.930031338241</v>
      </c>
      <c r="DS107" s="233">
        <f t="shared" si="128"/>
        <v>24006.930031338241</v>
      </c>
    </row>
    <row r="108" spans="1:123" s="14" customFormat="1">
      <c r="A108" s="24" t="s">
        <v>108</v>
      </c>
      <c r="B108" s="24" t="s">
        <v>109</v>
      </c>
      <c r="C108" s="24" t="s">
        <v>86</v>
      </c>
      <c r="D108" s="386" t="s">
        <v>292</v>
      </c>
      <c r="E108" s="24" t="str">
        <f>CCT!D99</f>
        <v>São Lourenço</v>
      </c>
      <c r="F108" s="221"/>
      <c r="G108" s="221"/>
      <c r="H108" s="221"/>
      <c r="I108" s="221"/>
      <c r="J108" s="221">
        <v>1</v>
      </c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21"/>
      <c r="Z108" s="22">
        <f t="shared" si="168"/>
        <v>1</v>
      </c>
      <c r="AA108" s="221"/>
      <c r="AB108" s="221"/>
      <c r="AC108" s="221"/>
      <c r="AD108" s="221"/>
      <c r="AE108" s="238">
        <f>CCT_Salários!J29</f>
        <v>797.46</v>
      </c>
      <c r="AF108" s="221"/>
      <c r="AG108" s="221"/>
      <c r="AH108" s="221"/>
      <c r="AI108" s="221"/>
      <c r="AJ108" s="221"/>
      <c r="AK108" s="221"/>
      <c r="AL108" s="221"/>
      <c r="AM108" s="221"/>
      <c r="AN108" s="221"/>
      <c r="AO108" s="221"/>
      <c r="AP108" s="221"/>
      <c r="AQ108" s="221"/>
      <c r="AR108" s="221"/>
      <c r="AS108" s="221"/>
      <c r="AT108" s="221"/>
      <c r="AU108" s="233">
        <f t="shared" si="111"/>
        <v>0</v>
      </c>
      <c r="AV108" s="233">
        <f t="shared" ref="AV108:AV128" si="175">G108*AB108</f>
        <v>0</v>
      </c>
      <c r="AW108" s="233">
        <f t="shared" ref="AW108:AW128" si="176">H108*AC108</f>
        <v>0</v>
      </c>
      <c r="AX108" s="233">
        <f t="shared" ref="AX108:AX128" si="177">I108*AD108</f>
        <v>0</v>
      </c>
      <c r="AY108" s="233">
        <f t="shared" ref="AY108:AY128" si="178">J108*AE108</f>
        <v>797.46</v>
      </c>
      <c r="AZ108" s="233">
        <f t="shared" ref="AZ108:AZ128" si="179">K108*AF108</f>
        <v>0</v>
      </c>
      <c r="BA108" s="233">
        <f t="shared" ref="BA108:BA128" si="180">L108*AG108</f>
        <v>0</v>
      </c>
      <c r="BB108" s="233">
        <f t="shared" ref="BB108:BB128" si="181">M108*AH108</f>
        <v>0</v>
      </c>
      <c r="BC108" s="233">
        <f t="shared" ref="BC108:BC128" si="182">N108*AI108</f>
        <v>0</v>
      </c>
      <c r="BD108" s="233">
        <f t="shared" ref="BD108:BD128" si="183">O108*AJ108</f>
        <v>0</v>
      </c>
      <c r="BE108" s="233">
        <f t="shared" ref="BE108:BE128" si="184">P108*AK108</f>
        <v>0</v>
      </c>
      <c r="BF108" s="233">
        <f t="shared" ref="BF108:BF128" si="185">Q108*AL108</f>
        <v>0</v>
      </c>
      <c r="BG108" s="233">
        <f t="shared" ref="BG108:BG128" si="186">R108*AM108</f>
        <v>0</v>
      </c>
      <c r="BH108" s="233">
        <f t="shared" ref="BH108:BH128" si="187">S108*AN108</f>
        <v>0</v>
      </c>
      <c r="BI108" s="233">
        <f t="shared" ref="BI108:BI128" si="188">T108*AO108</f>
        <v>0</v>
      </c>
      <c r="BJ108" s="233">
        <f t="shared" ref="BJ108:BJ128" si="189">U108*AP108</f>
        <v>0</v>
      </c>
      <c r="BK108" s="233">
        <f t="shared" ref="BK108:BK128" si="190">V108*AQ108</f>
        <v>0</v>
      </c>
      <c r="BL108" s="233">
        <f t="shared" ref="BL108:BL128" si="191">W108*AR108</f>
        <v>0</v>
      </c>
      <c r="BM108" s="233">
        <f t="shared" ref="BM108:BM128" si="192">X108*AS108</f>
        <v>0</v>
      </c>
      <c r="BN108" s="233">
        <f t="shared" ref="BN108:BN128" si="193">Y108*AT108</f>
        <v>0</v>
      </c>
      <c r="BO108" s="233">
        <f t="shared" si="112"/>
        <v>797.46</v>
      </c>
      <c r="BP108" s="233">
        <f>BO108*'Anexo VI-PlanilhaCustos Global '!$F$133</f>
        <v>159.49200000000002</v>
      </c>
      <c r="BQ108" s="233">
        <f>BO108*'Anexo VI-PlanilhaCustos Global '!$F$134</f>
        <v>1.5949200000000001</v>
      </c>
      <c r="BR108" s="233">
        <f>BO108*'Anexo VI-PlanilhaCustos Global '!$F$135</f>
        <v>11.9619</v>
      </c>
      <c r="BS108" s="233">
        <f>BO108*'Anexo VI-PlanilhaCustos Global '!$F$136</f>
        <v>7.9746000000000006</v>
      </c>
      <c r="BT108" s="233">
        <f>BO108*'Anexo VI-PlanilhaCustos Global '!$F$137</f>
        <v>23.9238</v>
      </c>
      <c r="BU108" s="233">
        <f>BO108*'Anexo VI-PlanilhaCustos Global '!$F$138</f>
        <v>63.796800000000005</v>
      </c>
      <c r="BV108" s="233">
        <f>BO108*'Anexo VI-PlanilhaCustos Global '!$F$139</f>
        <v>19.936500000000002</v>
      </c>
      <c r="BW108" s="233">
        <f>BO108*'Anexo VI-PlanilhaCustos Global '!$F$140</f>
        <v>4.7847600000000003</v>
      </c>
      <c r="BX108" s="233">
        <f t="shared" si="169"/>
        <v>293.46528000000006</v>
      </c>
      <c r="BY108" s="233">
        <f>BO108*'Anexo VI-PlanilhaCustos Global '!$F$143</f>
        <v>88.597806000000006</v>
      </c>
      <c r="BZ108" s="233">
        <f>BO108*'Anexo VI-PlanilhaCustos Global '!$F$144</f>
        <v>66.428418000000008</v>
      </c>
      <c r="CA108" s="233">
        <f>BO108*'Anexo VI-PlanilhaCustos Global '!$F$145</f>
        <v>15.470724000000001</v>
      </c>
      <c r="CB108" s="233">
        <f>BO108*'Anexo VI-PlanilhaCustos Global '!$F$146</f>
        <v>13.237836000000001</v>
      </c>
      <c r="CC108" s="233">
        <f>BO108*'Anexo VI-PlanilhaCustos Global '!$F$147</f>
        <v>0.15949200000000002</v>
      </c>
      <c r="CD108" s="233">
        <f>BO108*'Anexo VI-PlanilhaCustos Global '!$F$148</f>
        <v>5.8214580000000007</v>
      </c>
      <c r="CE108" s="233">
        <f>BO108*'Anexo VI-PlanilhaCustos Global '!$F$149</f>
        <v>2.1531420000000003</v>
      </c>
      <c r="CF108" s="233">
        <f t="shared" si="170"/>
        <v>191.868876</v>
      </c>
      <c r="CG108" s="233">
        <f>BO108*'Anexo VI-PlanilhaCustos Global '!$F$152</f>
        <v>3.349332</v>
      </c>
      <c r="CH108" s="233">
        <f>BO108*'Anexo VI-PlanilhaCustos Global '!$F$153</f>
        <v>34.689509999999999</v>
      </c>
      <c r="CI108" s="233">
        <f>BO108*'Anexo VI-PlanilhaCustos Global '!$F$154</f>
        <v>3.1898400000000002</v>
      </c>
      <c r="CJ108" s="233">
        <f t="shared" si="171"/>
        <v>41.228681999999992</v>
      </c>
      <c r="CK108" s="233">
        <f>BO108*'Anexo VI-PlanilhaCustos Global '!$F$157</f>
        <v>70.607746368000022</v>
      </c>
      <c r="CL108" s="233">
        <f>BO108*'Anexo VI-PlanilhaCustos Global '!$F$160</f>
        <v>0.26794656</v>
      </c>
      <c r="CM108" s="233">
        <f>BO108*'Anexo VI-PlanilhaCustos Global '!$F$163</f>
        <v>0.21531420000000001</v>
      </c>
      <c r="CN108" s="233">
        <f t="shared" si="116"/>
        <v>597.65384512800006</v>
      </c>
      <c r="CO108" s="233">
        <f>Z108*CCT_Insumos!$B$37</f>
        <v>0</v>
      </c>
      <c r="CP108" s="233">
        <f>Z108*CCT_Insumos!$B$38</f>
        <v>0</v>
      </c>
      <c r="CQ108" s="21">
        <f>Z108*CCT_Insumos!E29</f>
        <v>44.84</v>
      </c>
      <c r="CR108" s="250"/>
      <c r="CS108" s="21">
        <f>Z108*CCT_Insumos!G29</f>
        <v>1.0941666666666667</v>
      </c>
      <c r="CT108" s="233">
        <f>Z108*CCT_Insumos!$B$39</f>
        <v>0</v>
      </c>
      <c r="CU108" s="250"/>
      <c r="CV108" s="21">
        <f>(H108+I108+L108+O108+P108+Q108+T108+V108+X108+Y108)*CCT_Insumos!I29</f>
        <v>0</v>
      </c>
      <c r="CW108" s="233">
        <f t="shared" si="172"/>
        <v>414</v>
      </c>
      <c r="CX108" s="21">
        <f>'Anexo III  Relação de Materiais'!HP84</f>
        <v>0</v>
      </c>
      <c r="CY108" s="231">
        <f>'Anexo IV - Equipamentos '!W108</f>
        <v>0</v>
      </c>
      <c r="CZ108" s="231">
        <f>'Caixa d''água '!H99/12</f>
        <v>0</v>
      </c>
      <c r="DA108" s="231">
        <f>'Dedetização '!G108/12</f>
        <v>0</v>
      </c>
      <c r="DB108" s="231"/>
      <c r="DC108" s="233">
        <f t="shared" si="173"/>
        <v>459.93416666666667</v>
      </c>
      <c r="DD108" s="233">
        <v>14.8923818777</v>
      </c>
      <c r="DE108" s="233">
        <v>13.009</v>
      </c>
      <c r="DF108" s="21">
        <f>BO108*'Montante D'!$B$2</f>
        <v>0</v>
      </c>
      <c r="DG108" s="21">
        <f>BO108*'Montante D'!$B$3</f>
        <v>0</v>
      </c>
      <c r="DH108" s="233">
        <f t="shared" si="119"/>
        <v>0</v>
      </c>
      <c r="DI108" s="233">
        <f t="shared" si="174"/>
        <v>1855.0480117946668</v>
      </c>
      <c r="DJ108" s="237">
        <f t="shared" si="120"/>
        <v>13.960113960113972</v>
      </c>
      <c r="DK108" s="233">
        <f t="shared" si="121"/>
        <v>160.6651269474583</v>
      </c>
      <c r="DL108" s="233">
        <f t="shared" si="122"/>
        <v>34.881244666224504</v>
      </c>
      <c r="DM108" s="289">
        <v>0.03</v>
      </c>
      <c r="DN108" s="233">
        <f t="shared" si="123"/>
        <v>63.420444847680905</v>
      </c>
      <c r="DO108" s="233">
        <f t="shared" si="124"/>
        <v>258.96681646136375</v>
      </c>
      <c r="DP108" s="233">
        <f t="shared" si="125"/>
        <v>2114.0148282560303</v>
      </c>
      <c r="DQ108" s="233">
        <f t="shared" si="126"/>
        <v>2114.0148282560303</v>
      </c>
      <c r="DR108" s="233">
        <f t="shared" si="127"/>
        <v>25368.177939072364</v>
      </c>
      <c r="DS108" s="233">
        <f t="shared" si="128"/>
        <v>25368.177939072364</v>
      </c>
    </row>
    <row r="109" spans="1:123" s="14" customFormat="1">
      <c r="A109" s="24" t="s">
        <v>108</v>
      </c>
      <c r="B109" s="24" t="s">
        <v>109</v>
      </c>
      <c r="C109" s="24" t="s">
        <v>87</v>
      </c>
      <c r="D109" s="386" t="s">
        <v>293</v>
      </c>
      <c r="E109" s="24" t="str">
        <f>CCT!D100</f>
        <v>Interior</v>
      </c>
      <c r="F109" s="221"/>
      <c r="G109" s="221"/>
      <c r="H109" s="221"/>
      <c r="I109" s="221"/>
      <c r="J109" s="221">
        <v>1</v>
      </c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21"/>
      <c r="Z109" s="22">
        <f t="shared" si="168"/>
        <v>1</v>
      </c>
      <c r="AA109" s="221"/>
      <c r="AB109" s="221"/>
      <c r="AC109" s="221"/>
      <c r="AD109" s="221"/>
      <c r="AE109" s="236">
        <f>CCT_Salários!J2</f>
        <v>771.91</v>
      </c>
      <c r="AF109" s="221"/>
      <c r="AG109" s="221"/>
      <c r="AH109" s="221"/>
      <c r="AI109" s="221"/>
      <c r="AJ109" s="221"/>
      <c r="AK109" s="221"/>
      <c r="AL109" s="221"/>
      <c r="AM109" s="221"/>
      <c r="AN109" s="221"/>
      <c r="AO109" s="221"/>
      <c r="AP109" s="221"/>
      <c r="AQ109" s="221"/>
      <c r="AR109" s="221"/>
      <c r="AS109" s="221"/>
      <c r="AT109" s="221"/>
      <c r="AU109" s="233">
        <f t="shared" ref="AU109:AU128" si="194">F109*AA109</f>
        <v>0</v>
      </c>
      <c r="AV109" s="233">
        <f t="shared" si="175"/>
        <v>0</v>
      </c>
      <c r="AW109" s="233">
        <f t="shared" si="176"/>
        <v>0</v>
      </c>
      <c r="AX109" s="233">
        <f t="shared" si="177"/>
        <v>0</v>
      </c>
      <c r="AY109" s="233">
        <f t="shared" si="178"/>
        <v>771.91</v>
      </c>
      <c r="AZ109" s="233">
        <f t="shared" si="179"/>
        <v>0</v>
      </c>
      <c r="BA109" s="233">
        <f t="shared" si="180"/>
        <v>0</v>
      </c>
      <c r="BB109" s="233">
        <f t="shared" si="181"/>
        <v>0</v>
      </c>
      <c r="BC109" s="233">
        <f t="shared" si="182"/>
        <v>0</v>
      </c>
      <c r="BD109" s="233">
        <f t="shared" si="183"/>
        <v>0</v>
      </c>
      <c r="BE109" s="233">
        <f t="shared" si="184"/>
        <v>0</v>
      </c>
      <c r="BF109" s="233">
        <f t="shared" si="185"/>
        <v>0</v>
      </c>
      <c r="BG109" s="233">
        <f t="shared" si="186"/>
        <v>0</v>
      </c>
      <c r="BH109" s="233">
        <f t="shared" si="187"/>
        <v>0</v>
      </c>
      <c r="BI109" s="233">
        <f t="shared" si="188"/>
        <v>0</v>
      </c>
      <c r="BJ109" s="233">
        <f t="shared" si="189"/>
        <v>0</v>
      </c>
      <c r="BK109" s="233">
        <f t="shared" si="190"/>
        <v>0</v>
      </c>
      <c r="BL109" s="233">
        <f t="shared" si="191"/>
        <v>0</v>
      </c>
      <c r="BM109" s="233">
        <f t="shared" si="192"/>
        <v>0</v>
      </c>
      <c r="BN109" s="233">
        <f t="shared" si="193"/>
        <v>0</v>
      </c>
      <c r="BO109" s="233">
        <f t="shared" ref="BO109:BO128" si="195">SUM(AU109:BN109)</f>
        <v>771.91</v>
      </c>
      <c r="BP109" s="233">
        <f>BO109*'Anexo VI-PlanilhaCustos Global '!$F$133</f>
        <v>154.38200000000001</v>
      </c>
      <c r="BQ109" s="233">
        <f>BO109*'Anexo VI-PlanilhaCustos Global '!$F$134</f>
        <v>1.54382</v>
      </c>
      <c r="BR109" s="233">
        <f>BO109*'Anexo VI-PlanilhaCustos Global '!$F$135</f>
        <v>11.57865</v>
      </c>
      <c r="BS109" s="233">
        <f>BO109*'Anexo VI-PlanilhaCustos Global '!$F$136</f>
        <v>7.7191000000000001</v>
      </c>
      <c r="BT109" s="233">
        <f>BO109*'Anexo VI-PlanilhaCustos Global '!$F$137</f>
        <v>23.157299999999999</v>
      </c>
      <c r="BU109" s="233">
        <f>BO109*'Anexo VI-PlanilhaCustos Global '!$F$138</f>
        <v>61.752800000000001</v>
      </c>
      <c r="BV109" s="233">
        <f>BO109*'Anexo VI-PlanilhaCustos Global '!$F$139</f>
        <v>19.297750000000001</v>
      </c>
      <c r="BW109" s="233">
        <f>BO109*'Anexo VI-PlanilhaCustos Global '!$F$140</f>
        <v>4.6314599999999997</v>
      </c>
      <c r="BX109" s="233">
        <f t="shared" si="169"/>
        <v>284.06288000000001</v>
      </c>
      <c r="BY109" s="233">
        <f>BO109*'Anexo VI-PlanilhaCustos Global '!$F$143</f>
        <v>85.759201000000004</v>
      </c>
      <c r="BZ109" s="233">
        <f>BO109*'Anexo VI-PlanilhaCustos Global '!$F$144</f>
        <v>64.300102999999993</v>
      </c>
      <c r="CA109" s="233">
        <f>BO109*'Anexo VI-PlanilhaCustos Global '!$F$145</f>
        <v>14.975054</v>
      </c>
      <c r="CB109" s="233">
        <f>BO109*'Anexo VI-PlanilhaCustos Global '!$F$146</f>
        <v>12.813706</v>
      </c>
      <c r="CC109" s="233">
        <f>BO109*'Anexo VI-PlanilhaCustos Global '!$F$147</f>
        <v>0.15438199999999999</v>
      </c>
      <c r="CD109" s="233">
        <f>BO109*'Anexo VI-PlanilhaCustos Global '!$F$148</f>
        <v>5.6349429999999998</v>
      </c>
      <c r="CE109" s="233">
        <f>BO109*'Anexo VI-PlanilhaCustos Global '!$F$149</f>
        <v>2.0841569999999998</v>
      </c>
      <c r="CF109" s="233">
        <f t="shared" si="170"/>
        <v>185.72154599999999</v>
      </c>
      <c r="CG109" s="233">
        <f>BO109*'Anexo VI-PlanilhaCustos Global '!$F$152</f>
        <v>3.2420219999999995</v>
      </c>
      <c r="CH109" s="233">
        <f>BO109*'Anexo VI-PlanilhaCustos Global '!$F$153</f>
        <v>33.578084999999994</v>
      </c>
      <c r="CI109" s="233">
        <f>BO109*'Anexo VI-PlanilhaCustos Global '!$F$154</f>
        <v>3.0876399999999999</v>
      </c>
      <c r="CJ109" s="233">
        <f t="shared" si="171"/>
        <v>39.907746999999993</v>
      </c>
      <c r="CK109" s="233">
        <f>BO109*'Anexo VI-PlanilhaCustos Global '!$F$157</f>
        <v>68.345528928000022</v>
      </c>
      <c r="CL109" s="233">
        <f>BO109*'Anexo VI-PlanilhaCustos Global '!$F$160</f>
        <v>0.25936176</v>
      </c>
      <c r="CM109" s="233">
        <f>BO109*'Anexo VI-PlanilhaCustos Global '!$F$163</f>
        <v>0.20841569999999998</v>
      </c>
      <c r="CN109" s="233">
        <f t="shared" ref="CN109:CN128" si="196">BX109+CF109+CJ109+CK109+CL109+CM109</f>
        <v>578.50547938800003</v>
      </c>
      <c r="CO109" s="233">
        <f>Z109*CCT_Insumos!$B$37</f>
        <v>0</v>
      </c>
      <c r="CP109" s="233">
        <f>Z109*CCT_Insumos!$B$38</f>
        <v>0</v>
      </c>
      <c r="CQ109" s="250"/>
      <c r="CR109" s="21">
        <f>Z109*CCT_Insumos!F2</f>
        <v>13.16</v>
      </c>
      <c r="CS109" s="21">
        <f>Z109*CCT_Insumos!G2</f>
        <v>1.0941666666666667</v>
      </c>
      <c r="CT109" s="233">
        <f>Z109*CCT_Insumos!$B$39</f>
        <v>0</v>
      </c>
      <c r="CU109" s="250"/>
      <c r="CV109" s="21">
        <f>(H109+I109+L109+O109+P109+Q109+T109+V109+X109+Y109)*CCT_Insumos!I2</f>
        <v>0</v>
      </c>
      <c r="CW109" s="233">
        <f t="shared" si="172"/>
        <v>414</v>
      </c>
      <c r="CX109" s="21">
        <f>'Anexo III  Relação de Materiais'!HQ84</f>
        <v>0</v>
      </c>
      <c r="CY109" s="231">
        <f>'Anexo IV - Equipamentos '!W109</f>
        <v>0</v>
      </c>
      <c r="CZ109" s="231">
        <f>'Caixa d''água '!H100/12</f>
        <v>0</v>
      </c>
      <c r="DA109" s="231">
        <f>'Dedetização '!G109/12</f>
        <v>0</v>
      </c>
      <c r="DB109" s="231"/>
      <c r="DC109" s="233">
        <f t="shared" si="173"/>
        <v>428.25416666666666</v>
      </c>
      <c r="DD109" s="233">
        <v>14.415697442779999</v>
      </c>
      <c r="DE109" s="233">
        <v>12.592600000000001</v>
      </c>
      <c r="DF109" s="21">
        <f>BO109*'Montante D'!$B$2</f>
        <v>0</v>
      </c>
      <c r="DG109" s="21">
        <f>BO109*'Montante D'!$B$3</f>
        <v>0</v>
      </c>
      <c r="DH109" s="233">
        <f t="shared" ref="DH109:DH128" si="197">DF109+DG109</f>
        <v>0</v>
      </c>
      <c r="DI109" s="233">
        <f t="shared" si="174"/>
        <v>1778.6696460546666</v>
      </c>
      <c r="DJ109" s="237">
        <f t="shared" ref="DJ109:DJ128" si="198">100/(100%-(7.6%+1.65%+DM109))-1*100</f>
        <v>13.960113960113972</v>
      </c>
      <c r="DK109" s="233">
        <f t="shared" ref="DK109:DK128" si="199">7.6%*DP109</f>
        <v>154.05002062695689</v>
      </c>
      <c r="DL109" s="233">
        <f t="shared" ref="DL109:DL128" si="200">1.65%*DP109</f>
        <v>33.445070267694589</v>
      </c>
      <c r="DM109" s="289">
        <v>0.03</v>
      </c>
      <c r="DN109" s="233">
        <f t="shared" ref="DN109:DN128" si="201">DM109*DP109</f>
        <v>60.809218668535614</v>
      </c>
      <c r="DO109" s="233">
        <f t="shared" ref="DO109:DO128" si="202">DK109+DL109+DN109</f>
        <v>248.30430956318708</v>
      </c>
      <c r="DP109" s="233">
        <f t="shared" ref="DP109:DP128" si="203">(100+DJ109)%*DI109</f>
        <v>2026.9739556178538</v>
      </c>
      <c r="DQ109" s="233">
        <f t="shared" ref="DQ109:DQ128" si="204">DP109</f>
        <v>2026.9739556178538</v>
      </c>
      <c r="DR109" s="233">
        <f t="shared" ref="DR109:DR128" si="205">DP109*12</f>
        <v>24323.687467414245</v>
      </c>
      <c r="DS109" s="233">
        <f t="shared" ref="DS109:DS128" si="206">DQ109*12</f>
        <v>24323.687467414245</v>
      </c>
    </row>
    <row r="110" spans="1:123" s="14" customFormat="1">
      <c r="A110" s="24" t="s">
        <v>108</v>
      </c>
      <c r="B110" s="24" t="s">
        <v>109</v>
      </c>
      <c r="C110" s="24" t="s">
        <v>88</v>
      </c>
      <c r="D110" s="386" t="s">
        <v>294</v>
      </c>
      <c r="E110" s="24" t="str">
        <f>CCT!D101</f>
        <v>Região de Varginha</v>
      </c>
      <c r="F110" s="221"/>
      <c r="G110" s="221"/>
      <c r="H110" s="221"/>
      <c r="I110" s="221"/>
      <c r="J110" s="221">
        <v>1</v>
      </c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21"/>
      <c r="Z110" s="22">
        <f t="shared" si="168"/>
        <v>1</v>
      </c>
      <c r="AA110" s="221"/>
      <c r="AB110" s="221"/>
      <c r="AC110" s="221"/>
      <c r="AD110" s="221"/>
      <c r="AE110" s="236">
        <f>CCT_Salários!J9</f>
        <v>771.91</v>
      </c>
      <c r="AF110" s="221"/>
      <c r="AG110" s="221"/>
      <c r="AH110" s="221"/>
      <c r="AI110" s="221"/>
      <c r="AJ110" s="221"/>
      <c r="AK110" s="221"/>
      <c r="AL110" s="221"/>
      <c r="AM110" s="221"/>
      <c r="AN110" s="221"/>
      <c r="AO110" s="221"/>
      <c r="AP110" s="221"/>
      <c r="AQ110" s="221"/>
      <c r="AR110" s="221"/>
      <c r="AS110" s="221"/>
      <c r="AT110" s="221"/>
      <c r="AU110" s="233">
        <f t="shared" si="194"/>
        <v>0</v>
      </c>
      <c r="AV110" s="233">
        <f t="shared" si="175"/>
        <v>0</v>
      </c>
      <c r="AW110" s="233">
        <f t="shared" si="176"/>
        <v>0</v>
      </c>
      <c r="AX110" s="233">
        <f t="shared" si="177"/>
        <v>0</v>
      </c>
      <c r="AY110" s="233">
        <f t="shared" si="178"/>
        <v>771.91</v>
      </c>
      <c r="AZ110" s="233">
        <f t="shared" si="179"/>
        <v>0</v>
      </c>
      <c r="BA110" s="233">
        <f t="shared" si="180"/>
        <v>0</v>
      </c>
      <c r="BB110" s="233">
        <f t="shared" si="181"/>
        <v>0</v>
      </c>
      <c r="BC110" s="233">
        <f t="shared" si="182"/>
        <v>0</v>
      </c>
      <c r="BD110" s="233">
        <f t="shared" si="183"/>
        <v>0</v>
      </c>
      <c r="BE110" s="233">
        <f t="shared" si="184"/>
        <v>0</v>
      </c>
      <c r="BF110" s="233">
        <f t="shared" si="185"/>
        <v>0</v>
      </c>
      <c r="BG110" s="233">
        <f t="shared" si="186"/>
        <v>0</v>
      </c>
      <c r="BH110" s="233">
        <f t="shared" si="187"/>
        <v>0</v>
      </c>
      <c r="BI110" s="233">
        <f t="shared" si="188"/>
        <v>0</v>
      </c>
      <c r="BJ110" s="233">
        <f t="shared" si="189"/>
        <v>0</v>
      </c>
      <c r="BK110" s="233">
        <f t="shared" si="190"/>
        <v>0</v>
      </c>
      <c r="BL110" s="233">
        <f t="shared" si="191"/>
        <v>0</v>
      </c>
      <c r="BM110" s="233">
        <f t="shared" si="192"/>
        <v>0</v>
      </c>
      <c r="BN110" s="233">
        <f t="shared" si="193"/>
        <v>0</v>
      </c>
      <c r="BO110" s="233">
        <f t="shared" si="195"/>
        <v>771.91</v>
      </c>
      <c r="BP110" s="233">
        <f>BO110*'Anexo VI-PlanilhaCustos Global '!$F$133</f>
        <v>154.38200000000001</v>
      </c>
      <c r="BQ110" s="233">
        <f>BO110*'Anexo VI-PlanilhaCustos Global '!$F$134</f>
        <v>1.54382</v>
      </c>
      <c r="BR110" s="233">
        <f>BO110*'Anexo VI-PlanilhaCustos Global '!$F$135</f>
        <v>11.57865</v>
      </c>
      <c r="BS110" s="233">
        <f>BO110*'Anexo VI-PlanilhaCustos Global '!$F$136</f>
        <v>7.7191000000000001</v>
      </c>
      <c r="BT110" s="233">
        <f>BO110*'Anexo VI-PlanilhaCustos Global '!$F$137</f>
        <v>23.157299999999999</v>
      </c>
      <c r="BU110" s="233">
        <f>BO110*'Anexo VI-PlanilhaCustos Global '!$F$138</f>
        <v>61.752800000000001</v>
      </c>
      <c r="BV110" s="233">
        <f>BO110*'Anexo VI-PlanilhaCustos Global '!$F$139</f>
        <v>19.297750000000001</v>
      </c>
      <c r="BW110" s="233">
        <f>BO110*'Anexo VI-PlanilhaCustos Global '!$F$140</f>
        <v>4.6314599999999997</v>
      </c>
      <c r="BX110" s="233">
        <f t="shared" si="169"/>
        <v>284.06288000000001</v>
      </c>
      <c r="BY110" s="233">
        <f>BO110*'Anexo VI-PlanilhaCustos Global '!$F$143</f>
        <v>85.759201000000004</v>
      </c>
      <c r="BZ110" s="233">
        <f>BO110*'Anexo VI-PlanilhaCustos Global '!$F$144</f>
        <v>64.300102999999993</v>
      </c>
      <c r="CA110" s="233">
        <f>BO110*'Anexo VI-PlanilhaCustos Global '!$F$145</f>
        <v>14.975054</v>
      </c>
      <c r="CB110" s="233">
        <f>BO110*'Anexo VI-PlanilhaCustos Global '!$F$146</f>
        <v>12.813706</v>
      </c>
      <c r="CC110" s="233">
        <f>BO110*'Anexo VI-PlanilhaCustos Global '!$F$147</f>
        <v>0.15438199999999999</v>
      </c>
      <c r="CD110" s="233">
        <f>BO110*'Anexo VI-PlanilhaCustos Global '!$F$148</f>
        <v>5.6349429999999998</v>
      </c>
      <c r="CE110" s="233">
        <f>BO110*'Anexo VI-PlanilhaCustos Global '!$F$149</f>
        <v>2.0841569999999998</v>
      </c>
      <c r="CF110" s="233">
        <f t="shared" si="170"/>
        <v>185.72154599999999</v>
      </c>
      <c r="CG110" s="233">
        <f>BO110*'Anexo VI-PlanilhaCustos Global '!$F$152</f>
        <v>3.2420219999999995</v>
      </c>
      <c r="CH110" s="233">
        <f>BO110*'Anexo VI-PlanilhaCustos Global '!$F$153</f>
        <v>33.578084999999994</v>
      </c>
      <c r="CI110" s="233">
        <f>BO110*'Anexo VI-PlanilhaCustos Global '!$F$154</f>
        <v>3.0876399999999999</v>
      </c>
      <c r="CJ110" s="233">
        <f t="shared" si="171"/>
        <v>39.907746999999993</v>
      </c>
      <c r="CK110" s="233">
        <f>BO110*'Anexo VI-PlanilhaCustos Global '!$F$157</f>
        <v>68.345528928000022</v>
      </c>
      <c r="CL110" s="233">
        <f>BO110*'Anexo VI-PlanilhaCustos Global '!$F$160</f>
        <v>0.25936176</v>
      </c>
      <c r="CM110" s="233">
        <f>BO110*'Anexo VI-PlanilhaCustos Global '!$F$163</f>
        <v>0.20841569999999998</v>
      </c>
      <c r="CN110" s="233">
        <f t="shared" si="196"/>
        <v>578.50547938800003</v>
      </c>
      <c r="CO110" s="233">
        <f>Z110*CCT_Insumos!$B$37</f>
        <v>0</v>
      </c>
      <c r="CP110" s="233">
        <f>Z110*CCT_Insumos!$B$38</f>
        <v>0</v>
      </c>
      <c r="CQ110" s="250"/>
      <c r="CR110" s="250"/>
      <c r="CS110" s="21">
        <f>Z110*CCT_Insumos!G9</f>
        <v>1.0941666666666667</v>
      </c>
      <c r="CT110" s="233">
        <f>Z110*CCT_Insumos!$B$39</f>
        <v>0</v>
      </c>
      <c r="CU110" s="250"/>
      <c r="CV110" s="21">
        <f>(H110+I110+L110+O110+P110+Q110+T110+V110+X110+Y110)*CCT_Insumos!I9</f>
        <v>0</v>
      </c>
      <c r="CW110" s="233">
        <f t="shared" si="172"/>
        <v>414</v>
      </c>
      <c r="CX110" s="21">
        <f>'Anexo III  Relação de Materiais'!HR84</f>
        <v>0</v>
      </c>
      <c r="CY110" s="231">
        <f>'Anexo IV - Equipamentos '!W110</f>
        <v>0</v>
      </c>
      <c r="CZ110" s="231">
        <f>'Caixa d''água '!H101/12</f>
        <v>0</v>
      </c>
      <c r="DA110" s="231">
        <f>'Dedetização '!G110/12</f>
        <v>0</v>
      </c>
      <c r="DB110" s="231"/>
      <c r="DC110" s="233">
        <f t="shared" si="173"/>
        <v>415.09416666666669</v>
      </c>
      <c r="DD110" s="233">
        <v>14.415697442779999</v>
      </c>
      <c r="DE110" s="233">
        <v>12.592600000000001</v>
      </c>
      <c r="DF110" s="21">
        <f>BO110*'Montante D'!$B$2</f>
        <v>0</v>
      </c>
      <c r="DG110" s="21">
        <f>BO110*'Montante D'!$B$3</f>
        <v>0</v>
      </c>
      <c r="DH110" s="233">
        <f t="shared" si="197"/>
        <v>0</v>
      </c>
      <c r="DI110" s="233">
        <f t="shared" si="174"/>
        <v>1765.5096460546667</v>
      </c>
      <c r="DJ110" s="237">
        <f t="shared" si="198"/>
        <v>13.960113960113972</v>
      </c>
      <c r="DK110" s="233">
        <f t="shared" si="199"/>
        <v>152.91023715117342</v>
      </c>
      <c r="DL110" s="233">
        <f t="shared" si="200"/>
        <v>33.197617276241601</v>
      </c>
      <c r="DM110" s="289">
        <v>0.03</v>
      </c>
      <c r="DN110" s="233">
        <f t="shared" si="201"/>
        <v>60.359304138621084</v>
      </c>
      <c r="DO110" s="233">
        <f t="shared" si="202"/>
        <v>246.46715856603612</v>
      </c>
      <c r="DP110" s="233">
        <f t="shared" si="203"/>
        <v>2011.976804620703</v>
      </c>
      <c r="DQ110" s="233">
        <f t="shared" si="204"/>
        <v>2011.976804620703</v>
      </c>
      <c r="DR110" s="233">
        <f t="shared" si="205"/>
        <v>24143.721655448437</v>
      </c>
      <c r="DS110" s="233">
        <f t="shared" si="206"/>
        <v>24143.721655448437</v>
      </c>
    </row>
    <row r="111" spans="1:123" s="14" customFormat="1">
      <c r="A111" s="24" t="s">
        <v>108</v>
      </c>
      <c r="B111" s="24" t="s">
        <v>109</v>
      </c>
      <c r="C111" s="24" t="s">
        <v>90</v>
      </c>
      <c r="D111" s="386" t="s">
        <v>297</v>
      </c>
      <c r="E111" s="24" t="str">
        <f>CCT!D102</f>
        <v>Região de Varginha</v>
      </c>
      <c r="F111" s="221"/>
      <c r="G111" s="221"/>
      <c r="H111" s="221"/>
      <c r="I111" s="221"/>
      <c r="J111" s="221"/>
      <c r="K111" s="221">
        <v>1</v>
      </c>
      <c r="L111" s="221"/>
      <c r="M111" s="221"/>
      <c r="N111" s="221"/>
      <c r="O111" s="221"/>
      <c r="P111" s="221"/>
      <c r="Q111" s="221"/>
      <c r="R111" s="221"/>
      <c r="S111" s="221"/>
      <c r="T111" s="221"/>
      <c r="U111" s="221"/>
      <c r="V111" s="221"/>
      <c r="W111" s="221"/>
      <c r="X111" s="221"/>
      <c r="Y111" s="221"/>
      <c r="Z111" s="22">
        <f t="shared" si="168"/>
        <v>1</v>
      </c>
      <c r="AA111" s="221"/>
      <c r="AB111" s="221"/>
      <c r="AC111" s="221"/>
      <c r="AD111" s="221"/>
      <c r="AE111" s="221"/>
      <c r="AF111" s="236">
        <f>CCT_Salários!K9</f>
        <v>1157.8599999999999</v>
      </c>
      <c r="AG111" s="221"/>
      <c r="AH111" s="221"/>
      <c r="AI111" s="221"/>
      <c r="AJ111" s="221"/>
      <c r="AK111" s="221"/>
      <c r="AL111" s="221"/>
      <c r="AM111" s="221"/>
      <c r="AN111" s="221"/>
      <c r="AO111" s="221"/>
      <c r="AP111" s="221"/>
      <c r="AQ111" s="221"/>
      <c r="AR111" s="221"/>
      <c r="AS111" s="221"/>
      <c r="AT111" s="221"/>
      <c r="AU111" s="233">
        <f t="shared" si="194"/>
        <v>0</v>
      </c>
      <c r="AV111" s="233">
        <f t="shared" si="175"/>
        <v>0</v>
      </c>
      <c r="AW111" s="233">
        <f t="shared" si="176"/>
        <v>0</v>
      </c>
      <c r="AX111" s="233">
        <f t="shared" si="177"/>
        <v>0</v>
      </c>
      <c r="AY111" s="233">
        <f t="shared" si="178"/>
        <v>0</v>
      </c>
      <c r="AZ111" s="233">
        <f t="shared" si="179"/>
        <v>1157.8599999999999</v>
      </c>
      <c r="BA111" s="233">
        <f t="shared" si="180"/>
        <v>0</v>
      </c>
      <c r="BB111" s="233">
        <f t="shared" si="181"/>
        <v>0</v>
      </c>
      <c r="BC111" s="233">
        <f t="shared" si="182"/>
        <v>0</v>
      </c>
      <c r="BD111" s="233">
        <f t="shared" si="183"/>
        <v>0</v>
      </c>
      <c r="BE111" s="233">
        <f t="shared" si="184"/>
        <v>0</v>
      </c>
      <c r="BF111" s="233">
        <f t="shared" si="185"/>
        <v>0</v>
      </c>
      <c r="BG111" s="233">
        <f t="shared" si="186"/>
        <v>0</v>
      </c>
      <c r="BH111" s="233">
        <f t="shared" si="187"/>
        <v>0</v>
      </c>
      <c r="BI111" s="233">
        <f t="shared" si="188"/>
        <v>0</v>
      </c>
      <c r="BJ111" s="233">
        <f t="shared" si="189"/>
        <v>0</v>
      </c>
      <c r="BK111" s="233">
        <f t="shared" si="190"/>
        <v>0</v>
      </c>
      <c r="BL111" s="233">
        <f t="shared" si="191"/>
        <v>0</v>
      </c>
      <c r="BM111" s="233">
        <f t="shared" si="192"/>
        <v>0</v>
      </c>
      <c r="BN111" s="233">
        <f t="shared" si="193"/>
        <v>0</v>
      </c>
      <c r="BO111" s="233">
        <f t="shared" si="195"/>
        <v>1157.8599999999999</v>
      </c>
      <c r="BP111" s="233">
        <f>BO111*'Anexo VI-PlanilhaCustos Global '!$F$133</f>
        <v>231.572</v>
      </c>
      <c r="BQ111" s="233">
        <f>BO111*'Anexo VI-PlanilhaCustos Global '!$F$134</f>
        <v>2.3157199999999998</v>
      </c>
      <c r="BR111" s="233">
        <f>BO111*'Anexo VI-PlanilhaCustos Global '!$F$135</f>
        <v>17.367899999999999</v>
      </c>
      <c r="BS111" s="233">
        <f>BO111*'Anexo VI-PlanilhaCustos Global '!$F$136</f>
        <v>11.5786</v>
      </c>
      <c r="BT111" s="233">
        <f>BO111*'Anexo VI-PlanilhaCustos Global '!$F$137</f>
        <v>34.735799999999998</v>
      </c>
      <c r="BU111" s="233">
        <f>BO111*'Anexo VI-PlanilhaCustos Global '!$F$138</f>
        <v>92.628799999999998</v>
      </c>
      <c r="BV111" s="233">
        <f>BO111*'Anexo VI-PlanilhaCustos Global '!$F$139</f>
        <v>28.9465</v>
      </c>
      <c r="BW111" s="233">
        <f>BO111*'Anexo VI-PlanilhaCustos Global '!$F$140</f>
        <v>6.9471599999999993</v>
      </c>
      <c r="BX111" s="233">
        <f t="shared" si="169"/>
        <v>426.09248000000002</v>
      </c>
      <c r="BY111" s="233">
        <f>BO111*'Anexo VI-PlanilhaCustos Global '!$F$143</f>
        <v>128.63824599999998</v>
      </c>
      <c r="BZ111" s="233">
        <f>BO111*'Anexo VI-PlanilhaCustos Global '!$F$144</f>
        <v>96.449737999999996</v>
      </c>
      <c r="CA111" s="233">
        <f>BO111*'Anexo VI-PlanilhaCustos Global '!$F$145</f>
        <v>22.462484</v>
      </c>
      <c r="CB111" s="233">
        <f>BO111*'Anexo VI-PlanilhaCustos Global '!$F$146</f>
        <v>19.220475999999998</v>
      </c>
      <c r="CC111" s="233">
        <f>BO111*'Anexo VI-PlanilhaCustos Global '!$F$147</f>
        <v>0.231572</v>
      </c>
      <c r="CD111" s="233">
        <f>BO111*'Anexo VI-PlanilhaCustos Global '!$F$148</f>
        <v>8.4523779999999995</v>
      </c>
      <c r="CE111" s="233">
        <f>BO111*'Anexo VI-PlanilhaCustos Global '!$F$149</f>
        <v>3.1262219999999998</v>
      </c>
      <c r="CF111" s="233">
        <f t="shared" si="170"/>
        <v>278.58111600000001</v>
      </c>
      <c r="CG111" s="233">
        <f>BO111*'Anexo VI-PlanilhaCustos Global '!$F$152</f>
        <v>4.8630119999999994</v>
      </c>
      <c r="CH111" s="233">
        <f>BO111*'Anexo VI-PlanilhaCustos Global '!$F$153</f>
        <v>50.36690999999999</v>
      </c>
      <c r="CI111" s="233">
        <f>BO111*'Anexo VI-PlanilhaCustos Global '!$F$154</f>
        <v>4.6314399999999996</v>
      </c>
      <c r="CJ111" s="233">
        <f t="shared" si="171"/>
        <v>59.861361999999986</v>
      </c>
      <c r="CK111" s="233">
        <f>BO111*'Anexo VI-PlanilhaCustos Global '!$F$157</f>
        <v>102.51785068800002</v>
      </c>
      <c r="CL111" s="233">
        <f>BO111*'Anexo VI-PlanilhaCustos Global '!$F$160</f>
        <v>0.38904095999999994</v>
      </c>
      <c r="CM111" s="233">
        <f>BO111*'Anexo VI-PlanilhaCustos Global '!$F$163</f>
        <v>0.31262219999999996</v>
      </c>
      <c r="CN111" s="233">
        <f t="shared" si="196"/>
        <v>867.75447184800009</v>
      </c>
      <c r="CO111" s="233">
        <f>Z111*CCT_Insumos!$B$37</f>
        <v>0</v>
      </c>
      <c r="CP111" s="233">
        <f>Z111*CCT_Insumos!$B$38</f>
        <v>0</v>
      </c>
      <c r="CQ111" s="21">
        <f>Z111*CCT_Insumos!E9</f>
        <v>44.84</v>
      </c>
      <c r="CR111" s="250"/>
      <c r="CS111" s="21">
        <f>Z111*CCT_Insumos!G9</f>
        <v>1.0941666666666667</v>
      </c>
      <c r="CT111" s="233">
        <f>Z111*CCT_Insumos!$B$39</f>
        <v>0</v>
      </c>
      <c r="CU111" s="250"/>
      <c r="CV111" s="21">
        <f>(H111+I111+L111+O111+P111+Q111+T111+V111+X111+Y111)*CCT_Insumos!I9</f>
        <v>0</v>
      </c>
      <c r="CW111" s="233">
        <f t="shared" si="172"/>
        <v>414</v>
      </c>
      <c r="CX111" s="21">
        <f>'Anexo III  Relação de Materiais'!HS84</f>
        <v>0</v>
      </c>
      <c r="CY111" s="231">
        <f>'Anexo IV - Equipamentos '!W111</f>
        <v>0</v>
      </c>
      <c r="CZ111" s="231">
        <f>'Caixa d''água '!H102/12</f>
        <v>0</v>
      </c>
      <c r="DA111" s="231">
        <f>'Dedetização '!G111/12</f>
        <v>0</v>
      </c>
      <c r="DB111" s="231"/>
      <c r="DC111" s="233">
        <f t="shared" si="173"/>
        <v>459.93416666666667</v>
      </c>
      <c r="DD111" s="233">
        <v>21.623202731579998</v>
      </c>
      <c r="DE111" s="233">
        <v>18.8886</v>
      </c>
      <c r="DF111" s="21">
        <f>BO111*'Montante D'!$B$2</f>
        <v>0</v>
      </c>
      <c r="DG111" s="21">
        <f>BO111*'Montante D'!$B$3</f>
        <v>0</v>
      </c>
      <c r="DH111" s="233">
        <f t="shared" si="197"/>
        <v>0</v>
      </c>
      <c r="DI111" s="233">
        <f t="shared" si="174"/>
        <v>2485.5486385146669</v>
      </c>
      <c r="DJ111" s="237">
        <f t="shared" si="198"/>
        <v>13.960113960113972</v>
      </c>
      <c r="DK111" s="233">
        <f t="shared" si="199"/>
        <v>215.27258863488854</v>
      </c>
      <c r="DL111" s="233">
        <f t="shared" si="200"/>
        <v>46.736812006258702</v>
      </c>
      <c r="DM111" s="289">
        <v>0.03</v>
      </c>
      <c r="DN111" s="233">
        <f t="shared" si="201"/>
        <v>84.976021829561262</v>
      </c>
      <c r="DO111" s="233">
        <f t="shared" si="202"/>
        <v>346.9854224707085</v>
      </c>
      <c r="DP111" s="233">
        <f t="shared" si="203"/>
        <v>2832.5340609853756</v>
      </c>
      <c r="DQ111" s="233">
        <f t="shared" si="204"/>
        <v>2832.5340609853756</v>
      </c>
      <c r="DR111" s="233">
        <f t="shared" si="205"/>
        <v>33990.408731824507</v>
      </c>
      <c r="DS111" s="233">
        <f t="shared" si="206"/>
        <v>33990.408731824507</v>
      </c>
    </row>
    <row r="112" spans="1:123" s="14" customFormat="1">
      <c r="A112" s="24" t="s">
        <v>108</v>
      </c>
      <c r="B112" s="24" t="s">
        <v>109</v>
      </c>
      <c r="C112" s="24" t="s">
        <v>78</v>
      </c>
      <c r="D112" s="386" t="s">
        <v>275</v>
      </c>
      <c r="E112" s="24" t="str">
        <f>CCT!D103</f>
        <v>Região de Varginha</v>
      </c>
      <c r="F112" s="221"/>
      <c r="G112" s="221"/>
      <c r="H112" s="221"/>
      <c r="I112" s="221"/>
      <c r="J112" s="221">
        <v>1</v>
      </c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21"/>
      <c r="Z112" s="22">
        <f t="shared" si="168"/>
        <v>1</v>
      </c>
      <c r="AA112" s="221"/>
      <c r="AB112" s="221"/>
      <c r="AC112" s="221"/>
      <c r="AD112" s="221"/>
      <c r="AE112" s="236">
        <f>CCT_Salários!J9</f>
        <v>771.91</v>
      </c>
      <c r="AF112" s="221"/>
      <c r="AG112" s="221"/>
      <c r="AH112" s="221"/>
      <c r="AI112" s="221"/>
      <c r="AJ112" s="221"/>
      <c r="AK112" s="221"/>
      <c r="AL112" s="221"/>
      <c r="AM112" s="221"/>
      <c r="AN112" s="221"/>
      <c r="AO112" s="221"/>
      <c r="AP112" s="221"/>
      <c r="AQ112" s="221"/>
      <c r="AR112" s="221"/>
      <c r="AS112" s="221"/>
      <c r="AT112" s="221"/>
      <c r="AU112" s="233">
        <f t="shared" si="194"/>
        <v>0</v>
      </c>
      <c r="AV112" s="233">
        <f t="shared" si="175"/>
        <v>0</v>
      </c>
      <c r="AW112" s="233">
        <f t="shared" si="176"/>
        <v>0</v>
      </c>
      <c r="AX112" s="233">
        <f t="shared" si="177"/>
        <v>0</v>
      </c>
      <c r="AY112" s="233">
        <f t="shared" si="178"/>
        <v>771.91</v>
      </c>
      <c r="AZ112" s="233">
        <f t="shared" si="179"/>
        <v>0</v>
      </c>
      <c r="BA112" s="233">
        <f t="shared" si="180"/>
        <v>0</v>
      </c>
      <c r="BB112" s="233">
        <f t="shared" si="181"/>
        <v>0</v>
      </c>
      <c r="BC112" s="233">
        <f t="shared" si="182"/>
        <v>0</v>
      </c>
      <c r="BD112" s="233">
        <f t="shared" si="183"/>
        <v>0</v>
      </c>
      <c r="BE112" s="233">
        <f t="shared" si="184"/>
        <v>0</v>
      </c>
      <c r="BF112" s="233">
        <f t="shared" si="185"/>
        <v>0</v>
      </c>
      <c r="BG112" s="233">
        <f t="shared" si="186"/>
        <v>0</v>
      </c>
      <c r="BH112" s="233">
        <f t="shared" si="187"/>
        <v>0</v>
      </c>
      <c r="BI112" s="233">
        <f t="shared" si="188"/>
        <v>0</v>
      </c>
      <c r="BJ112" s="233">
        <f t="shared" si="189"/>
        <v>0</v>
      </c>
      <c r="BK112" s="233">
        <f t="shared" si="190"/>
        <v>0</v>
      </c>
      <c r="BL112" s="233">
        <f t="shared" si="191"/>
        <v>0</v>
      </c>
      <c r="BM112" s="233">
        <f t="shared" si="192"/>
        <v>0</v>
      </c>
      <c r="BN112" s="233">
        <f t="shared" si="193"/>
        <v>0</v>
      </c>
      <c r="BO112" s="233">
        <f t="shared" si="195"/>
        <v>771.91</v>
      </c>
      <c r="BP112" s="233">
        <f>BO112*'Anexo VI-PlanilhaCustos Global '!$F$133</f>
        <v>154.38200000000001</v>
      </c>
      <c r="BQ112" s="233">
        <f>BO112*'Anexo VI-PlanilhaCustos Global '!$F$134</f>
        <v>1.54382</v>
      </c>
      <c r="BR112" s="233">
        <f>BO112*'Anexo VI-PlanilhaCustos Global '!$F$135</f>
        <v>11.57865</v>
      </c>
      <c r="BS112" s="233">
        <f>BO112*'Anexo VI-PlanilhaCustos Global '!$F$136</f>
        <v>7.7191000000000001</v>
      </c>
      <c r="BT112" s="233">
        <f>BO112*'Anexo VI-PlanilhaCustos Global '!$F$137</f>
        <v>23.157299999999999</v>
      </c>
      <c r="BU112" s="233">
        <f>BO112*'Anexo VI-PlanilhaCustos Global '!$F$138</f>
        <v>61.752800000000001</v>
      </c>
      <c r="BV112" s="233">
        <f>BO112*'Anexo VI-PlanilhaCustos Global '!$F$139</f>
        <v>19.297750000000001</v>
      </c>
      <c r="BW112" s="233">
        <f>BO112*'Anexo VI-PlanilhaCustos Global '!$F$140</f>
        <v>4.6314599999999997</v>
      </c>
      <c r="BX112" s="233">
        <f t="shared" si="169"/>
        <v>284.06288000000001</v>
      </c>
      <c r="BY112" s="233">
        <f>BO112*'Anexo VI-PlanilhaCustos Global '!$F$143</f>
        <v>85.759201000000004</v>
      </c>
      <c r="BZ112" s="233">
        <f>BO112*'Anexo VI-PlanilhaCustos Global '!$F$144</f>
        <v>64.300102999999993</v>
      </c>
      <c r="CA112" s="233">
        <f>BO112*'Anexo VI-PlanilhaCustos Global '!$F$145</f>
        <v>14.975054</v>
      </c>
      <c r="CB112" s="233">
        <f>BO112*'Anexo VI-PlanilhaCustos Global '!$F$146</f>
        <v>12.813706</v>
      </c>
      <c r="CC112" s="233">
        <f>BO112*'Anexo VI-PlanilhaCustos Global '!$F$147</f>
        <v>0.15438199999999999</v>
      </c>
      <c r="CD112" s="233">
        <f>BO112*'Anexo VI-PlanilhaCustos Global '!$F$148</f>
        <v>5.6349429999999998</v>
      </c>
      <c r="CE112" s="233">
        <f>BO112*'Anexo VI-PlanilhaCustos Global '!$F$149</f>
        <v>2.0841569999999998</v>
      </c>
      <c r="CF112" s="233">
        <f t="shared" si="170"/>
        <v>185.72154599999999</v>
      </c>
      <c r="CG112" s="233">
        <f>BO112*'Anexo VI-PlanilhaCustos Global '!$F$152</f>
        <v>3.2420219999999995</v>
      </c>
      <c r="CH112" s="233">
        <f>BO112*'Anexo VI-PlanilhaCustos Global '!$F$153</f>
        <v>33.578084999999994</v>
      </c>
      <c r="CI112" s="233">
        <f>BO112*'Anexo VI-PlanilhaCustos Global '!$F$154</f>
        <v>3.0876399999999999</v>
      </c>
      <c r="CJ112" s="233">
        <f t="shared" si="171"/>
        <v>39.907746999999993</v>
      </c>
      <c r="CK112" s="233">
        <f>BO112*'Anexo VI-PlanilhaCustos Global '!$F$157</f>
        <v>68.345528928000022</v>
      </c>
      <c r="CL112" s="233">
        <f>BO112*'Anexo VI-PlanilhaCustos Global '!$F$160</f>
        <v>0.25936176</v>
      </c>
      <c r="CM112" s="233">
        <f>BO112*'Anexo VI-PlanilhaCustos Global '!$F$163</f>
        <v>0.20841569999999998</v>
      </c>
      <c r="CN112" s="233">
        <f t="shared" si="196"/>
        <v>578.50547938800003</v>
      </c>
      <c r="CO112" s="233">
        <f>Z112*CCT_Insumos!$B$37</f>
        <v>0</v>
      </c>
      <c r="CP112" s="233">
        <f>Z112*CCT_Insumos!$B$38</f>
        <v>0</v>
      </c>
      <c r="CQ112" s="21">
        <f>Z112*CCT_Insumos!E9</f>
        <v>44.84</v>
      </c>
      <c r="CR112" s="250"/>
      <c r="CS112" s="21">
        <f>Z112*CCT_Insumos!G9</f>
        <v>1.0941666666666667</v>
      </c>
      <c r="CT112" s="233">
        <f>Z112*CCT_Insumos!$B$39</f>
        <v>0</v>
      </c>
      <c r="CU112" s="250"/>
      <c r="CV112" s="21">
        <f>(H112+I112+L112+O112+P112+Q112+T112+V112+X112+Y112)*CCT_Insumos!I9</f>
        <v>0</v>
      </c>
      <c r="CW112" s="233">
        <f t="shared" si="172"/>
        <v>414</v>
      </c>
      <c r="CX112" s="21">
        <f>'Anexo III  Relação de Materiais'!HT84</f>
        <v>0</v>
      </c>
      <c r="CY112" s="231">
        <f>'Anexo IV - Equipamentos '!W112</f>
        <v>0</v>
      </c>
      <c r="CZ112" s="231">
        <f>'Caixa d''água '!H103/12</f>
        <v>0</v>
      </c>
      <c r="DA112" s="231">
        <f>'Dedetização '!G112/12</f>
        <v>0</v>
      </c>
      <c r="DB112" s="231"/>
      <c r="DC112" s="233">
        <f t="shared" si="173"/>
        <v>459.93416666666667</v>
      </c>
      <c r="DD112" s="233">
        <v>14.415697442779999</v>
      </c>
      <c r="DE112" s="233">
        <v>12.592600000000001</v>
      </c>
      <c r="DF112" s="21">
        <f>BO112*'Montante D'!$B$2</f>
        <v>0</v>
      </c>
      <c r="DG112" s="21">
        <f>BO112*'Montante D'!$B$3</f>
        <v>0</v>
      </c>
      <c r="DH112" s="233">
        <f t="shared" si="197"/>
        <v>0</v>
      </c>
      <c r="DI112" s="233">
        <f t="shared" si="174"/>
        <v>1810.3496460546667</v>
      </c>
      <c r="DJ112" s="237">
        <f t="shared" si="198"/>
        <v>13.960113960113972</v>
      </c>
      <c r="DK112" s="233">
        <f t="shared" si="199"/>
        <v>156.79381549875174</v>
      </c>
      <c r="DL112" s="233">
        <f t="shared" si="200"/>
        <v>34.040762575386893</v>
      </c>
      <c r="DM112" s="289">
        <v>0.03</v>
      </c>
      <c r="DN112" s="233">
        <f t="shared" si="201"/>
        <v>61.89229559161253</v>
      </c>
      <c r="DO112" s="233">
        <f t="shared" si="202"/>
        <v>252.72687366575116</v>
      </c>
      <c r="DP112" s="233">
        <f t="shared" si="203"/>
        <v>2063.0765197204178</v>
      </c>
      <c r="DQ112" s="233">
        <f t="shared" si="204"/>
        <v>2063.0765197204178</v>
      </c>
      <c r="DR112" s="233">
        <f t="shared" si="205"/>
        <v>24756.918236645011</v>
      </c>
      <c r="DS112" s="233">
        <f t="shared" si="206"/>
        <v>24756.918236645011</v>
      </c>
    </row>
    <row r="113" spans="1:123" s="14" customFormat="1">
      <c r="A113" s="24" t="s">
        <v>108</v>
      </c>
      <c r="B113" s="24" t="s">
        <v>109</v>
      </c>
      <c r="C113" s="24" t="s">
        <v>79</v>
      </c>
      <c r="D113" s="386" t="s">
        <v>277</v>
      </c>
      <c r="E113" s="24" t="str">
        <f>CCT!D104</f>
        <v>Região de Varginha</v>
      </c>
      <c r="F113" s="221"/>
      <c r="G113" s="221"/>
      <c r="H113" s="221"/>
      <c r="I113" s="221"/>
      <c r="J113" s="221">
        <v>1</v>
      </c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21"/>
      <c r="Z113" s="22">
        <f t="shared" si="168"/>
        <v>1</v>
      </c>
      <c r="AA113" s="221"/>
      <c r="AB113" s="221"/>
      <c r="AC113" s="221"/>
      <c r="AD113" s="221"/>
      <c r="AE113" s="236">
        <f>CCT_Salários!J9</f>
        <v>771.91</v>
      </c>
      <c r="AF113" s="221"/>
      <c r="AG113" s="221"/>
      <c r="AH113" s="221"/>
      <c r="AI113" s="221"/>
      <c r="AJ113" s="221"/>
      <c r="AK113" s="221"/>
      <c r="AL113" s="221"/>
      <c r="AM113" s="221"/>
      <c r="AN113" s="221"/>
      <c r="AO113" s="221"/>
      <c r="AP113" s="221"/>
      <c r="AQ113" s="221"/>
      <c r="AR113" s="221"/>
      <c r="AS113" s="221"/>
      <c r="AT113" s="221"/>
      <c r="AU113" s="233">
        <f t="shared" si="194"/>
        <v>0</v>
      </c>
      <c r="AV113" s="233">
        <f t="shared" si="175"/>
        <v>0</v>
      </c>
      <c r="AW113" s="233">
        <f t="shared" si="176"/>
        <v>0</v>
      </c>
      <c r="AX113" s="233">
        <f t="shared" si="177"/>
        <v>0</v>
      </c>
      <c r="AY113" s="233">
        <f t="shared" si="178"/>
        <v>771.91</v>
      </c>
      <c r="AZ113" s="233">
        <f t="shared" si="179"/>
        <v>0</v>
      </c>
      <c r="BA113" s="233">
        <f t="shared" si="180"/>
        <v>0</v>
      </c>
      <c r="BB113" s="233">
        <f t="shared" si="181"/>
        <v>0</v>
      </c>
      <c r="BC113" s="233">
        <f t="shared" si="182"/>
        <v>0</v>
      </c>
      <c r="BD113" s="233">
        <f t="shared" si="183"/>
        <v>0</v>
      </c>
      <c r="BE113" s="233">
        <f t="shared" si="184"/>
        <v>0</v>
      </c>
      <c r="BF113" s="233">
        <f t="shared" si="185"/>
        <v>0</v>
      </c>
      <c r="BG113" s="233">
        <f t="shared" si="186"/>
        <v>0</v>
      </c>
      <c r="BH113" s="233">
        <f t="shared" si="187"/>
        <v>0</v>
      </c>
      <c r="BI113" s="233">
        <f t="shared" si="188"/>
        <v>0</v>
      </c>
      <c r="BJ113" s="233">
        <f t="shared" si="189"/>
        <v>0</v>
      </c>
      <c r="BK113" s="233">
        <f t="shared" si="190"/>
        <v>0</v>
      </c>
      <c r="BL113" s="233">
        <f t="shared" si="191"/>
        <v>0</v>
      </c>
      <c r="BM113" s="233">
        <f t="shared" si="192"/>
        <v>0</v>
      </c>
      <c r="BN113" s="233">
        <f t="shared" si="193"/>
        <v>0</v>
      </c>
      <c r="BO113" s="233">
        <f t="shared" si="195"/>
        <v>771.91</v>
      </c>
      <c r="BP113" s="233">
        <f>BO113*'Anexo VI-PlanilhaCustos Global '!$F$133</f>
        <v>154.38200000000001</v>
      </c>
      <c r="BQ113" s="233">
        <f>BO113*'Anexo VI-PlanilhaCustos Global '!$F$134</f>
        <v>1.54382</v>
      </c>
      <c r="BR113" s="233">
        <f>BO113*'Anexo VI-PlanilhaCustos Global '!$F$135</f>
        <v>11.57865</v>
      </c>
      <c r="BS113" s="233">
        <f>BO113*'Anexo VI-PlanilhaCustos Global '!$F$136</f>
        <v>7.7191000000000001</v>
      </c>
      <c r="BT113" s="233">
        <f>BO113*'Anexo VI-PlanilhaCustos Global '!$F$137</f>
        <v>23.157299999999999</v>
      </c>
      <c r="BU113" s="233">
        <f>BO113*'Anexo VI-PlanilhaCustos Global '!$F$138</f>
        <v>61.752800000000001</v>
      </c>
      <c r="BV113" s="233">
        <f>BO113*'Anexo VI-PlanilhaCustos Global '!$F$139</f>
        <v>19.297750000000001</v>
      </c>
      <c r="BW113" s="233">
        <f>BO113*'Anexo VI-PlanilhaCustos Global '!$F$140</f>
        <v>4.6314599999999997</v>
      </c>
      <c r="BX113" s="233">
        <f t="shared" si="169"/>
        <v>284.06288000000001</v>
      </c>
      <c r="BY113" s="233">
        <f>BO113*'Anexo VI-PlanilhaCustos Global '!$F$143</f>
        <v>85.759201000000004</v>
      </c>
      <c r="BZ113" s="233">
        <f>BO113*'Anexo VI-PlanilhaCustos Global '!$F$144</f>
        <v>64.300102999999993</v>
      </c>
      <c r="CA113" s="233">
        <f>BO113*'Anexo VI-PlanilhaCustos Global '!$F$145</f>
        <v>14.975054</v>
      </c>
      <c r="CB113" s="233">
        <f>BO113*'Anexo VI-PlanilhaCustos Global '!$F$146</f>
        <v>12.813706</v>
      </c>
      <c r="CC113" s="233">
        <f>BO113*'Anexo VI-PlanilhaCustos Global '!$F$147</f>
        <v>0.15438199999999999</v>
      </c>
      <c r="CD113" s="233">
        <f>BO113*'Anexo VI-PlanilhaCustos Global '!$F$148</f>
        <v>5.6349429999999998</v>
      </c>
      <c r="CE113" s="233">
        <f>BO113*'Anexo VI-PlanilhaCustos Global '!$F$149</f>
        <v>2.0841569999999998</v>
      </c>
      <c r="CF113" s="233">
        <f t="shared" si="170"/>
        <v>185.72154599999999</v>
      </c>
      <c r="CG113" s="233">
        <f>BO113*'Anexo VI-PlanilhaCustos Global '!$F$152</f>
        <v>3.2420219999999995</v>
      </c>
      <c r="CH113" s="233">
        <f>BO113*'Anexo VI-PlanilhaCustos Global '!$F$153</f>
        <v>33.578084999999994</v>
      </c>
      <c r="CI113" s="233">
        <f>BO113*'Anexo VI-PlanilhaCustos Global '!$F$154</f>
        <v>3.0876399999999999</v>
      </c>
      <c r="CJ113" s="233">
        <f t="shared" si="171"/>
        <v>39.907746999999993</v>
      </c>
      <c r="CK113" s="233">
        <f>BO113*'Anexo VI-PlanilhaCustos Global '!$F$157</f>
        <v>68.345528928000022</v>
      </c>
      <c r="CL113" s="233">
        <f>BO113*'Anexo VI-PlanilhaCustos Global '!$F$160</f>
        <v>0.25936176</v>
      </c>
      <c r="CM113" s="233">
        <f>BO113*'Anexo VI-PlanilhaCustos Global '!$F$163</f>
        <v>0.20841569999999998</v>
      </c>
      <c r="CN113" s="233">
        <f t="shared" si="196"/>
        <v>578.50547938800003</v>
      </c>
      <c r="CO113" s="233">
        <f>Z113*CCT_Insumos!$B$37</f>
        <v>0</v>
      </c>
      <c r="CP113" s="233">
        <f>Z113*CCT_Insumos!$B$38</f>
        <v>0</v>
      </c>
      <c r="CQ113" s="250"/>
      <c r="CR113" s="250"/>
      <c r="CS113" s="21">
        <f>Z113*CCT_Insumos!G9</f>
        <v>1.0941666666666667</v>
      </c>
      <c r="CT113" s="233">
        <f>Z113*CCT_Insumos!$B$39</f>
        <v>0</v>
      </c>
      <c r="CU113" s="250"/>
      <c r="CV113" s="21">
        <f>(H113+I113+L113+O113+P113+Q113+T113+V113+X113+Y113)*CCT_Insumos!I9</f>
        <v>0</v>
      </c>
      <c r="CW113" s="233">
        <f t="shared" si="172"/>
        <v>414</v>
      </c>
      <c r="CX113" s="21">
        <f>'Anexo III  Relação de Materiais'!HU84</f>
        <v>0</v>
      </c>
      <c r="CY113" s="231">
        <f>'Anexo IV - Equipamentos '!W113</f>
        <v>0</v>
      </c>
      <c r="CZ113" s="231">
        <f>'Caixa d''água '!H104/12</f>
        <v>0</v>
      </c>
      <c r="DA113" s="231">
        <f>'Dedetização '!G113/12</f>
        <v>0</v>
      </c>
      <c r="DB113" s="231"/>
      <c r="DC113" s="233">
        <f t="shared" si="173"/>
        <v>415.09416666666669</v>
      </c>
      <c r="DD113" s="233">
        <v>14.415697442779999</v>
      </c>
      <c r="DE113" s="233">
        <v>12.592600000000001</v>
      </c>
      <c r="DF113" s="21">
        <f>BO113*'Montante D'!$B$2</f>
        <v>0</v>
      </c>
      <c r="DG113" s="21">
        <f>BO113*'Montante D'!$B$3</f>
        <v>0</v>
      </c>
      <c r="DH113" s="233">
        <f t="shared" si="197"/>
        <v>0</v>
      </c>
      <c r="DI113" s="233">
        <f t="shared" si="174"/>
        <v>1765.5096460546667</v>
      </c>
      <c r="DJ113" s="237">
        <f t="shared" si="198"/>
        <v>13.960113960113972</v>
      </c>
      <c r="DK113" s="233">
        <f t="shared" si="199"/>
        <v>152.91023715117342</v>
      </c>
      <c r="DL113" s="233">
        <f t="shared" si="200"/>
        <v>33.197617276241601</v>
      </c>
      <c r="DM113" s="289">
        <v>0.03</v>
      </c>
      <c r="DN113" s="233">
        <f t="shared" si="201"/>
        <v>60.359304138621084</v>
      </c>
      <c r="DO113" s="233">
        <f t="shared" si="202"/>
        <v>246.46715856603612</v>
      </c>
      <c r="DP113" s="233">
        <f t="shared" si="203"/>
        <v>2011.976804620703</v>
      </c>
      <c r="DQ113" s="233">
        <f t="shared" si="204"/>
        <v>2011.976804620703</v>
      </c>
      <c r="DR113" s="233">
        <f t="shared" si="205"/>
        <v>24143.721655448437</v>
      </c>
      <c r="DS113" s="233">
        <f t="shared" si="206"/>
        <v>24143.721655448437</v>
      </c>
    </row>
    <row r="114" spans="1:123" s="14" customFormat="1">
      <c r="A114" s="24" t="s">
        <v>108</v>
      </c>
      <c r="B114" s="24" t="s">
        <v>109</v>
      </c>
      <c r="C114" s="24" t="s">
        <v>354</v>
      </c>
      <c r="D114" s="386" t="s">
        <v>287</v>
      </c>
      <c r="E114" s="24" t="str">
        <f>CCT!D105</f>
        <v>Região de Varginha</v>
      </c>
      <c r="F114" s="221"/>
      <c r="G114" s="221"/>
      <c r="H114" s="221">
        <v>1</v>
      </c>
      <c r="I114" s="221"/>
      <c r="J114" s="221"/>
      <c r="K114" s="221"/>
      <c r="L114" s="221">
        <v>1</v>
      </c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21"/>
      <c r="Z114" s="22">
        <f t="shared" si="168"/>
        <v>2</v>
      </c>
      <c r="AA114" s="221"/>
      <c r="AB114" s="221"/>
      <c r="AC114" s="236">
        <f>CCT_Salários!F9</f>
        <v>1394.24</v>
      </c>
      <c r="AD114" s="221"/>
      <c r="AE114" s="221"/>
      <c r="AF114" s="221"/>
      <c r="AG114" s="236">
        <f>CCT_Salários!L9</f>
        <v>1415.16</v>
      </c>
      <c r="AH114" s="221"/>
      <c r="AI114" s="221"/>
      <c r="AJ114" s="221"/>
      <c r="AK114" s="221"/>
      <c r="AL114" s="221"/>
      <c r="AM114" s="221"/>
      <c r="AN114" s="221"/>
      <c r="AO114" s="221"/>
      <c r="AP114" s="221"/>
      <c r="AQ114" s="221"/>
      <c r="AR114" s="221"/>
      <c r="AS114" s="221"/>
      <c r="AT114" s="221"/>
      <c r="AU114" s="233">
        <f t="shared" si="194"/>
        <v>0</v>
      </c>
      <c r="AV114" s="233">
        <f t="shared" si="175"/>
        <v>0</v>
      </c>
      <c r="AW114" s="233">
        <f t="shared" si="176"/>
        <v>1394.24</v>
      </c>
      <c r="AX114" s="233">
        <f t="shared" si="177"/>
        <v>0</v>
      </c>
      <c r="AY114" s="233">
        <f t="shared" si="178"/>
        <v>0</v>
      </c>
      <c r="AZ114" s="233">
        <f t="shared" si="179"/>
        <v>0</v>
      </c>
      <c r="BA114" s="233">
        <f t="shared" si="180"/>
        <v>1415.16</v>
      </c>
      <c r="BB114" s="233">
        <f t="shared" si="181"/>
        <v>0</v>
      </c>
      <c r="BC114" s="233">
        <f t="shared" si="182"/>
        <v>0</v>
      </c>
      <c r="BD114" s="233">
        <f t="shared" si="183"/>
        <v>0</v>
      </c>
      <c r="BE114" s="233">
        <f t="shared" si="184"/>
        <v>0</v>
      </c>
      <c r="BF114" s="233">
        <f t="shared" si="185"/>
        <v>0</v>
      </c>
      <c r="BG114" s="233">
        <f t="shared" si="186"/>
        <v>0</v>
      </c>
      <c r="BH114" s="233">
        <f t="shared" si="187"/>
        <v>0</v>
      </c>
      <c r="BI114" s="233">
        <f t="shared" si="188"/>
        <v>0</v>
      </c>
      <c r="BJ114" s="233">
        <f t="shared" si="189"/>
        <v>0</v>
      </c>
      <c r="BK114" s="233">
        <f t="shared" si="190"/>
        <v>0</v>
      </c>
      <c r="BL114" s="233">
        <f t="shared" si="191"/>
        <v>0</v>
      </c>
      <c r="BM114" s="233">
        <f t="shared" si="192"/>
        <v>0</v>
      </c>
      <c r="BN114" s="233">
        <f t="shared" si="193"/>
        <v>0</v>
      </c>
      <c r="BO114" s="233">
        <f t="shared" si="195"/>
        <v>2809.4</v>
      </c>
      <c r="BP114" s="233">
        <f>BO114*'Anexo VI-PlanilhaCustos Global '!$F$133</f>
        <v>561.88</v>
      </c>
      <c r="BQ114" s="233">
        <f>BO114*'Anexo VI-PlanilhaCustos Global '!$F$134</f>
        <v>5.6188000000000002</v>
      </c>
      <c r="BR114" s="233">
        <f>BO114*'Anexo VI-PlanilhaCustos Global '!$F$135</f>
        <v>42.140999999999998</v>
      </c>
      <c r="BS114" s="233">
        <f>BO114*'Anexo VI-PlanilhaCustos Global '!$F$136</f>
        <v>28.094000000000001</v>
      </c>
      <c r="BT114" s="233">
        <f>BO114*'Anexo VI-PlanilhaCustos Global '!$F$137</f>
        <v>84.281999999999996</v>
      </c>
      <c r="BU114" s="233">
        <f>BO114*'Anexo VI-PlanilhaCustos Global '!$F$138</f>
        <v>224.75200000000001</v>
      </c>
      <c r="BV114" s="233">
        <f>BO114*'Anexo VI-PlanilhaCustos Global '!$F$139</f>
        <v>70.234999999999999</v>
      </c>
      <c r="BW114" s="233">
        <f>BO114*'Anexo VI-PlanilhaCustos Global '!$F$140</f>
        <v>16.856400000000001</v>
      </c>
      <c r="BX114" s="233">
        <f t="shared" ref="BX114:BX120" si="207">SUM(BP114:BW114)</f>
        <v>1033.8592000000001</v>
      </c>
      <c r="BY114" s="233">
        <f>BO114*'Anexo VI-PlanilhaCustos Global '!$F$143</f>
        <v>312.12434000000002</v>
      </c>
      <c r="BZ114" s="233">
        <f>BO114*'Anexo VI-PlanilhaCustos Global '!$F$144</f>
        <v>234.02302</v>
      </c>
      <c r="CA114" s="233">
        <f>BO114*'Anexo VI-PlanilhaCustos Global '!$F$145</f>
        <v>54.502360000000003</v>
      </c>
      <c r="CB114" s="233">
        <f>BO114*'Anexo VI-PlanilhaCustos Global '!$F$146</f>
        <v>46.636040000000001</v>
      </c>
      <c r="CC114" s="233">
        <f>BO114*'Anexo VI-PlanilhaCustos Global '!$F$147</f>
        <v>0.56188000000000005</v>
      </c>
      <c r="CD114" s="233">
        <f>BO114*'Anexo VI-PlanilhaCustos Global '!$F$148</f>
        <v>20.508620000000001</v>
      </c>
      <c r="CE114" s="233">
        <f>BO114*'Anexo VI-PlanilhaCustos Global '!$F$149</f>
        <v>7.5853800000000007</v>
      </c>
      <c r="CF114" s="233">
        <f t="shared" ref="CF114:CF120" si="208">SUM(BY114:CE114)</f>
        <v>675.94163999999989</v>
      </c>
      <c r="CG114" s="233">
        <f>BO114*'Anexo VI-PlanilhaCustos Global '!$F$152</f>
        <v>11.799479999999999</v>
      </c>
      <c r="CH114" s="233">
        <f>BO114*'Anexo VI-PlanilhaCustos Global '!$F$153</f>
        <v>122.2089</v>
      </c>
      <c r="CI114" s="233">
        <f>BO114*'Anexo VI-PlanilhaCustos Global '!$F$154</f>
        <v>11.2376</v>
      </c>
      <c r="CJ114" s="233">
        <f t="shared" ref="CJ114:CJ120" si="209">SUM(CG114:CI114)</f>
        <v>145.24597999999997</v>
      </c>
      <c r="CK114" s="233">
        <f>BO114*'Anexo VI-PlanilhaCustos Global '!$F$157</f>
        <v>248.7465235200001</v>
      </c>
      <c r="CL114" s="233">
        <f>BO114*'Anexo VI-PlanilhaCustos Global '!$F$160</f>
        <v>0.94395839999999998</v>
      </c>
      <c r="CM114" s="233">
        <f>BO114*'Anexo VI-PlanilhaCustos Global '!$F$163</f>
        <v>0.75853800000000005</v>
      </c>
      <c r="CN114" s="233">
        <f t="shared" si="196"/>
        <v>2105.49583992</v>
      </c>
      <c r="CO114" s="233">
        <f>Z114*CCT_Insumos!$B$37</f>
        <v>0</v>
      </c>
      <c r="CP114" s="233">
        <f>Z114*CCT_Insumos!$B$38</f>
        <v>0</v>
      </c>
      <c r="CQ114" s="21">
        <f>Z114*CCT_Insumos!E9</f>
        <v>89.68</v>
      </c>
      <c r="CR114" s="250"/>
      <c r="CS114" s="21">
        <f>Z114*CCT_Insumos!G9</f>
        <v>2.1883333333333335</v>
      </c>
      <c r="CT114" s="233">
        <f>Z114*CCT_Insumos!$B$39</f>
        <v>0</v>
      </c>
      <c r="CU114" s="250"/>
      <c r="CV114" s="21">
        <f>(H114+I114+L114+O114+P114+Q114+T114+V114+X114+Y114)*CCT_Insumos!I9</f>
        <v>41.823999999999998</v>
      </c>
      <c r="CW114" s="233">
        <f t="shared" ref="CW114:CW120" si="210">4.5*4*23*Z114</f>
        <v>828</v>
      </c>
      <c r="CX114" s="21">
        <f>'Anexo III  Relação de Materiais'!HV84</f>
        <v>0</v>
      </c>
      <c r="CY114" s="231">
        <f>'Anexo IV - Equipamentos '!W114</f>
        <v>0</v>
      </c>
      <c r="CZ114" s="231">
        <f>'Caixa d''água '!H105/12</f>
        <v>0</v>
      </c>
      <c r="DA114" s="231">
        <f>'Dedetização '!G114/12</f>
        <v>0</v>
      </c>
      <c r="DB114" s="231"/>
      <c r="DC114" s="233">
        <f t="shared" ref="DC114:DC120" si="211">SUM(CO114:DB114)</f>
        <v>961.69233333333341</v>
      </c>
      <c r="DD114" s="233">
        <v>52.500997943419989</v>
      </c>
      <c r="DE114" s="233">
        <v>45.861399999999996</v>
      </c>
      <c r="DF114" s="21">
        <f>BO114*'Montante D'!$B$2</f>
        <v>0</v>
      </c>
      <c r="DG114" s="21">
        <f>BO114*'Montante D'!$B$3</f>
        <v>0</v>
      </c>
      <c r="DH114" s="233">
        <f t="shared" si="197"/>
        <v>0</v>
      </c>
      <c r="DI114" s="233">
        <f t="shared" ref="DI114:DI120" si="212">BO114+CN114+DC114+DH114</f>
        <v>5876.5881732533335</v>
      </c>
      <c r="DJ114" s="237">
        <f t="shared" si="198"/>
        <v>12.676056338028175</v>
      </c>
      <c r="DK114" s="233">
        <f t="shared" si="199"/>
        <v>503.23459286451083</v>
      </c>
      <c r="DL114" s="233">
        <f t="shared" si="200"/>
        <v>109.25487871400566</v>
      </c>
      <c r="DM114" s="289">
        <v>0.02</v>
      </c>
      <c r="DN114" s="233">
        <f t="shared" si="201"/>
        <v>132.43015601697655</v>
      </c>
      <c r="DO114" s="233">
        <f t="shared" si="202"/>
        <v>744.91962759549301</v>
      </c>
      <c r="DP114" s="233">
        <f t="shared" si="203"/>
        <v>6621.5078008488272</v>
      </c>
      <c r="DQ114" s="233">
        <f t="shared" si="204"/>
        <v>6621.5078008488272</v>
      </c>
      <c r="DR114" s="233">
        <f t="shared" si="205"/>
        <v>79458.093610185926</v>
      </c>
      <c r="DS114" s="233">
        <f t="shared" si="206"/>
        <v>79458.093610185926</v>
      </c>
    </row>
    <row r="115" spans="1:123" s="14" customFormat="1">
      <c r="A115" s="24" t="s">
        <v>108</v>
      </c>
      <c r="B115" s="24" t="s">
        <v>109</v>
      </c>
      <c r="C115" s="24" t="s">
        <v>85</v>
      </c>
      <c r="D115" s="386" t="s">
        <v>291</v>
      </c>
      <c r="E115" s="24" t="str">
        <f>CCT!D106</f>
        <v>Região de Varginha</v>
      </c>
      <c r="F115" s="221"/>
      <c r="G115" s="221"/>
      <c r="H115" s="221"/>
      <c r="I115" s="221"/>
      <c r="J115" s="221"/>
      <c r="K115" s="221"/>
      <c r="L115" s="221">
        <v>1</v>
      </c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21"/>
      <c r="Z115" s="22">
        <f>SUM(F115:Y115)</f>
        <v>1</v>
      </c>
      <c r="AA115" s="221"/>
      <c r="AB115" s="221"/>
      <c r="AC115" s="221"/>
      <c r="AD115" s="221"/>
      <c r="AE115" s="221"/>
      <c r="AF115" s="221"/>
      <c r="AG115" s="236">
        <f>CCT_Salários!L9</f>
        <v>1415.16</v>
      </c>
      <c r="AH115" s="221"/>
      <c r="AI115" s="221"/>
      <c r="AJ115" s="221"/>
      <c r="AK115" s="221"/>
      <c r="AL115" s="221"/>
      <c r="AM115" s="221"/>
      <c r="AN115" s="221"/>
      <c r="AO115" s="221"/>
      <c r="AP115" s="221"/>
      <c r="AQ115" s="221"/>
      <c r="AR115" s="221"/>
      <c r="AS115" s="221"/>
      <c r="AT115" s="221"/>
      <c r="AU115" s="233">
        <f t="shared" ref="AU115:BD117" si="213">F115*AA115</f>
        <v>0</v>
      </c>
      <c r="AV115" s="233">
        <f t="shared" si="213"/>
        <v>0</v>
      </c>
      <c r="AW115" s="233">
        <f t="shared" si="213"/>
        <v>0</v>
      </c>
      <c r="AX115" s="233">
        <f t="shared" si="213"/>
        <v>0</v>
      </c>
      <c r="AY115" s="233">
        <f t="shared" si="213"/>
        <v>0</v>
      </c>
      <c r="AZ115" s="233">
        <f t="shared" si="213"/>
        <v>0</v>
      </c>
      <c r="BA115" s="233">
        <f t="shared" si="213"/>
        <v>1415.16</v>
      </c>
      <c r="BB115" s="233">
        <f t="shared" si="213"/>
        <v>0</v>
      </c>
      <c r="BC115" s="233">
        <f t="shared" si="213"/>
        <v>0</v>
      </c>
      <c r="BD115" s="233">
        <f t="shared" si="213"/>
        <v>0</v>
      </c>
      <c r="BE115" s="233">
        <f t="shared" si="184"/>
        <v>0</v>
      </c>
      <c r="BF115" s="233">
        <f t="shared" si="185"/>
        <v>0</v>
      </c>
      <c r="BG115" s="233">
        <f t="shared" si="186"/>
        <v>0</v>
      </c>
      <c r="BH115" s="233">
        <f t="shared" si="187"/>
        <v>0</v>
      </c>
      <c r="BI115" s="233">
        <f t="shared" si="188"/>
        <v>0</v>
      </c>
      <c r="BJ115" s="233">
        <f t="shared" si="189"/>
        <v>0</v>
      </c>
      <c r="BK115" s="233">
        <f t="shared" si="190"/>
        <v>0</v>
      </c>
      <c r="BL115" s="233">
        <f t="shared" si="191"/>
        <v>0</v>
      </c>
      <c r="BM115" s="233">
        <f t="shared" si="192"/>
        <v>0</v>
      </c>
      <c r="BN115" s="233">
        <f t="shared" si="193"/>
        <v>0</v>
      </c>
      <c r="BO115" s="233">
        <f>SUM(AU115:BN115)</f>
        <v>1415.16</v>
      </c>
      <c r="BP115" s="233">
        <f>BO115*'Anexo VI-PlanilhaCustos Global '!$F$133</f>
        <v>283.03200000000004</v>
      </c>
      <c r="BQ115" s="233">
        <f>BO115*'Anexo VI-PlanilhaCustos Global '!$F$134</f>
        <v>2.8303200000000004</v>
      </c>
      <c r="BR115" s="233">
        <f>BO115*'Anexo VI-PlanilhaCustos Global '!$F$135</f>
        <v>21.227399999999999</v>
      </c>
      <c r="BS115" s="233">
        <f>BO115*'Anexo VI-PlanilhaCustos Global '!$F$136</f>
        <v>14.151600000000002</v>
      </c>
      <c r="BT115" s="233">
        <f>BO115*'Anexo VI-PlanilhaCustos Global '!$F$137</f>
        <v>42.454799999999999</v>
      </c>
      <c r="BU115" s="233">
        <f>BO115*'Anexo VI-PlanilhaCustos Global '!$F$138</f>
        <v>113.21280000000002</v>
      </c>
      <c r="BV115" s="233">
        <f>BO115*'Anexo VI-PlanilhaCustos Global '!$F$139</f>
        <v>35.379000000000005</v>
      </c>
      <c r="BW115" s="233">
        <f>BO115*'Anexo VI-PlanilhaCustos Global '!$F$140</f>
        <v>8.4909600000000012</v>
      </c>
      <c r="BX115" s="233">
        <f>SUM(BP115:BW115)</f>
        <v>520.77888000000007</v>
      </c>
      <c r="BY115" s="233">
        <f>BO115*'Anexo VI-PlanilhaCustos Global '!$F$143</f>
        <v>157.224276</v>
      </c>
      <c r="BZ115" s="233">
        <f>BO115*'Anexo VI-PlanilhaCustos Global '!$F$144</f>
        <v>117.882828</v>
      </c>
      <c r="CA115" s="233">
        <f>BO115*'Anexo VI-PlanilhaCustos Global '!$F$145</f>
        <v>27.454104000000001</v>
      </c>
      <c r="CB115" s="233">
        <f>BO115*'Anexo VI-PlanilhaCustos Global '!$F$146</f>
        <v>23.491656000000003</v>
      </c>
      <c r="CC115" s="233">
        <f>BO115*'Anexo VI-PlanilhaCustos Global '!$F$147</f>
        <v>0.28303200000000001</v>
      </c>
      <c r="CD115" s="233">
        <f>BO115*'Anexo VI-PlanilhaCustos Global '!$F$148</f>
        <v>10.330668000000001</v>
      </c>
      <c r="CE115" s="233">
        <f>BO115*'Anexo VI-PlanilhaCustos Global '!$F$149</f>
        <v>3.8209320000000004</v>
      </c>
      <c r="CF115" s="233">
        <f>SUM(BY115:CE115)</f>
        <v>340.48749599999996</v>
      </c>
      <c r="CG115" s="233">
        <f>BO115*'Anexo VI-PlanilhaCustos Global '!$F$152</f>
        <v>5.9436720000000003</v>
      </c>
      <c r="CH115" s="233">
        <f>BO115*'Anexo VI-PlanilhaCustos Global '!$F$153</f>
        <v>61.559460000000001</v>
      </c>
      <c r="CI115" s="233">
        <f>BO115*'Anexo VI-PlanilhaCustos Global '!$F$154</f>
        <v>5.6606400000000008</v>
      </c>
      <c r="CJ115" s="233">
        <f>SUM(CG115:CI115)</f>
        <v>73.163772000000009</v>
      </c>
      <c r="CK115" s="233">
        <f>BO115*'Anexo VI-PlanilhaCustos Global '!$F$157</f>
        <v>125.29939852800005</v>
      </c>
      <c r="CL115" s="233">
        <f>BO115*'Anexo VI-PlanilhaCustos Global '!$F$160</f>
        <v>0.47549375999999999</v>
      </c>
      <c r="CM115" s="233">
        <f>BO115*'Anexo VI-PlanilhaCustos Global '!$F$163</f>
        <v>0.38209320000000002</v>
      </c>
      <c r="CN115" s="233">
        <f>BX115+CF115+CJ115+CK115+CL115+CM115</f>
        <v>1060.5871334880003</v>
      </c>
      <c r="CO115" s="233">
        <f>Z115*CCT_Insumos!$B$37</f>
        <v>0</v>
      </c>
      <c r="CP115" s="233">
        <f>Z115*CCT_Insumos!$B$38</f>
        <v>0</v>
      </c>
      <c r="CQ115" s="250"/>
      <c r="CR115" s="250"/>
      <c r="CS115" s="21">
        <f>Z115*CCT_Insumos!G9</f>
        <v>1.0941666666666667</v>
      </c>
      <c r="CT115" s="233">
        <f>Z115*CCT_Insumos!$B$39</f>
        <v>0</v>
      </c>
      <c r="CU115" s="250"/>
      <c r="CV115" s="21">
        <f>(H115+I115+L115+O115+P115+Q115+T115+V115+X115+Y115)*CCT_Insumos!I9</f>
        <v>20.911999999999999</v>
      </c>
      <c r="CW115" s="233">
        <f t="shared" si="210"/>
        <v>414</v>
      </c>
      <c r="CX115" s="21">
        <f>'Anexo III  Relação de Materiais'!HK84</f>
        <v>0</v>
      </c>
      <c r="CY115" s="231">
        <f>'Anexo IV - Equipamentos '!W115</f>
        <v>0</v>
      </c>
      <c r="CZ115" s="231">
        <f>'Caixa d''água '!H106/12</f>
        <v>0</v>
      </c>
      <c r="DA115" s="231">
        <f>'Dedetização '!G115/12</f>
        <v>0</v>
      </c>
      <c r="DB115" s="231"/>
      <c r="DC115" s="233">
        <f t="shared" si="211"/>
        <v>436.00616666666667</v>
      </c>
      <c r="DD115" s="233">
        <v>26.463541655039997</v>
      </c>
      <c r="DE115" s="233">
        <v>23.116799999999998</v>
      </c>
      <c r="DF115" s="21">
        <f>BO115*'Montante D'!$B$2</f>
        <v>0</v>
      </c>
      <c r="DG115" s="21">
        <f>BO115*'Montante D'!$B$3</f>
        <v>0</v>
      </c>
      <c r="DH115" s="233">
        <f>DF115+DG115</f>
        <v>0</v>
      </c>
      <c r="DI115" s="233">
        <f>BO115+CN115+DC115+DH115</f>
        <v>2911.7533001546667</v>
      </c>
      <c r="DJ115" s="237">
        <f>100/(100%-(7.6%+1.65%+DM115))-1*100</f>
        <v>12.676056338028175</v>
      </c>
      <c r="DK115" s="233">
        <f>7.6%*DP115</f>
        <v>249.34450795690668</v>
      </c>
      <c r="DL115" s="233">
        <f>1.65%*DP115</f>
        <v>54.134005016960003</v>
      </c>
      <c r="DM115" s="289">
        <v>0.02</v>
      </c>
      <c r="DN115" s="233">
        <f>DM115*DP115</f>
        <v>65.616975778133337</v>
      </c>
      <c r="DO115" s="233">
        <f>DK115+DL115+DN115</f>
        <v>369.09548875200005</v>
      </c>
      <c r="DP115" s="233">
        <f>(100+DJ115)%*DI115</f>
        <v>3280.8487889066669</v>
      </c>
      <c r="DQ115" s="233">
        <f>DP115</f>
        <v>3280.8487889066669</v>
      </c>
      <c r="DR115" s="233">
        <f t="shared" ref="DR115:DS117" si="214">DP115*12</f>
        <v>39370.185466880001</v>
      </c>
      <c r="DS115" s="233">
        <f t="shared" si="214"/>
        <v>39370.185466880001</v>
      </c>
    </row>
    <row r="116" spans="1:123" s="14" customFormat="1">
      <c r="A116" s="24" t="s">
        <v>108</v>
      </c>
      <c r="B116" s="24" t="s">
        <v>109</v>
      </c>
      <c r="C116" s="24" t="s">
        <v>84</v>
      </c>
      <c r="D116" s="386" t="s">
        <v>289</v>
      </c>
      <c r="E116" s="24" t="str">
        <f>CCT!D107</f>
        <v>Interior</v>
      </c>
      <c r="F116" s="221"/>
      <c r="G116" s="221"/>
      <c r="H116" s="221"/>
      <c r="I116" s="221"/>
      <c r="J116" s="221">
        <v>1</v>
      </c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21"/>
      <c r="Y116" s="221"/>
      <c r="Z116" s="22">
        <f>SUM(F116:Y116)</f>
        <v>1</v>
      </c>
      <c r="AA116" s="221"/>
      <c r="AB116" s="221"/>
      <c r="AC116" s="221"/>
      <c r="AD116" s="221"/>
      <c r="AE116" s="236">
        <f>CCT_Salários!J2</f>
        <v>771.91</v>
      </c>
      <c r="AF116" s="221"/>
      <c r="AG116" s="221"/>
      <c r="AH116" s="221"/>
      <c r="AI116" s="221"/>
      <c r="AJ116" s="221"/>
      <c r="AK116" s="221"/>
      <c r="AL116" s="221"/>
      <c r="AM116" s="221"/>
      <c r="AN116" s="221"/>
      <c r="AO116" s="221"/>
      <c r="AP116" s="221"/>
      <c r="AQ116" s="221"/>
      <c r="AR116" s="221"/>
      <c r="AS116" s="221"/>
      <c r="AT116" s="221"/>
      <c r="AU116" s="233">
        <f t="shared" si="213"/>
        <v>0</v>
      </c>
      <c r="AV116" s="233">
        <f t="shared" si="213"/>
        <v>0</v>
      </c>
      <c r="AW116" s="233">
        <f t="shared" si="213"/>
        <v>0</v>
      </c>
      <c r="AX116" s="233">
        <f t="shared" si="213"/>
        <v>0</v>
      </c>
      <c r="AY116" s="233">
        <f t="shared" si="213"/>
        <v>771.91</v>
      </c>
      <c r="AZ116" s="233">
        <f t="shared" si="213"/>
        <v>0</v>
      </c>
      <c r="BA116" s="233">
        <f t="shared" si="213"/>
        <v>0</v>
      </c>
      <c r="BB116" s="233">
        <f t="shared" si="213"/>
        <v>0</v>
      </c>
      <c r="BC116" s="233">
        <f t="shared" si="213"/>
        <v>0</v>
      </c>
      <c r="BD116" s="233">
        <f t="shared" si="213"/>
        <v>0</v>
      </c>
      <c r="BE116" s="233">
        <f t="shared" si="184"/>
        <v>0</v>
      </c>
      <c r="BF116" s="233">
        <f t="shared" si="185"/>
        <v>0</v>
      </c>
      <c r="BG116" s="233">
        <f t="shared" si="186"/>
        <v>0</v>
      </c>
      <c r="BH116" s="233">
        <f t="shared" si="187"/>
        <v>0</v>
      </c>
      <c r="BI116" s="233">
        <f t="shared" si="188"/>
        <v>0</v>
      </c>
      <c r="BJ116" s="233">
        <f t="shared" si="189"/>
        <v>0</v>
      </c>
      <c r="BK116" s="233">
        <f t="shared" si="190"/>
        <v>0</v>
      </c>
      <c r="BL116" s="233">
        <f t="shared" si="191"/>
        <v>0</v>
      </c>
      <c r="BM116" s="233">
        <f t="shared" si="192"/>
        <v>0</v>
      </c>
      <c r="BN116" s="233">
        <f t="shared" si="193"/>
        <v>0</v>
      </c>
      <c r="BO116" s="233">
        <f>SUM(AU116:BN116)</f>
        <v>771.91</v>
      </c>
      <c r="BP116" s="233">
        <f>BO116*'Anexo VI-PlanilhaCustos Global '!$F$133</f>
        <v>154.38200000000001</v>
      </c>
      <c r="BQ116" s="233">
        <f>BO116*'Anexo VI-PlanilhaCustos Global '!$F$134</f>
        <v>1.54382</v>
      </c>
      <c r="BR116" s="233">
        <f>BO116*'Anexo VI-PlanilhaCustos Global '!$F$135</f>
        <v>11.57865</v>
      </c>
      <c r="BS116" s="233">
        <f>BO116*'Anexo VI-PlanilhaCustos Global '!$F$136</f>
        <v>7.7191000000000001</v>
      </c>
      <c r="BT116" s="233">
        <f>BO116*'Anexo VI-PlanilhaCustos Global '!$F$137</f>
        <v>23.157299999999999</v>
      </c>
      <c r="BU116" s="233">
        <f>BO116*'Anexo VI-PlanilhaCustos Global '!$F$138</f>
        <v>61.752800000000001</v>
      </c>
      <c r="BV116" s="233">
        <f>BO116*'Anexo VI-PlanilhaCustos Global '!$F$139</f>
        <v>19.297750000000001</v>
      </c>
      <c r="BW116" s="233">
        <f>BO116*'Anexo VI-PlanilhaCustos Global '!$F$140</f>
        <v>4.6314599999999997</v>
      </c>
      <c r="BX116" s="233">
        <f>SUM(BP116:BW116)</f>
        <v>284.06288000000001</v>
      </c>
      <c r="BY116" s="233">
        <f>BO116*'Anexo VI-PlanilhaCustos Global '!$F$143</f>
        <v>85.759201000000004</v>
      </c>
      <c r="BZ116" s="233">
        <f>BO116*'Anexo VI-PlanilhaCustos Global '!$F$144</f>
        <v>64.300102999999993</v>
      </c>
      <c r="CA116" s="233">
        <f>BO116*'Anexo VI-PlanilhaCustos Global '!$F$145</f>
        <v>14.975054</v>
      </c>
      <c r="CB116" s="233">
        <f>BO116*'Anexo VI-PlanilhaCustos Global '!$F$146</f>
        <v>12.813706</v>
      </c>
      <c r="CC116" s="233">
        <f>BO116*'Anexo VI-PlanilhaCustos Global '!$F$147</f>
        <v>0.15438199999999999</v>
      </c>
      <c r="CD116" s="233">
        <f>BO116*'Anexo VI-PlanilhaCustos Global '!$F$148</f>
        <v>5.6349429999999998</v>
      </c>
      <c r="CE116" s="233">
        <f>BO116*'Anexo VI-PlanilhaCustos Global '!$F$149</f>
        <v>2.0841569999999998</v>
      </c>
      <c r="CF116" s="233">
        <f>SUM(BY116:CE116)</f>
        <v>185.72154599999999</v>
      </c>
      <c r="CG116" s="233">
        <f>BO116*'Anexo VI-PlanilhaCustos Global '!$F$152</f>
        <v>3.2420219999999995</v>
      </c>
      <c r="CH116" s="233">
        <f>BO116*'Anexo VI-PlanilhaCustos Global '!$F$153</f>
        <v>33.578084999999994</v>
      </c>
      <c r="CI116" s="233">
        <f>BO116*'Anexo VI-PlanilhaCustos Global '!$F$154</f>
        <v>3.0876399999999999</v>
      </c>
      <c r="CJ116" s="233">
        <f>SUM(CG116:CI116)</f>
        <v>39.907746999999993</v>
      </c>
      <c r="CK116" s="233">
        <f>BO116*'Anexo VI-PlanilhaCustos Global '!$F$157</f>
        <v>68.345528928000022</v>
      </c>
      <c r="CL116" s="233">
        <f>BO116*'Anexo VI-PlanilhaCustos Global '!$F$160</f>
        <v>0.25936176</v>
      </c>
      <c r="CM116" s="233">
        <f>BO116*'Anexo VI-PlanilhaCustos Global '!$F$163</f>
        <v>0.20841569999999998</v>
      </c>
      <c r="CN116" s="233">
        <f>BX116+CF116+CJ116+CK116+CL116+CM116</f>
        <v>578.50547938800003</v>
      </c>
      <c r="CO116" s="233">
        <f>Z116*CCT_Insumos!$B$37</f>
        <v>0</v>
      </c>
      <c r="CP116" s="233">
        <f>Z116*CCT_Insumos!$B$38</f>
        <v>0</v>
      </c>
      <c r="CQ116" s="250"/>
      <c r="CR116" s="21">
        <f>Z116*CCT_Insumos!F2</f>
        <v>13.16</v>
      </c>
      <c r="CS116" s="21">
        <f>Z116*CCT_Insumos!G2</f>
        <v>1.0941666666666667</v>
      </c>
      <c r="CT116" s="233">
        <f>Z116*CCT_Insumos!$B$39</f>
        <v>0</v>
      </c>
      <c r="CU116" s="250"/>
      <c r="CV116" s="21">
        <f>(H116+I116+L116+O116+P116+Q116+T116+V116+X116+Y116)*CCT_Insumos!I2</f>
        <v>0</v>
      </c>
      <c r="CW116" s="233">
        <f t="shared" si="210"/>
        <v>414</v>
      </c>
      <c r="CX116" s="21">
        <f>'Anexo III  Relação de Materiais'!HL84</f>
        <v>0</v>
      </c>
      <c r="CY116" s="231">
        <f>'Anexo IV - Equipamentos '!W116</f>
        <v>0</v>
      </c>
      <c r="CZ116" s="231">
        <f>'Caixa d''água '!H107/12</f>
        <v>0</v>
      </c>
      <c r="DA116" s="231">
        <f>'Dedetização '!G116/12</f>
        <v>0</v>
      </c>
      <c r="DB116" s="231"/>
      <c r="DC116" s="233">
        <f t="shared" si="211"/>
        <v>428.25416666666666</v>
      </c>
      <c r="DD116" s="233">
        <v>14.415697442779999</v>
      </c>
      <c r="DE116" s="233">
        <v>12.592600000000001</v>
      </c>
      <c r="DF116" s="21">
        <f>BO116*'Montante D'!$B$2</f>
        <v>0</v>
      </c>
      <c r="DG116" s="21">
        <f>BO116*'Montante D'!$B$3</f>
        <v>0</v>
      </c>
      <c r="DH116" s="233">
        <f>DF116+DG116</f>
        <v>0</v>
      </c>
      <c r="DI116" s="233">
        <f>BO116+CN116+DC116+DH116</f>
        <v>1778.6696460546666</v>
      </c>
      <c r="DJ116" s="237">
        <f>100/(100%-(7.6%+1.65%+DM116))-1*100</f>
        <v>12.676056338028175</v>
      </c>
      <c r="DK116" s="233">
        <f>7.6%*DP116</f>
        <v>152.31424574665314</v>
      </c>
      <c r="DL116" s="233">
        <f>1.65%*DP116</f>
        <v>33.068224405523381</v>
      </c>
      <c r="DM116" s="289">
        <v>0.02</v>
      </c>
      <c r="DN116" s="233">
        <f>DM116*DP116</f>
        <v>40.082696249119252</v>
      </c>
      <c r="DO116" s="233">
        <f>DK116+DL116+DN116</f>
        <v>225.46516640129579</v>
      </c>
      <c r="DP116" s="233">
        <f>(100+DJ116)%*DI116</f>
        <v>2004.1348124559624</v>
      </c>
      <c r="DQ116" s="233">
        <f>DP116</f>
        <v>2004.1348124559624</v>
      </c>
      <c r="DR116" s="233">
        <f t="shared" si="214"/>
        <v>24049.617749471548</v>
      </c>
      <c r="DS116" s="233">
        <f t="shared" si="214"/>
        <v>24049.617749471548</v>
      </c>
    </row>
    <row r="117" spans="1:123" s="14" customFormat="1">
      <c r="A117" s="24" t="s">
        <v>108</v>
      </c>
      <c r="B117" s="24" t="s">
        <v>109</v>
      </c>
      <c r="C117" s="24" t="s">
        <v>77</v>
      </c>
      <c r="D117" s="386" t="s">
        <v>274</v>
      </c>
      <c r="E117" s="24" t="str">
        <f>CCT!D108</f>
        <v>Região de Varginha</v>
      </c>
      <c r="F117" s="221"/>
      <c r="G117" s="221"/>
      <c r="H117" s="221"/>
      <c r="I117" s="221"/>
      <c r="J117" s="221"/>
      <c r="K117" s="221">
        <v>1</v>
      </c>
      <c r="L117" s="221"/>
      <c r="M117" s="221"/>
      <c r="N117" s="221"/>
      <c r="O117" s="221"/>
      <c r="P117" s="221"/>
      <c r="Q117" s="221"/>
      <c r="R117" s="221"/>
      <c r="S117" s="221"/>
      <c r="T117" s="221"/>
      <c r="U117" s="221"/>
      <c r="V117" s="221"/>
      <c r="W117" s="221"/>
      <c r="X117" s="221"/>
      <c r="Y117" s="221"/>
      <c r="Z117" s="22">
        <f>SUM(F117:Y117)</f>
        <v>1</v>
      </c>
      <c r="AA117" s="221"/>
      <c r="AB117" s="221"/>
      <c r="AC117" s="221"/>
      <c r="AD117" s="221"/>
      <c r="AE117" s="221"/>
      <c r="AF117" s="236">
        <f>CCT_Salários!K9</f>
        <v>1157.8599999999999</v>
      </c>
      <c r="AG117" s="221"/>
      <c r="AH117" s="221"/>
      <c r="AI117" s="221"/>
      <c r="AJ117" s="221"/>
      <c r="AK117" s="221"/>
      <c r="AL117" s="221"/>
      <c r="AM117" s="221"/>
      <c r="AN117" s="221"/>
      <c r="AO117" s="221"/>
      <c r="AP117" s="221"/>
      <c r="AQ117" s="221"/>
      <c r="AR117" s="221"/>
      <c r="AS117" s="221"/>
      <c r="AT117" s="221"/>
      <c r="AU117" s="233">
        <f t="shared" si="213"/>
        <v>0</v>
      </c>
      <c r="AV117" s="233">
        <f t="shared" si="213"/>
        <v>0</v>
      </c>
      <c r="AW117" s="233">
        <f t="shared" si="213"/>
        <v>0</v>
      </c>
      <c r="AX117" s="233">
        <f t="shared" si="213"/>
        <v>0</v>
      </c>
      <c r="AY117" s="233">
        <f t="shared" si="213"/>
        <v>0</v>
      </c>
      <c r="AZ117" s="233">
        <f t="shared" si="213"/>
        <v>1157.8599999999999</v>
      </c>
      <c r="BA117" s="233">
        <f t="shared" si="213"/>
        <v>0</v>
      </c>
      <c r="BB117" s="233">
        <f t="shared" si="213"/>
        <v>0</v>
      </c>
      <c r="BC117" s="233">
        <f t="shared" si="213"/>
        <v>0</v>
      </c>
      <c r="BD117" s="233">
        <f t="shared" si="213"/>
        <v>0</v>
      </c>
      <c r="BE117" s="233">
        <f t="shared" si="184"/>
        <v>0</v>
      </c>
      <c r="BF117" s="233">
        <f t="shared" si="185"/>
        <v>0</v>
      </c>
      <c r="BG117" s="233">
        <f t="shared" si="186"/>
        <v>0</v>
      </c>
      <c r="BH117" s="233">
        <f t="shared" si="187"/>
        <v>0</v>
      </c>
      <c r="BI117" s="233">
        <f t="shared" si="188"/>
        <v>0</v>
      </c>
      <c r="BJ117" s="233">
        <f t="shared" si="189"/>
        <v>0</v>
      </c>
      <c r="BK117" s="233">
        <f t="shared" si="190"/>
        <v>0</v>
      </c>
      <c r="BL117" s="233">
        <f t="shared" si="191"/>
        <v>0</v>
      </c>
      <c r="BM117" s="233">
        <f t="shared" si="192"/>
        <v>0</v>
      </c>
      <c r="BN117" s="233">
        <f t="shared" si="193"/>
        <v>0</v>
      </c>
      <c r="BO117" s="233">
        <f>SUM(AU117:BN117)</f>
        <v>1157.8599999999999</v>
      </c>
      <c r="BP117" s="233">
        <f>BO117*'Anexo VI-PlanilhaCustos Global '!$F$133</f>
        <v>231.572</v>
      </c>
      <c r="BQ117" s="233">
        <f>BO117*'Anexo VI-PlanilhaCustos Global '!$F$134</f>
        <v>2.3157199999999998</v>
      </c>
      <c r="BR117" s="233">
        <f>BO117*'Anexo VI-PlanilhaCustos Global '!$F$135</f>
        <v>17.367899999999999</v>
      </c>
      <c r="BS117" s="233">
        <f>BO117*'Anexo VI-PlanilhaCustos Global '!$F$136</f>
        <v>11.5786</v>
      </c>
      <c r="BT117" s="233">
        <f>BO117*'Anexo VI-PlanilhaCustos Global '!$F$137</f>
        <v>34.735799999999998</v>
      </c>
      <c r="BU117" s="233">
        <f>BO117*'Anexo VI-PlanilhaCustos Global '!$F$138</f>
        <v>92.628799999999998</v>
      </c>
      <c r="BV117" s="233">
        <f>BO117*'Anexo VI-PlanilhaCustos Global '!$F$139</f>
        <v>28.9465</v>
      </c>
      <c r="BW117" s="233">
        <f>BO117*'Anexo VI-PlanilhaCustos Global '!$F$140</f>
        <v>6.9471599999999993</v>
      </c>
      <c r="BX117" s="233">
        <f>SUM(BP117:BW117)</f>
        <v>426.09248000000002</v>
      </c>
      <c r="BY117" s="233">
        <f>BO117*'Anexo VI-PlanilhaCustos Global '!$F$143</f>
        <v>128.63824599999998</v>
      </c>
      <c r="BZ117" s="233">
        <f>BO117*'Anexo VI-PlanilhaCustos Global '!$F$144</f>
        <v>96.449737999999996</v>
      </c>
      <c r="CA117" s="233">
        <f>BO117*'Anexo VI-PlanilhaCustos Global '!$F$145</f>
        <v>22.462484</v>
      </c>
      <c r="CB117" s="233">
        <f>BO117*'Anexo VI-PlanilhaCustos Global '!$F$146</f>
        <v>19.220475999999998</v>
      </c>
      <c r="CC117" s="233">
        <f>BO117*'Anexo VI-PlanilhaCustos Global '!$F$147</f>
        <v>0.231572</v>
      </c>
      <c r="CD117" s="233">
        <f>BO117*'Anexo VI-PlanilhaCustos Global '!$F$148</f>
        <v>8.4523779999999995</v>
      </c>
      <c r="CE117" s="233">
        <f>BO117*'Anexo VI-PlanilhaCustos Global '!$F$149</f>
        <v>3.1262219999999998</v>
      </c>
      <c r="CF117" s="233">
        <f>SUM(BY117:CE117)</f>
        <v>278.58111600000001</v>
      </c>
      <c r="CG117" s="233">
        <f>BO117*'Anexo VI-PlanilhaCustos Global '!$F$152</f>
        <v>4.8630119999999994</v>
      </c>
      <c r="CH117" s="233">
        <f>BO117*'Anexo VI-PlanilhaCustos Global '!$F$153</f>
        <v>50.36690999999999</v>
      </c>
      <c r="CI117" s="233">
        <f>BO117*'Anexo VI-PlanilhaCustos Global '!$F$154</f>
        <v>4.6314399999999996</v>
      </c>
      <c r="CJ117" s="233">
        <f>SUM(CG117:CI117)</f>
        <v>59.861361999999986</v>
      </c>
      <c r="CK117" s="233">
        <f>BO117*'Anexo VI-PlanilhaCustos Global '!$F$157</f>
        <v>102.51785068800002</v>
      </c>
      <c r="CL117" s="233">
        <f>BO117*'Anexo VI-PlanilhaCustos Global '!$F$160</f>
        <v>0.38904095999999994</v>
      </c>
      <c r="CM117" s="233">
        <f>BO117*'Anexo VI-PlanilhaCustos Global '!$F$163</f>
        <v>0.31262219999999996</v>
      </c>
      <c r="CN117" s="233">
        <f>BX117+CF117+CJ117+CK117+CL117+CM117</f>
        <v>867.75447184800009</v>
      </c>
      <c r="CO117" s="233">
        <f>Z117*CCT_Insumos!$B$37</f>
        <v>0</v>
      </c>
      <c r="CP117" s="233">
        <f>Z117*CCT_Insumos!$B$38</f>
        <v>0</v>
      </c>
      <c r="CQ117" s="21">
        <f>Z117*CCT_Insumos!E9</f>
        <v>44.84</v>
      </c>
      <c r="CR117" s="250"/>
      <c r="CS117" s="21">
        <f>Z117*CCT_Insumos!G9</f>
        <v>1.0941666666666667</v>
      </c>
      <c r="CT117" s="233">
        <f>Z117*CCT_Insumos!$B$39</f>
        <v>0</v>
      </c>
      <c r="CU117" s="250"/>
      <c r="CV117" s="21">
        <f>(H117+I117+L117+O117+P117+Q117+T117+V117+X117+Y117)*CCT_Insumos!I9</f>
        <v>0</v>
      </c>
      <c r="CW117" s="233">
        <f t="shared" si="210"/>
        <v>414</v>
      </c>
      <c r="CX117" s="21">
        <f>'Anexo III  Relação de Materiais'!HM84</f>
        <v>0</v>
      </c>
      <c r="CY117" s="231">
        <f>'Anexo IV - Equipamentos '!W117</f>
        <v>0</v>
      </c>
      <c r="CZ117" s="231">
        <f>'Caixa d''água '!H108/12</f>
        <v>0</v>
      </c>
      <c r="DA117" s="231">
        <f>'Dedetização '!G117/12</f>
        <v>0</v>
      </c>
      <c r="DB117" s="231"/>
      <c r="DC117" s="233">
        <f t="shared" si="211"/>
        <v>459.93416666666667</v>
      </c>
      <c r="DD117" s="233">
        <v>21.623202731579998</v>
      </c>
      <c r="DE117" s="233">
        <v>18.8886</v>
      </c>
      <c r="DF117" s="21">
        <f>BO117*'Montante D'!$B$2</f>
        <v>0</v>
      </c>
      <c r="DG117" s="21">
        <f>BO117*'Montante D'!$B$3</f>
        <v>0</v>
      </c>
      <c r="DH117" s="233">
        <f>DF117+DG117</f>
        <v>0</v>
      </c>
      <c r="DI117" s="233">
        <f>BO117+CN117+DC117+DH117</f>
        <v>2485.5486385146669</v>
      </c>
      <c r="DJ117" s="237">
        <f>100/(100%-(7.6%+1.65%+DM117))-1*100</f>
        <v>12.676056338028175</v>
      </c>
      <c r="DK117" s="233">
        <f>7.6%*DP117</f>
        <v>212.84698200238273</v>
      </c>
      <c r="DL117" s="233">
        <f>1.65%*DP117</f>
        <v>46.210200039990994</v>
      </c>
      <c r="DM117" s="289">
        <v>0.02</v>
      </c>
      <c r="DN117" s="233">
        <f>DM117*DP117</f>
        <v>56.012363684837567</v>
      </c>
      <c r="DO117" s="233">
        <f>DK117+DL117+DN117</f>
        <v>315.06954572721128</v>
      </c>
      <c r="DP117" s="233">
        <f>(100+DJ117)%*DI117</f>
        <v>2800.6181842418782</v>
      </c>
      <c r="DQ117" s="233">
        <f>DP117</f>
        <v>2800.6181842418782</v>
      </c>
      <c r="DR117" s="233">
        <f t="shared" si="214"/>
        <v>33607.418210902542</v>
      </c>
      <c r="DS117" s="233">
        <f t="shared" si="214"/>
        <v>33607.418210902542</v>
      </c>
    </row>
    <row r="118" spans="1:123" s="14" customFormat="1">
      <c r="A118" s="24" t="s">
        <v>108</v>
      </c>
      <c r="B118" s="24" t="s">
        <v>109</v>
      </c>
      <c r="C118" s="24" t="s">
        <v>80</v>
      </c>
      <c r="D118" s="386" t="s">
        <v>279</v>
      </c>
      <c r="E118" s="24" t="str">
        <f>CCT!D109</f>
        <v>Região de Varginha</v>
      </c>
      <c r="F118" s="221"/>
      <c r="G118" s="221"/>
      <c r="H118" s="221"/>
      <c r="I118" s="221"/>
      <c r="J118" s="221">
        <v>0</v>
      </c>
      <c r="K118" s="221">
        <v>1</v>
      </c>
      <c r="L118" s="221"/>
      <c r="M118" s="221"/>
      <c r="N118" s="221"/>
      <c r="O118" s="221"/>
      <c r="P118" s="221"/>
      <c r="Q118" s="221"/>
      <c r="R118" s="221"/>
      <c r="S118" s="221"/>
      <c r="T118" s="221"/>
      <c r="U118" s="221"/>
      <c r="V118" s="221"/>
      <c r="W118" s="221"/>
      <c r="X118" s="221"/>
      <c r="Y118" s="221"/>
      <c r="Z118" s="22">
        <f t="shared" si="168"/>
        <v>1</v>
      </c>
      <c r="AA118" s="221"/>
      <c r="AB118" s="221"/>
      <c r="AC118" s="221"/>
      <c r="AD118" s="221"/>
      <c r="AE118" s="236">
        <f>CCT_Salários!J9</f>
        <v>771.91</v>
      </c>
      <c r="AF118" s="359">
        <f>CCT_Salários!K9</f>
        <v>1157.8599999999999</v>
      </c>
      <c r="AG118" s="221"/>
      <c r="AH118" s="221"/>
      <c r="AI118" s="221"/>
      <c r="AJ118" s="221"/>
      <c r="AK118" s="221"/>
      <c r="AL118" s="221"/>
      <c r="AM118" s="221"/>
      <c r="AN118" s="221"/>
      <c r="AO118" s="221"/>
      <c r="AP118" s="221"/>
      <c r="AQ118" s="221"/>
      <c r="AR118" s="221"/>
      <c r="AS118" s="221"/>
      <c r="AT118" s="221"/>
      <c r="AU118" s="233">
        <f t="shared" si="194"/>
        <v>0</v>
      </c>
      <c r="AV118" s="233">
        <f t="shared" si="175"/>
        <v>0</v>
      </c>
      <c r="AW118" s="233">
        <f t="shared" si="176"/>
        <v>0</v>
      </c>
      <c r="AX118" s="233">
        <f t="shared" si="177"/>
        <v>0</v>
      </c>
      <c r="AY118" s="233">
        <f t="shared" si="178"/>
        <v>0</v>
      </c>
      <c r="AZ118" s="233">
        <f t="shared" si="179"/>
        <v>1157.8599999999999</v>
      </c>
      <c r="BA118" s="233">
        <f t="shared" si="180"/>
        <v>0</v>
      </c>
      <c r="BB118" s="233">
        <f t="shared" si="181"/>
        <v>0</v>
      </c>
      <c r="BC118" s="233">
        <f t="shared" si="182"/>
        <v>0</v>
      </c>
      <c r="BD118" s="233">
        <f t="shared" si="183"/>
        <v>0</v>
      </c>
      <c r="BE118" s="233">
        <f t="shared" si="184"/>
        <v>0</v>
      </c>
      <c r="BF118" s="233">
        <f t="shared" si="185"/>
        <v>0</v>
      </c>
      <c r="BG118" s="233">
        <f t="shared" si="186"/>
        <v>0</v>
      </c>
      <c r="BH118" s="233">
        <f t="shared" si="187"/>
        <v>0</v>
      </c>
      <c r="BI118" s="233">
        <f t="shared" si="188"/>
        <v>0</v>
      </c>
      <c r="BJ118" s="233">
        <f t="shared" si="189"/>
        <v>0</v>
      </c>
      <c r="BK118" s="233">
        <f t="shared" si="190"/>
        <v>0</v>
      </c>
      <c r="BL118" s="233">
        <f t="shared" si="191"/>
        <v>0</v>
      </c>
      <c r="BM118" s="233">
        <f t="shared" si="192"/>
        <v>0</v>
      </c>
      <c r="BN118" s="233">
        <f t="shared" si="193"/>
        <v>0</v>
      </c>
      <c r="BO118" s="233">
        <f t="shared" si="195"/>
        <v>1157.8599999999999</v>
      </c>
      <c r="BP118" s="233">
        <f>BO118*'Anexo VI-PlanilhaCustos Global '!$F$133</f>
        <v>231.572</v>
      </c>
      <c r="BQ118" s="233">
        <f>BO118*'Anexo VI-PlanilhaCustos Global '!$F$134</f>
        <v>2.3157199999999998</v>
      </c>
      <c r="BR118" s="233">
        <f>BO118*'Anexo VI-PlanilhaCustos Global '!$F$135</f>
        <v>17.367899999999999</v>
      </c>
      <c r="BS118" s="233">
        <f>BO118*'Anexo VI-PlanilhaCustos Global '!$F$136</f>
        <v>11.5786</v>
      </c>
      <c r="BT118" s="233">
        <f>BO118*'Anexo VI-PlanilhaCustos Global '!$F$137</f>
        <v>34.735799999999998</v>
      </c>
      <c r="BU118" s="233">
        <f>BO118*'Anexo VI-PlanilhaCustos Global '!$F$138</f>
        <v>92.628799999999998</v>
      </c>
      <c r="BV118" s="233">
        <f>BO118*'Anexo VI-PlanilhaCustos Global '!$F$139</f>
        <v>28.9465</v>
      </c>
      <c r="BW118" s="233">
        <f>BO118*'Anexo VI-PlanilhaCustos Global '!$F$140</f>
        <v>6.9471599999999993</v>
      </c>
      <c r="BX118" s="233">
        <f t="shared" si="207"/>
        <v>426.09248000000002</v>
      </c>
      <c r="BY118" s="233">
        <f>BO118*'Anexo VI-PlanilhaCustos Global '!$F$143</f>
        <v>128.63824599999998</v>
      </c>
      <c r="BZ118" s="233">
        <f>BO118*'Anexo VI-PlanilhaCustos Global '!$F$144</f>
        <v>96.449737999999996</v>
      </c>
      <c r="CA118" s="233">
        <f>BO118*'Anexo VI-PlanilhaCustos Global '!$F$145</f>
        <v>22.462484</v>
      </c>
      <c r="CB118" s="233">
        <f>BO118*'Anexo VI-PlanilhaCustos Global '!$F$146</f>
        <v>19.220475999999998</v>
      </c>
      <c r="CC118" s="233">
        <f>BO118*'Anexo VI-PlanilhaCustos Global '!$F$147</f>
        <v>0.231572</v>
      </c>
      <c r="CD118" s="233">
        <f>BO118*'Anexo VI-PlanilhaCustos Global '!$F$148</f>
        <v>8.4523779999999995</v>
      </c>
      <c r="CE118" s="233">
        <f>BO118*'Anexo VI-PlanilhaCustos Global '!$F$149</f>
        <v>3.1262219999999998</v>
      </c>
      <c r="CF118" s="233">
        <f t="shared" si="208"/>
        <v>278.58111600000001</v>
      </c>
      <c r="CG118" s="233">
        <f>BO118*'Anexo VI-PlanilhaCustos Global '!$F$152</f>
        <v>4.8630119999999994</v>
      </c>
      <c r="CH118" s="233">
        <f>BO118*'Anexo VI-PlanilhaCustos Global '!$F$153</f>
        <v>50.36690999999999</v>
      </c>
      <c r="CI118" s="233">
        <f>BO118*'Anexo VI-PlanilhaCustos Global '!$F$154</f>
        <v>4.6314399999999996</v>
      </c>
      <c r="CJ118" s="233">
        <f t="shared" si="209"/>
        <v>59.861361999999986</v>
      </c>
      <c r="CK118" s="233">
        <f>BO118*'Anexo VI-PlanilhaCustos Global '!$F$157</f>
        <v>102.51785068800002</v>
      </c>
      <c r="CL118" s="233">
        <f>BO118*'Anexo VI-PlanilhaCustos Global '!$F$160</f>
        <v>0.38904095999999994</v>
      </c>
      <c r="CM118" s="233">
        <f>BO118*'Anexo VI-PlanilhaCustos Global '!$F$163</f>
        <v>0.31262219999999996</v>
      </c>
      <c r="CN118" s="233">
        <f t="shared" si="196"/>
        <v>867.75447184800009</v>
      </c>
      <c r="CO118" s="233">
        <f>Z118*CCT_Insumos!$B$37</f>
        <v>0</v>
      </c>
      <c r="CP118" s="233">
        <f>Z118*CCT_Insumos!$B$38</f>
        <v>0</v>
      </c>
      <c r="CQ118" s="250"/>
      <c r="CR118" s="250"/>
      <c r="CS118" s="21">
        <f>Z118*CCT_Insumos!G9</f>
        <v>1.0941666666666667</v>
      </c>
      <c r="CT118" s="233">
        <f>Z118*CCT_Insumos!$B$39</f>
        <v>0</v>
      </c>
      <c r="CU118" s="250"/>
      <c r="CV118" s="21">
        <f>(H118+I118+L118+O118+P118+Q118+T118+V118+X118+Y118)*CCT_Insumos!I9</f>
        <v>0</v>
      </c>
      <c r="CW118" s="233">
        <f t="shared" si="210"/>
        <v>414</v>
      </c>
      <c r="CX118" s="21">
        <f>'Anexo III  Relação de Materiais'!HW84</f>
        <v>0</v>
      </c>
      <c r="CY118" s="231">
        <f>'Anexo IV - Equipamentos '!W118</f>
        <v>0</v>
      </c>
      <c r="CZ118" s="231">
        <f>'Caixa d''água '!H109/12</f>
        <v>0</v>
      </c>
      <c r="DA118" s="231">
        <f>'Dedetização '!G118/12</f>
        <v>0</v>
      </c>
      <c r="DB118" s="231"/>
      <c r="DC118" s="233">
        <f t="shared" si="211"/>
        <v>415.09416666666669</v>
      </c>
      <c r="DD118" s="233">
        <v>14.415697442779999</v>
      </c>
      <c r="DE118" s="233">
        <v>12.592600000000001</v>
      </c>
      <c r="DF118" s="21">
        <f>BO118*'Montante D'!$B$2</f>
        <v>0</v>
      </c>
      <c r="DG118" s="21">
        <f>BO118*'Montante D'!$B$3</f>
        <v>0</v>
      </c>
      <c r="DH118" s="233">
        <f t="shared" si="197"/>
        <v>0</v>
      </c>
      <c r="DI118" s="233">
        <f t="shared" si="212"/>
        <v>2440.7086385146667</v>
      </c>
      <c r="DJ118" s="237">
        <f t="shared" si="198"/>
        <v>16.618075801749285</v>
      </c>
      <c r="DK118" s="233">
        <f t="shared" si="199"/>
        <v>216.31936621237861</v>
      </c>
      <c r="DL118" s="233">
        <f t="shared" si="200"/>
        <v>46.964072927687468</v>
      </c>
      <c r="DM118" s="289">
        <v>0.05</v>
      </c>
      <c r="DN118" s="233">
        <f t="shared" si="201"/>
        <v>142.31537250814384</v>
      </c>
      <c r="DO118" s="233">
        <f t="shared" si="202"/>
        <v>405.5988116482099</v>
      </c>
      <c r="DP118" s="233">
        <f t="shared" si="203"/>
        <v>2846.3074501628766</v>
      </c>
      <c r="DQ118" s="233">
        <f t="shared" si="204"/>
        <v>2846.3074501628766</v>
      </c>
      <c r="DR118" s="233">
        <f t="shared" si="205"/>
        <v>34155.689401954522</v>
      </c>
      <c r="DS118" s="233">
        <f t="shared" si="206"/>
        <v>34155.689401954522</v>
      </c>
    </row>
    <row r="119" spans="1:123" s="14" customFormat="1">
      <c r="A119" s="24" t="s">
        <v>108</v>
      </c>
      <c r="B119" s="24" t="s">
        <v>109</v>
      </c>
      <c r="C119" s="24" t="s">
        <v>81</v>
      </c>
      <c r="D119" s="386" t="s">
        <v>281</v>
      </c>
      <c r="E119" s="24" t="str">
        <f>CCT!D110</f>
        <v>Região de Varginha</v>
      </c>
      <c r="F119" s="221"/>
      <c r="G119" s="221"/>
      <c r="H119" s="221"/>
      <c r="I119" s="221"/>
      <c r="J119" s="221">
        <v>0</v>
      </c>
      <c r="K119" s="221"/>
      <c r="L119" s="221"/>
      <c r="M119" s="221"/>
      <c r="N119" s="221"/>
      <c r="O119" s="221"/>
      <c r="P119" s="221"/>
      <c r="Q119" s="221"/>
      <c r="R119" s="221"/>
      <c r="S119" s="221"/>
      <c r="T119" s="221"/>
      <c r="U119" s="221"/>
      <c r="V119" s="221"/>
      <c r="W119" s="221"/>
      <c r="X119" s="221"/>
      <c r="Y119" s="221"/>
      <c r="Z119" s="22">
        <f t="shared" si="168"/>
        <v>0</v>
      </c>
      <c r="AA119" s="221"/>
      <c r="AB119" s="221"/>
      <c r="AC119" s="221"/>
      <c r="AD119" s="221"/>
      <c r="AE119" s="236">
        <f>CCT_Salários!J9</f>
        <v>771.91</v>
      </c>
      <c r="AF119" s="221"/>
      <c r="AG119" s="221"/>
      <c r="AH119" s="221"/>
      <c r="AI119" s="221"/>
      <c r="AJ119" s="221"/>
      <c r="AK119" s="221"/>
      <c r="AL119" s="221"/>
      <c r="AM119" s="221"/>
      <c r="AN119" s="221"/>
      <c r="AO119" s="221"/>
      <c r="AP119" s="221"/>
      <c r="AQ119" s="221"/>
      <c r="AR119" s="221"/>
      <c r="AS119" s="221"/>
      <c r="AT119" s="221"/>
      <c r="AU119" s="233">
        <f t="shared" si="194"/>
        <v>0</v>
      </c>
      <c r="AV119" s="233">
        <f t="shared" si="175"/>
        <v>0</v>
      </c>
      <c r="AW119" s="233">
        <f t="shared" si="176"/>
        <v>0</v>
      </c>
      <c r="AX119" s="233">
        <f t="shared" si="177"/>
        <v>0</v>
      </c>
      <c r="AY119" s="233">
        <f t="shared" si="178"/>
        <v>0</v>
      </c>
      <c r="AZ119" s="233">
        <f t="shared" si="179"/>
        <v>0</v>
      </c>
      <c r="BA119" s="233">
        <f t="shared" si="180"/>
        <v>0</v>
      </c>
      <c r="BB119" s="233">
        <f t="shared" si="181"/>
        <v>0</v>
      </c>
      <c r="BC119" s="233">
        <f t="shared" si="182"/>
        <v>0</v>
      </c>
      <c r="BD119" s="233">
        <f t="shared" si="183"/>
        <v>0</v>
      </c>
      <c r="BE119" s="233">
        <f t="shared" si="184"/>
        <v>0</v>
      </c>
      <c r="BF119" s="233">
        <f t="shared" si="185"/>
        <v>0</v>
      </c>
      <c r="BG119" s="233">
        <f t="shared" si="186"/>
        <v>0</v>
      </c>
      <c r="BH119" s="233">
        <f t="shared" si="187"/>
        <v>0</v>
      </c>
      <c r="BI119" s="233">
        <f t="shared" si="188"/>
        <v>0</v>
      </c>
      <c r="BJ119" s="233">
        <f t="shared" si="189"/>
        <v>0</v>
      </c>
      <c r="BK119" s="233">
        <f t="shared" si="190"/>
        <v>0</v>
      </c>
      <c r="BL119" s="233">
        <f t="shared" si="191"/>
        <v>0</v>
      </c>
      <c r="BM119" s="233">
        <f t="shared" si="192"/>
        <v>0</v>
      </c>
      <c r="BN119" s="233">
        <f t="shared" si="193"/>
        <v>0</v>
      </c>
      <c r="BO119" s="233">
        <f t="shared" si="195"/>
        <v>0</v>
      </c>
      <c r="BP119" s="233">
        <f>BO119*'Anexo VI-PlanilhaCustos Global '!$F$133</f>
        <v>0</v>
      </c>
      <c r="BQ119" s="233">
        <f>BO119*'Anexo VI-PlanilhaCustos Global '!$F$134</f>
        <v>0</v>
      </c>
      <c r="BR119" s="233">
        <f>BO119*'Anexo VI-PlanilhaCustos Global '!$F$135</f>
        <v>0</v>
      </c>
      <c r="BS119" s="233">
        <f>BO119*'Anexo VI-PlanilhaCustos Global '!$F$136</f>
        <v>0</v>
      </c>
      <c r="BT119" s="233">
        <f>BO119*'Anexo VI-PlanilhaCustos Global '!$F$137</f>
        <v>0</v>
      </c>
      <c r="BU119" s="233">
        <f>BO119*'Anexo VI-PlanilhaCustos Global '!$F$138</f>
        <v>0</v>
      </c>
      <c r="BV119" s="233">
        <f>BO119*'Anexo VI-PlanilhaCustos Global '!$F$139</f>
        <v>0</v>
      </c>
      <c r="BW119" s="233">
        <f>BO119*'Anexo VI-PlanilhaCustos Global '!$F$140</f>
        <v>0</v>
      </c>
      <c r="BX119" s="233">
        <f t="shared" si="207"/>
        <v>0</v>
      </c>
      <c r="BY119" s="233">
        <f>BO119*'Anexo VI-PlanilhaCustos Global '!$F$143</f>
        <v>0</v>
      </c>
      <c r="BZ119" s="233">
        <f>BO119*'Anexo VI-PlanilhaCustos Global '!$F$144</f>
        <v>0</v>
      </c>
      <c r="CA119" s="233">
        <f>BO119*'Anexo VI-PlanilhaCustos Global '!$F$145</f>
        <v>0</v>
      </c>
      <c r="CB119" s="233">
        <f>BO119*'Anexo VI-PlanilhaCustos Global '!$F$146</f>
        <v>0</v>
      </c>
      <c r="CC119" s="233">
        <f>BO119*'Anexo VI-PlanilhaCustos Global '!$F$147</f>
        <v>0</v>
      </c>
      <c r="CD119" s="233">
        <f>BO119*'Anexo VI-PlanilhaCustos Global '!$F$148</f>
        <v>0</v>
      </c>
      <c r="CE119" s="233">
        <f>BO119*'Anexo VI-PlanilhaCustos Global '!$F$149</f>
        <v>0</v>
      </c>
      <c r="CF119" s="233">
        <f t="shared" si="208"/>
        <v>0</v>
      </c>
      <c r="CG119" s="233">
        <f>BO119*'Anexo VI-PlanilhaCustos Global '!$F$152</f>
        <v>0</v>
      </c>
      <c r="CH119" s="233">
        <f>BO119*'Anexo VI-PlanilhaCustos Global '!$F$153</f>
        <v>0</v>
      </c>
      <c r="CI119" s="233">
        <f>BO119*'Anexo VI-PlanilhaCustos Global '!$F$154</f>
        <v>0</v>
      </c>
      <c r="CJ119" s="233">
        <f t="shared" si="209"/>
        <v>0</v>
      </c>
      <c r="CK119" s="233">
        <f>BO119*'Anexo VI-PlanilhaCustos Global '!$F$157</f>
        <v>0</v>
      </c>
      <c r="CL119" s="233">
        <f>BO119*'Anexo VI-PlanilhaCustos Global '!$F$160</f>
        <v>0</v>
      </c>
      <c r="CM119" s="233">
        <f>BO119*'Anexo VI-PlanilhaCustos Global '!$F$163</f>
        <v>0</v>
      </c>
      <c r="CN119" s="233">
        <f t="shared" si="196"/>
        <v>0</v>
      </c>
      <c r="CO119" s="233">
        <f>Z119*CCT_Insumos!$B$37</f>
        <v>0</v>
      </c>
      <c r="CP119" s="233">
        <f>Z119*CCT_Insumos!$B$38</f>
        <v>0</v>
      </c>
      <c r="CQ119" s="250"/>
      <c r="CR119" s="250"/>
      <c r="CS119" s="21">
        <f>Z119*CCT_Insumos!G9</f>
        <v>0</v>
      </c>
      <c r="CT119" s="233">
        <f>Z119*CCT_Insumos!$B$39</f>
        <v>0</v>
      </c>
      <c r="CU119" s="250"/>
      <c r="CV119" s="21">
        <f>(H119+I119+L119+O119+P119+Q119+T119+V119+X119+Y119)*CCT_Insumos!I9</f>
        <v>0</v>
      </c>
      <c r="CW119" s="233">
        <f t="shared" si="210"/>
        <v>0</v>
      </c>
      <c r="CX119" s="21">
        <f>'Anexo III  Relação de Materiais'!HX84</f>
        <v>0</v>
      </c>
      <c r="CY119" s="231">
        <f>'Anexo IV - Equipamentos '!W119</f>
        <v>0</v>
      </c>
      <c r="CZ119" s="231">
        <f>'Caixa d''água '!H110/12</f>
        <v>0</v>
      </c>
      <c r="DA119" s="231">
        <f>'Dedetização '!G119/12</f>
        <v>0</v>
      </c>
      <c r="DB119" s="231"/>
      <c r="DC119" s="233">
        <f t="shared" si="211"/>
        <v>0</v>
      </c>
      <c r="DD119" s="233">
        <v>14.415697442779999</v>
      </c>
      <c r="DE119" s="233">
        <v>12.592600000000001</v>
      </c>
      <c r="DF119" s="21">
        <f>BO119*'Montante D'!$B$2</f>
        <v>0</v>
      </c>
      <c r="DG119" s="21">
        <f>BO119*'Montante D'!$B$3</f>
        <v>0</v>
      </c>
      <c r="DH119" s="233">
        <f t="shared" si="197"/>
        <v>0</v>
      </c>
      <c r="DI119" s="233">
        <f t="shared" si="212"/>
        <v>0</v>
      </c>
      <c r="DJ119" s="237">
        <f t="shared" si="198"/>
        <v>16.618075801749285</v>
      </c>
      <c r="DK119" s="233">
        <f t="shared" si="199"/>
        <v>0</v>
      </c>
      <c r="DL119" s="233">
        <f t="shared" si="200"/>
        <v>0</v>
      </c>
      <c r="DM119" s="289">
        <v>0.05</v>
      </c>
      <c r="DN119" s="233">
        <f t="shared" si="201"/>
        <v>0</v>
      </c>
      <c r="DO119" s="233">
        <f t="shared" si="202"/>
        <v>0</v>
      </c>
      <c r="DP119" s="233">
        <f t="shared" si="203"/>
        <v>0</v>
      </c>
      <c r="DQ119" s="233">
        <f t="shared" si="204"/>
        <v>0</v>
      </c>
      <c r="DR119" s="233">
        <f t="shared" si="205"/>
        <v>0</v>
      </c>
      <c r="DS119" s="233">
        <f t="shared" si="206"/>
        <v>0</v>
      </c>
    </row>
    <row r="120" spans="1:123" s="14" customFormat="1">
      <c r="A120" s="24" t="s">
        <v>108</v>
      </c>
      <c r="B120" s="24" t="s">
        <v>109</v>
      </c>
      <c r="C120" s="24" t="s">
        <v>82</v>
      </c>
      <c r="D120" s="386" t="s">
        <v>283</v>
      </c>
      <c r="E120" s="24" t="str">
        <f>CCT!D111</f>
        <v>Interior</v>
      </c>
      <c r="F120" s="221"/>
      <c r="G120" s="221"/>
      <c r="H120" s="221"/>
      <c r="I120" s="221"/>
      <c r="J120" s="221">
        <v>0</v>
      </c>
      <c r="K120" s="221"/>
      <c r="L120" s="221"/>
      <c r="M120" s="221"/>
      <c r="N120" s="221"/>
      <c r="O120" s="221"/>
      <c r="P120" s="221"/>
      <c r="Q120" s="221"/>
      <c r="R120" s="221"/>
      <c r="S120" s="221"/>
      <c r="T120" s="221"/>
      <c r="U120" s="221"/>
      <c r="V120" s="221"/>
      <c r="W120" s="221"/>
      <c r="X120" s="221"/>
      <c r="Y120" s="221"/>
      <c r="Z120" s="22">
        <f t="shared" si="168"/>
        <v>0</v>
      </c>
      <c r="AA120" s="221"/>
      <c r="AB120" s="221"/>
      <c r="AC120" s="221"/>
      <c r="AD120" s="221"/>
      <c r="AE120" s="236">
        <f>CCT_Salários!J2</f>
        <v>771.91</v>
      </c>
      <c r="AF120" s="221"/>
      <c r="AG120" s="221"/>
      <c r="AH120" s="221"/>
      <c r="AI120" s="221"/>
      <c r="AJ120" s="221"/>
      <c r="AK120" s="221"/>
      <c r="AL120" s="221"/>
      <c r="AM120" s="221"/>
      <c r="AN120" s="221"/>
      <c r="AO120" s="221"/>
      <c r="AP120" s="221"/>
      <c r="AQ120" s="221"/>
      <c r="AR120" s="221"/>
      <c r="AS120" s="221"/>
      <c r="AT120" s="221"/>
      <c r="AU120" s="233">
        <f t="shared" si="194"/>
        <v>0</v>
      </c>
      <c r="AV120" s="233">
        <f t="shared" si="175"/>
        <v>0</v>
      </c>
      <c r="AW120" s="233">
        <f t="shared" si="176"/>
        <v>0</v>
      </c>
      <c r="AX120" s="233">
        <f t="shared" si="177"/>
        <v>0</v>
      </c>
      <c r="AY120" s="233">
        <f t="shared" si="178"/>
        <v>0</v>
      </c>
      <c r="AZ120" s="233">
        <f t="shared" si="179"/>
        <v>0</v>
      </c>
      <c r="BA120" s="233">
        <f t="shared" si="180"/>
        <v>0</v>
      </c>
      <c r="BB120" s="233">
        <f t="shared" si="181"/>
        <v>0</v>
      </c>
      <c r="BC120" s="233">
        <f t="shared" si="182"/>
        <v>0</v>
      </c>
      <c r="BD120" s="233">
        <f t="shared" si="183"/>
        <v>0</v>
      </c>
      <c r="BE120" s="233">
        <f t="shared" si="184"/>
        <v>0</v>
      </c>
      <c r="BF120" s="233">
        <f t="shared" si="185"/>
        <v>0</v>
      </c>
      <c r="BG120" s="233">
        <f t="shared" si="186"/>
        <v>0</v>
      </c>
      <c r="BH120" s="233">
        <f t="shared" si="187"/>
        <v>0</v>
      </c>
      <c r="BI120" s="233">
        <f t="shared" si="188"/>
        <v>0</v>
      </c>
      <c r="BJ120" s="233">
        <f t="shared" si="189"/>
        <v>0</v>
      </c>
      <c r="BK120" s="233">
        <f t="shared" si="190"/>
        <v>0</v>
      </c>
      <c r="BL120" s="233">
        <f t="shared" si="191"/>
        <v>0</v>
      </c>
      <c r="BM120" s="233">
        <f t="shared" si="192"/>
        <v>0</v>
      </c>
      <c r="BN120" s="233">
        <f t="shared" si="193"/>
        <v>0</v>
      </c>
      <c r="BO120" s="233">
        <f t="shared" si="195"/>
        <v>0</v>
      </c>
      <c r="BP120" s="233">
        <f>BO120*'Anexo VI-PlanilhaCustos Global '!$F$133</f>
        <v>0</v>
      </c>
      <c r="BQ120" s="233">
        <f>BO120*'Anexo VI-PlanilhaCustos Global '!$F$134</f>
        <v>0</v>
      </c>
      <c r="BR120" s="233">
        <f>BO120*'Anexo VI-PlanilhaCustos Global '!$F$135</f>
        <v>0</v>
      </c>
      <c r="BS120" s="233">
        <f>BO120*'Anexo VI-PlanilhaCustos Global '!$F$136</f>
        <v>0</v>
      </c>
      <c r="BT120" s="233">
        <f>BO120*'Anexo VI-PlanilhaCustos Global '!$F$137</f>
        <v>0</v>
      </c>
      <c r="BU120" s="233">
        <f>BO120*'Anexo VI-PlanilhaCustos Global '!$F$138</f>
        <v>0</v>
      </c>
      <c r="BV120" s="233">
        <f>BO120*'Anexo VI-PlanilhaCustos Global '!$F$139</f>
        <v>0</v>
      </c>
      <c r="BW120" s="233">
        <f>BO120*'Anexo VI-PlanilhaCustos Global '!$F$140</f>
        <v>0</v>
      </c>
      <c r="BX120" s="233">
        <f t="shared" si="207"/>
        <v>0</v>
      </c>
      <c r="BY120" s="233">
        <f>BO120*'Anexo VI-PlanilhaCustos Global '!$F$143</f>
        <v>0</v>
      </c>
      <c r="BZ120" s="233">
        <f>BO120*'Anexo VI-PlanilhaCustos Global '!$F$144</f>
        <v>0</v>
      </c>
      <c r="CA120" s="233">
        <f>BO120*'Anexo VI-PlanilhaCustos Global '!$F$145</f>
        <v>0</v>
      </c>
      <c r="CB120" s="233">
        <f>BO120*'Anexo VI-PlanilhaCustos Global '!$F$146</f>
        <v>0</v>
      </c>
      <c r="CC120" s="233">
        <f>BO120*'Anexo VI-PlanilhaCustos Global '!$F$147</f>
        <v>0</v>
      </c>
      <c r="CD120" s="233">
        <f>BO120*'Anexo VI-PlanilhaCustos Global '!$F$148</f>
        <v>0</v>
      </c>
      <c r="CE120" s="233">
        <f>BO120*'Anexo VI-PlanilhaCustos Global '!$F$149</f>
        <v>0</v>
      </c>
      <c r="CF120" s="233">
        <f t="shared" si="208"/>
        <v>0</v>
      </c>
      <c r="CG120" s="233">
        <f>BO120*'Anexo VI-PlanilhaCustos Global '!$F$152</f>
        <v>0</v>
      </c>
      <c r="CH120" s="233">
        <f>BO120*'Anexo VI-PlanilhaCustos Global '!$F$153</f>
        <v>0</v>
      </c>
      <c r="CI120" s="233">
        <f>BO120*'Anexo VI-PlanilhaCustos Global '!$F$154</f>
        <v>0</v>
      </c>
      <c r="CJ120" s="233">
        <f t="shared" si="209"/>
        <v>0</v>
      </c>
      <c r="CK120" s="233">
        <f>BO120*'Anexo VI-PlanilhaCustos Global '!$F$157</f>
        <v>0</v>
      </c>
      <c r="CL120" s="233">
        <f>BO120*'Anexo VI-PlanilhaCustos Global '!$F$160</f>
        <v>0</v>
      </c>
      <c r="CM120" s="233">
        <f>BO120*'Anexo VI-PlanilhaCustos Global '!$F$163</f>
        <v>0</v>
      </c>
      <c r="CN120" s="233">
        <f t="shared" si="196"/>
        <v>0</v>
      </c>
      <c r="CO120" s="233">
        <f>Z120*CCT_Insumos!$B$37</f>
        <v>0</v>
      </c>
      <c r="CP120" s="233">
        <f>Z120*CCT_Insumos!$B$38</f>
        <v>0</v>
      </c>
      <c r="CQ120" s="250"/>
      <c r="CR120" s="21">
        <f>Z120*CCT_Insumos!F2</f>
        <v>0</v>
      </c>
      <c r="CS120" s="21">
        <f>Z120*CCT_Insumos!G9</f>
        <v>0</v>
      </c>
      <c r="CT120" s="233">
        <f>Z120*CCT_Insumos!$B$39</f>
        <v>0</v>
      </c>
      <c r="CU120" s="250"/>
      <c r="CV120" s="21">
        <f>(H120+I120+L120+O120+P120+Q120+T120+V120+X120+Y120)*CCT_Insumos!I2</f>
        <v>0</v>
      </c>
      <c r="CW120" s="233">
        <f t="shared" si="210"/>
        <v>0</v>
      </c>
      <c r="CX120" s="21">
        <f>'Anexo III  Relação de Materiais'!HY84</f>
        <v>0</v>
      </c>
      <c r="CY120" s="231">
        <f>'Anexo IV - Equipamentos '!W120</f>
        <v>0</v>
      </c>
      <c r="CZ120" s="231">
        <f>'Caixa d''água '!H111/12</f>
        <v>0</v>
      </c>
      <c r="DA120" s="231">
        <f>'Dedetização '!G120/12</f>
        <v>0</v>
      </c>
      <c r="DB120" s="231"/>
      <c r="DC120" s="233">
        <f t="shared" si="211"/>
        <v>0</v>
      </c>
      <c r="DD120" s="233">
        <v>14.415697442779999</v>
      </c>
      <c r="DE120" s="233">
        <v>12.592600000000001</v>
      </c>
      <c r="DF120" s="21">
        <f>BO120*'Montante D'!$B$2</f>
        <v>0</v>
      </c>
      <c r="DG120" s="21">
        <f>BO120*'Montante D'!$B$3</f>
        <v>0</v>
      </c>
      <c r="DH120" s="233">
        <f t="shared" si="197"/>
        <v>0</v>
      </c>
      <c r="DI120" s="233">
        <f t="shared" si="212"/>
        <v>0</v>
      </c>
      <c r="DJ120" s="237">
        <f t="shared" si="198"/>
        <v>16.618075801749285</v>
      </c>
      <c r="DK120" s="233">
        <f t="shared" si="199"/>
        <v>0</v>
      </c>
      <c r="DL120" s="233">
        <f t="shared" si="200"/>
        <v>0</v>
      </c>
      <c r="DM120" s="289">
        <v>0.05</v>
      </c>
      <c r="DN120" s="233">
        <f t="shared" si="201"/>
        <v>0</v>
      </c>
      <c r="DO120" s="233">
        <f t="shared" si="202"/>
        <v>0</v>
      </c>
      <c r="DP120" s="233">
        <f t="shared" si="203"/>
        <v>0</v>
      </c>
      <c r="DQ120" s="233">
        <f t="shared" si="204"/>
        <v>0</v>
      </c>
      <c r="DR120" s="233">
        <f t="shared" si="205"/>
        <v>0</v>
      </c>
      <c r="DS120" s="233">
        <f t="shared" si="206"/>
        <v>0</v>
      </c>
    </row>
    <row r="121" spans="1:123" s="16" customFormat="1" ht="12.6" customHeight="1">
      <c r="A121" s="243"/>
      <c r="B121" s="244"/>
      <c r="C121" s="244"/>
      <c r="D121" s="247"/>
      <c r="E121" s="244"/>
      <c r="F121" s="220">
        <f>SUM(F101:F120)</f>
        <v>0</v>
      </c>
      <c r="G121" s="220">
        <f t="shared" ref="G121:Y121" si="215">SUM(G101:G120)</f>
        <v>1</v>
      </c>
      <c r="H121" s="220">
        <f t="shared" si="215"/>
        <v>5</v>
      </c>
      <c r="I121" s="220">
        <f t="shared" si="215"/>
        <v>0</v>
      </c>
      <c r="J121" s="220">
        <f t="shared" si="215"/>
        <v>8</v>
      </c>
      <c r="K121" s="220">
        <f t="shared" si="215"/>
        <v>5</v>
      </c>
      <c r="L121" s="220">
        <f t="shared" si="215"/>
        <v>7</v>
      </c>
      <c r="M121" s="220">
        <f t="shared" si="215"/>
        <v>0</v>
      </c>
      <c r="N121" s="220">
        <f t="shared" si="215"/>
        <v>0</v>
      </c>
      <c r="O121" s="220">
        <f t="shared" si="215"/>
        <v>0</v>
      </c>
      <c r="P121" s="220">
        <f t="shared" si="215"/>
        <v>0</v>
      </c>
      <c r="Q121" s="220">
        <f t="shared" si="215"/>
        <v>1</v>
      </c>
      <c r="R121" s="220">
        <f t="shared" si="215"/>
        <v>0</v>
      </c>
      <c r="S121" s="220">
        <f t="shared" si="215"/>
        <v>0</v>
      </c>
      <c r="T121" s="220">
        <f t="shared" si="215"/>
        <v>0</v>
      </c>
      <c r="U121" s="220">
        <f t="shared" si="215"/>
        <v>0</v>
      </c>
      <c r="V121" s="220">
        <f t="shared" si="215"/>
        <v>0</v>
      </c>
      <c r="W121" s="220">
        <f t="shared" si="215"/>
        <v>0</v>
      </c>
      <c r="X121" s="220">
        <f t="shared" si="215"/>
        <v>0</v>
      </c>
      <c r="Y121" s="220">
        <f t="shared" si="215"/>
        <v>0</v>
      </c>
      <c r="Z121" s="220">
        <f>SUM(Z101:Z120)</f>
        <v>27</v>
      </c>
      <c r="AA121" s="220"/>
      <c r="AB121" s="220"/>
      <c r="AC121" s="220"/>
      <c r="AD121" s="220"/>
      <c r="AE121" s="220"/>
      <c r="AF121" s="220"/>
      <c r="AG121" s="220"/>
      <c r="AH121" s="220"/>
      <c r="AI121" s="220"/>
      <c r="AJ121" s="220"/>
      <c r="AK121" s="220"/>
      <c r="AL121" s="220"/>
      <c r="AM121" s="220"/>
      <c r="AN121" s="220"/>
      <c r="AO121" s="220"/>
      <c r="AP121" s="220"/>
      <c r="AQ121" s="220"/>
      <c r="AR121" s="220"/>
      <c r="AS121" s="220"/>
      <c r="AT121" s="220"/>
      <c r="AU121" s="257">
        <f>SUM(AU101:AU120)</f>
        <v>0</v>
      </c>
      <c r="AV121" s="257">
        <f t="shared" ref="AV121:DG121" si="216">SUM(AV101:AV120)</f>
        <v>1140.74</v>
      </c>
      <c r="AW121" s="257">
        <f t="shared" si="216"/>
        <v>6971.2</v>
      </c>
      <c r="AX121" s="257">
        <f t="shared" si="216"/>
        <v>0</v>
      </c>
      <c r="AY121" s="257">
        <f t="shared" si="216"/>
        <v>6200.829999999999</v>
      </c>
      <c r="AZ121" s="257">
        <f t="shared" si="216"/>
        <v>5789.2999999999993</v>
      </c>
      <c r="BA121" s="257">
        <f t="shared" si="216"/>
        <v>9906.1200000000008</v>
      </c>
      <c r="BB121" s="257">
        <f t="shared" si="216"/>
        <v>0</v>
      </c>
      <c r="BC121" s="257">
        <f t="shared" si="216"/>
        <v>0</v>
      </c>
      <c r="BD121" s="257">
        <f t="shared" si="216"/>
        <v>0</v>
      </c>
      <c r="BE121" s="257">
        <f t="shared" si="216"/>
        <v>0</v>
      </c>
      <c r="BF121" s="257">
        <f t="shared" si="216"/>
        <v>2057.92</v>
      </c>
      <c r="BG121" s="257">
        <f t="shared" si="216"/>
        <v>0</v>
      </c>
      <c r="BH121" s="257">
        <f t="shared" si="216"/>
        <v>0</v>
      </c>
      <c r="BI121" s="257">
        <f t="shared" si="216"/>
        <v>0</v>
      </c>
      <c r="BJ121" s="257">
        <f t="shared" si="216"/>
        <v>0</v>
      </c>
      <c r="BK121" s="257">
        <f t="shared" si="216"/>
        <v>0</v>
      </c>
      <c r="BL121" s="257">
        <f t="shared" si="216"/>
        <v>0</v>
      </c>
      <c r="BM121" s="257">
        <f t="shared" si="216"/>
        <v>0</v>
      </c>
      <c r="BN121" s="257">
        <f t="shared" si="216"/>
        <v>0</v>
      </c>
      <c r="BO121" s="257">
        <f t="shared" si="216"/>
        <v>32066.110000000004</v>
      </c>
      <c r="BP121" s="257">
        <f t="shared" si="216"/>
        <v>6413.2219999999988</v>
      </c>
      <c r="BQ121" s="257">
        <f t="shared" si="216"/>
        <v>64.13221999999999</v>
      </c>
      <c r="BR121" s="257">
        <f t="shared" si="216"/>
        <v>480.99164999999994</v>
      </c>
      <c r="BS121" s="257">
        <f t="shared" si="216"/>
        <v>320.66110000000003</v>
      </c>
      <c r="BT121" s="257">
        <f t="shared" si="216"/>
        <v>961.98329999999987</v>
      </c>
      <c r="BU121" s="257">
        <f t="shared" si="216"/>
        <v>2565.2888000000003</v>
      </c>
      <c r="BV121" s="257">
        <f t="shared" si="216"/>
        <v>801.65274999999986</v>
      </c>
      <c r="BW121" s="257">
        <f t="shared" si="216"/>
        <v>192.39666000000003</v>
      </c>
      <c r="BX121" s="257">
        <f t="shared" si="216"/>
        <v>11800.32848</v>
      </c>
      <c r="BY121" s="257">
        <f t="shared" si="216"/>
        <v>3562.544820999999</v>
      </c>
      <c r="BZ121" s="257">
        <f t="shared" si="216"/>
        <v>2671.1069629999997</v>
      </c>
      <c r="CA121" s="257">
        <f t="shared" si="216"/>
        <v>622.08253400000012</v>
      </c>
      <c r="CB121" s="257">
        <f t="shared" si="216"/>
        <v>532.29742600000009</v>
      </c>
      <c r="CC121" s="257">
        <f t="shared" si="216"/>
        <v>6.4132220000000011</v>
      </c>
      <c r="CD121" s="257">
        <f t="shared" si="216"/>
        <v>234.08260300000001</v>
      </c>
      <c r="CE121" s="257">
        <f t="shared" si="216"/>
        <v>86.578496999999999</v>
      </c>
      <c r="CF121" s="257">
        <f t="shared" si="216"/>
        <v>7715.1060659999994</v>
      </c>
      <c r="CG121" s="257">
        <f t="shared" si="216"/>
        <v>134.67766200000003</v>
      </c>
      <c r="CH121" s="257">
        <f t="shared" si="216"/>
        <v>1394.8757850000002</v>
      </c>
      <c r="CI121" s="257">
        <f t="shared" si="216"/>
        <v>128.26443999999998</v>
      </c>
      <c r="CJ121" s="257">
        <f t="shared" si="216"/>
        <v>1657.8178869999997</v>
      </c>
      <c r="CK121" s="257">
        <f t="shared" si="216"/>
        <v>2839.1590322880015</v>
      </c>
      <c r="CL121" s="257">
        <f t="shared" si="216"/>
        <v>10.77421296</v>
      </c>
      <c r="CM121" s="257">
        <f t="shared" si="216"/>
        <v>8.6578496999999981</v>
      </c>
      <c r="CN121" s="257">
        <f t="shared" si="216"/>
        <v>24031.843527948004</v>
      </c>
      <c r="CO121" s="257">
        <f t="shared" si="216"/>
        <v>0</v>
      </c>
      <c r="CP121" s="257">
        <f t="shared" si="216"/>
        <v>0</v>
      </c>
      <c r="CQ121" s="257">
        <f t="shared" si="216"/>
        <v>538.08000000000004</v>
      </c>
      <c r="CR121" s="257">
        <f t="shared" si="216"/>
        <v>39.480000000000004</v>
      </c>
      <c r="CS121" s="257">
        <f t="shared" si="216"/>
        <v>29.542499999999997</v>
      </c>
      <c r="CT121" s="257">
        <f t="shared" si="216"/>
        <v>0</v>
      </c>
      <c r="CU121" s="257">
        <f t="shared" si="216"/>
        <v>0</v>
      </c>
      <c r="CV121" s="257">
        <f t="shared" si="216"/>
        <v>271.85599999999999</v>
      </c>
      <c r="CW121" s="257">
        <f t="shared" si="216"/>
        <v>11178</v>
      </c>
      <c r="CX121" s="257">
        <f t="shared" si="216"/>
        <v>0</v>
      </c>
      <c r="CY121" s="257">
        <f t="shared" si="216"/>
        <v>0</v>
      </c>
      <c r="CZ121" s="257">
        <f t="shared" si="216"/>
        <v>0</v>
      </c>
      <c r="DA121" s="257">
        <f t="shared" si="216"/>
        <v>0</v>
      </c>
      <c r="DB121" s="257">
        <f t="shared" si="216"/>
        <v>0</v>
      </c>
      <c r="DC121" s="257">
        <f t="shared" si="216"/>
        <v>12056.958499999999</v>
      </c>
      <c r="DD121" s="257">
        <f t="shared" si="216"/>
        <v>577.43748280336013</v>
      </c>
      <c r="DE121" s="257">
        <f t="shared" si="216"/>
        <v>504.41120000000006</v>
      </c>
      <c r="DF121" s="257">
        <f t="shared" si="216"/>
        <v>0</v>
      </c>
      <c r="DG121" s="257">
        <f t="shared" si="216"/>
        <v>0</v>
      </c>
      <c r="DH121" s="257">
        <f t="shared" ref="DH121:DS121" si="217">SUM(DH101:DH120)</f>
        <v>0</v>
      </c>
      <c r="DI121" s="257">
        <f t="shared" si="217"/>
        <v>68154.912027948012</v>
      </c>
      <c r="DJ121" s="257">
        <f t="shared" si="217"/>
        <v>286.06452518602077</v>
      </c>
      <c r="DK121" s="257">
        <f t="shared" si="217"/>
        <v>5913.2582257382446</v>
      </c>
      <c r="DL121" s="257">
        <f t="shared" si="217"/>
        <v>1283.7994832194875</v>
      </c>
      <c r="DM121" s="257">
        <f t="shared" si="217"/>
        <v>0.65000000000000036</v>
      </c>
      <c r="DN121" s="257">
        <f t="shared" si="217"/>
        <v>2454.0595491238082</v>
      </c>
      <c r="DO121" s="257">
        <f t="shared" si="217"/>
        <v>9651.1172580815419</v>
      </c>
      <c r="DP121" s="257">
        <f t="shared" si="217"/>
        <v>77806.02928602953</v>
      </c>
      <c r="DQ121" s="257">
        <f t="shared" si="217"/>
        <v>77806.02928602953</v>
      </c>
      <c r="DR121" s="257">
        <f t="shared" si="217"/>
        <v>933672.35143235454</v>
      </c>
      <c r="DS121" s="257">
        <f t="shared" si="217"/>
        <v>933672.35143235454</v>
      </c>
    </row>
    <row r="122" spans="1:123">
      <c r="A122" s="24" t="s">
        <v>620</v>
      </c>
      <c r="B122" s="24" t="s">
        <v>620</v>
      </c>
      <c r="C122" s="24" t="s">
        <v>406</v>
      </c>
      <c r="D122" s="386" t="s">
        <v>11</v>
      </c>
      <c r="E122" s="24" t="str">
        <f>CCT!D112</f>
        <v>Belo Horizonte</v>
      </c>
      <c r="F122" s="221"/>
      <c r="G122" s="221"/>
      <c r="H122" s="221">
        <v>1</v>
      </c>
      <c r="I122" s="221">
        <v>1</v>
      </c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>
        <v>1</v>
      </c>
      <c r="U122" s="221"/>
      <c r="V122" s="221"/>
      <c r="W122" s="221"/>
      <c r="X122" s="221"/>
      <c r="Y122" s="221"/>
      <c r="Z122" s="22">
        <f t="shared" ref="Z122" si="218">SUM(F122:Y122)</f>
        <v>3</v>
      </c>
      <c r="AA122" s="221"/>
      <c r="AB122" s="221"/>
      <c r="AC122" s="236">
        <f>CCT_Salários!F19</f>
        <v>1440.4</v>
      </c>
      <c r="AD122" s="236">
        <f>CCT_Salários!M19</f>
        <v>1505.22</v>
      </c>
      <c r="AE122" s="221"/>
      <c r="AF122" s="221"/>
      <c r="AG122" s="221"/>
      <c r="AH122" s="221"/>
      <c r="AI122" s="221"/>
      <c r="AJ122" s="221"/>
      <c r="AK122" s="221"/>
      <c r="AL122" s="221"/>
      <c r="AM122" s="221"/>
      <c r="AN122" s="221"/>
      <c r="AO122" s="236">
        <f>CCT_Salários!Q19</f>
        <v>1440.4</v>
      </c>
      <c r="AP122" s="221"/>
      <c r="AQ122" s="221"/>
      <c r="AR122" s="221"/>
      <c r="AS122" s="221"/>
      <c r="AT122" s="221"/>
      <c r="AU122" s="233">
        <f t="shared" si="194"/>
        <v>0</v>
      </c>
      <c r="AV122" s="233">
        <f t="shared" si="175"/>
        <v>0</v>
      </c>
      <c r="AW122" s="233">
        <f t="shared" si="176"/>
        <v>1440.4</v>
      </c>
      <c r="AX122" s="233">
        <f t="shared" si="177"/>
        <v>1505.22</v>
      </c>
      <c r="AY122" s="233">
        <f t="shared" si="178"/>
        <v>0</v>
      </c>
      <c r="AZ122" s="233">
        <f t="shared" si="179"/>
        <v>0</v>
      </c>
      <c r="BA122" s="233">
        <f t="shared" si="180"/>
        <v>0</v>
      </c>
      <c r="BB122" s="233">
        <f t="shared" si="181"/>
        <v>0</v>
      </c>
      <c r="BC122" s="233">
        <f t="shared" si="182"/>
        <v>0</v>
      </c>
      <c r="BD122" s="233">
        <f t="shared" si="183"/>
        <v>0</v>
      </c>
      <c r="BE122" s="233">
        <f t="shared" si="184"/>
        <v>0</v>
      </c>
      <c r="BF122" s="233">
        <f t="shared" si="185"/>
        <v>0</v>
      </c>
      <c r="BG122" s="233">
        <f t="shared" si="186"/>
        <v>0</v>
      </c>
      <c r="BH122" s="233">
        <f t="shared" si="187"/>
        <v>0</v>
      </c>
      <c r="BI122" s="233">
        <f t="shared" si="188"/>
        <v>1440.4</v>
      </c>
      <c r="BJ122" s="233">
        <f t="shared" si="189"/>
        <v>0</v>
      </c>
      <c r="BK122" s="233">
        <f t="shared" si="190"/>
        <v>0</v>
      </c>
      <c r="BL122" s="233">
        <f t="shared" si="191"/>
        <v>0</v>
      </c>
      <c r="BM122" s="233">
        <f t="shared" si="192"/>
        <v>0</v>
      </c>
      <c r="BN122" s="233">
        <f t="shared" si="193"/>
        <v>0</v>
      </c>
      <c r="BO122" s="233">
        <f t="shared" si="195"/>
        <v>4386.0200000000004</v>
      </c>
      <c r="BP122" s="233">
        <f>BO122*'Anexo VI-PlanilhaCustos Global '!$F$133</f>
        <v>877.20400000000018</v>
      </c>
      <c r="BQ122" s="233">
        <f>BO122*'Anexo VI-PlanilhaCustos Global '!$F$134</f>
        <v>8.7720400000000005</v>
      </c>
      <c r="BR122" s="233">
        <f>BO122*'Anexo VI-PlanilhaCustos Global '!$F$135</f>
        <v>65.790300000000002</v>
      </c>
      <c r="BS122" s="233">
        <f>BO122*'Anexo VI-PlanilhaCustos Global '!$F$136</f>
        <v>43.860200000000006</v>
      </c>
      <c r="BT122" s="233">
        <f>BO122*'Anexo VI-PlanilhaCustos Global '!$F$137</f>
        <v>131.5806</v>
      </c>
      <c r="BU122" s="233">
        <f>BO122*'Anexo VI-PlanilhaCustos Global '!$F$138</f>
        <v>350.88160000000005</v>
      </c>
      <c r="BV122" s="233">
        <f>BO122*'Anexo VI-PlanilhaCustos Global '!$F$139</f>
        <v>109.65050000000002</v>
      </c>
      <c r="BW122" s="233">
        <f>BO122*'Anexo VI-PlanilhaCustos Global '!$F$140</f>
        <v>26.316120000000002</v>
      </c>
      <c r="BX122" s="233">
        <f>SUM(BP122:BW122)</f>
        <v>1614.0553600000001</v>
      </c>
      <c r="BY122" s="233">
        <f>BO122*'Anexo VI-PlanilhaCustos Global '!$F$143</f>
        <v>487.28682200000009</v>
      </c>
      <c r="BZ122" s="233">
        <f>BO122*'Anexo VI-PlanilhaCustos Global '!$F$144</f>
        <v>365.35546600000004</v>
      </c>
      <c r="CA122" s="233">
        <f>BO122*'Anexo VI-PlanilhaCustos Global '!$F$145</f>
        <v>85.088788000000008</v>
      </c>
      <c r="CB122" s="233">
        <f>BO122*'Anexo VI-PlanilhaCustos Global '!$F$146</f>
        <v>72.807932000000008</v>
      </c>
      <c r="CC122" s="233">
        <f>BO122*'Anexo VI-PlanilhaCustos Global '!$F$147</f>
        <v>0.87720400000000009</v>
      </c>
      <c r="CD122" s="233">
        <f>BO122*'Anexo VI-PlanilhaCustos Global '!$F$148</f>
        <v>32.017946000000002</v>
      </c>
      <c r="CE122" s="233">
        <f>BO122*'Anexo VI-PlanilhaCustos Global '!$F$149</f>
        <v>11.842254000000002</v>
      </c>
      <c r="CF122" s="233">
        <f>SUM(BY122:CE122)</f>
        <v>1055.2764120000002</v>
      </c>
      <c r="CG122" s="233">
        <f>BO122*'Anexo VI-PlanilhaCustos Global '!$F$152</f>
        <v>18.421284</v>
      </c>
      <c r="CH122" s="233">
        <f>BO122*'Anexo VI-PlanilhaCustos Global '!$F$153</f>
        <v>190.79187000000002</v>
      </c>
      <c r="CI122" s="233">
        <f>BO122*'Anexo VI-PlanilhaCustos Global '!$F$154</f>
        <v>17.544080000000001</v>
      </c>
      <c r="CJ122" s="233">
        <f>SUM(CG122:CI122)</f>
        <v>226.75723400000004</v>
      </c>
      <c r="CK122" s="233">
        <f>BO122*'Anexo VI-PlanilhaCustos Global '!$F$157</f>
        <v>388.34171961600015</v>
      </c>
      <c r="CL122" s="233">
        <f>BO122*'Anexo VI-PlanilhaCustos Global '!$F$160</f>
        <v>1.4737027200000001</v>
      </c>
      <c r="CM122" s="233">
        <f>BO122*'Anexo VI-PlanilhaCustos Global '!$F$163</f>
        <v>1.1842254000000001</v>
      </c>
      <c r="CN122" s="233">
        <f t="shared" si="196"/>
        <v>3287.0886537360007</v>
      </c>
      <c r="CO122" s="233">
        <f>Z122*CCT_Insumos!$B$37</f>
        <v>0</v>
      </c>
      <c r="CP122" s="233">
        <f>Z122*CCT_Insumos!$B$38</f>
        <v>0</v>
      </c>
      <c r="CQ122" s="233">
        <f>Z122*CCT_Insumos!E19</f>
        <v>242.16</v>
      </c>
      <c r="CR122" s="250"/>
      <c r="CS122" s="233">
        <f>Z122*CCT_Insumos!G19</f>
        <v>3.2825000000000002</v>
      </c>
      <c r="CT122" s="233">
        <f>Z122*CCT_Insumos!$B$39</f>
        <v>0</v>
      </c>
      <c r="CU122" s="250"/>
      <c r="CV122" s="21">
        <f>(H122+I122+L122+O122+P122+Q122+T122+V122+X122+Y122)*CCT_Insumos!I19</f>
        <v>62.735999999999997</v>
      </c>
      <c r="CW122" s="21">
        <f>6.75*4*23*Z122</f>
        <v>1863</v>
      </c>
      <c r="CX122" s="233">
        <f>'Anexo III  Relação de Materiais'!HZ84</f>
        <v>0</v>
      </c>
      <c r="CY122" s="231">
        <f>'Anexo IV - Equipamentos '!W122</f>
        <v>0</v>
      </c>
      <c r="CZ122" s="231">
        <f>'Caixa d''água '!H112/12</f>
        <v>0</v>
      </c>
      <c r="DA122" s="231">
        <f>'Dedetização '!G122/12</f>
        <v>0</v>
      </c>
      <c r="DB122" s="231"/>
      <c r="DC122" s="233">
        <f>SUM(CO122:DB122)</f>
        <v>2171.1785</v>
      </c>
      <c r="DD122" s="233">
        <v>81.908672714999994</v>
      </c>
      <c r="DE122" s="233">
        <v>71.55</v>
      </c>
      <c r="DF122" s="21">
        <f>BO122*'Montante D'!$B$2</f>
        <v>0</v>
      </c>
      <c r="DG122" s="21">
        <f>BO122*'Montante D'!$B$3</f>
        <v>0</v>
      </c>
      <c r="DH122" s="233">
        <f t="shared" si="197"/>
        <v>0</v>
      </c>
      <c r="DI122" s="233">
        <f t="shared" ref="DI122" si="219">BO122+CN122+DC122+DH122</f>
        <v>9844.2871537360006</v>
      </c>
      <c r="DJ122" s="237">
        <f t="shared" si="198"/>
        <v>16.618075801749285</v>
      </c>
      <c r="DK122" s="233">
        <f t="shared" si="199"/>
        <v>872.49658738651442</v>
      </c>
      <c r="DL122" s="233">
        <f t="shared" si="200"/>
        <v>189.42360120891433</v>
      </c>
      <c r="DM122" s="289">
        <v>0.05</v>
      </c>
      <c r="DN122" s="233">
        <f t="shared" si="201"/>
        <v>574.01091275428587</v>
      </c>
      <c r="DO122" s="233">
        <f t="shared" si="202"/>
        <v>1635.9311013497145</v>
      </c>
      <c r="DP122" s="233">
        <f t="shared" si="203"/>
        <v>11480.218255085716</v>
      </c>
      <c r="DQ122" s="233">
        <f t="shared" si="204"/>
        <v>11480.218255085716</v>
      </c>
      <c r="DR122" s="233">
        <f t="shared" si="205"/>
        <v>137762.61906102858</v>
      </c>
      <c r="DS122" s="233">
        <f t="shared" si="206"/>
        <v>137762.61906102858</v>
      </c>
    </row>
    <row r="123" spans="1:123" s="16" customFormat="1" ht="12.6" customHeight="1">
      <c r="A123" s="243"/>
      <c r="B123" s="244"/>
      <c r="C123" s="244"/>
      <c r="D123" s="247"/>
      <c r="E123" s="244"/>
      <c r="F123" s="220">
        <f>F122</f>
        <v>0</v>
      </c>
      <c r="G123" s="220">
        <f t="shared" ref="G123:Z123" si="220">G122</f>
        <v>0</v>
      </c>
      <c r="H123" s="220">
        <f t="shared" si="220"/>
        <v>1</v>
      </c>
      <c r="I123" s="220">
        <f t="shared" si="220"/>
        <v>1</v>
      </c>
      <c r="J123" s="220">
        <f t="shared" si="220"/>
        <v>0</v>
      </c>
      <c r="K123" s="220">
        <f t="shared" si="220"/>
        <v>0</v>
      </c>
      <c r="L123" s="220">
        <f t="shared" si="220"/>
        <v>0</v>
      </c>
      <c r="M123" s="220">
        <f t="shared" si="220"/>
        <v>0</v>
      </c>
      <c r="N123" s="220">
        <f t="shared" si="220"/>
        <v>0</v>
      </c>
      <c r="O123" s="220">
        <f t="shared" si="220"/>
        <v>0</v>
      </c>
      <c r="P123" s="220">
        <f t="shared" si="220"/>
        <v>0</v>
      </c>
      <c r="Q123" s="220">
        <f t="shared" si="220"/>
        <v>0</v>
      </c>
      <c r="R123" s="220">
        <f t="shared" si="220"/>
        <v>0</v>
      </c>
      <c r="S123" s="220">
        <f t="shared" si="220"/>
        <v>0</v>
      </c>
      <c r="T123" s="220">
        <f t="shared" si="220"/>
        <v>1</v>
      </c>
      <c r="U123" s="220">
        <f t="shared" si="220"/>
        <v>0</v>
      </c>
      <c r="V123" s="220">
        <f t="shared" si="220"/>
        <v>0</v>
      </c>
      <c r="W123" s="220">
        <f t="shared" si="220"/>
        <v>0</v>
      </c>
      <c r="X123" s="220">
        <f t="shared" si="220"/>
        <v>0</v>
      </c>
      <c r="Y123" s="220">
        <f t="shared" si="220"/>
        <v>0</v>
      </c>
      <c r="Z123" s="220">
        <f t="shared" si="220"/>
        <v>3</v>
      </c>
      <c r="AA123" s="220"/>
      <c r="AB123" s="220"/>
      <c r="AC123" s="220"/>
      <c r="AD123" s="220"/>
      <c r="AE123" s="220"/>
      <c r="AF123" s="220"/>
      <c r="AG123" s="220"/>
      <c r="AH123" s="220"/>
      <c r="AI123" s="220"/>
      <c r="AJ123" s="220"/>
      <c r="AK123" s="220"/>
      <c r="AL123" s="220"/>
      <c r="AM123" s="220"/>
      <c r="AN123" s="220"/>
      <c r="AO123" s="220"/>
      <c r="AP123" s="220"/>
      <c r="AQ123" s="220"/>
      <c r="AR123" s="220"/>
      <c r="AS123" s="220"/>
      <c r="AT123" s="220"/>
      <c r="AU123" s="257">
        <f>AU122</f>
        <v>0</v>
      </c>
      <c r="AV123" s="257">
        <f t="shared" ref="AV123:DH123" si="221">AV122</f>
        <v>0</v>
      </c>
      <c r="AW123" s="257">
        <f t="shared" si="221"/>
        <v>1440.4</v>
      </c>
      <c r="AX123" s="257">
        <f t="shared" si="221"/>
        <v>1505.22</v>
      </c>
      <c r="AY123" s="257">
        <f t="shared" si="221"/>
        <v>0</v>
      </c>
      <c r="AZ123" s="257">
        <f t="shared" si="221"/>
        <v>0</v>
      </c>
      <c r="BA123" s="257">
        <f t="shared" si="221"/>
        <v>0</v>
      </c>
      <c r="BB123" s="257">
        <f t="shared" si="221"/>
        <v>0</v>
      </c>
      <c r="BC123" s="257">
        <f t="shared" si="221"/>
        <v>0</v>
      </c>
      <c r="BD123" s="257">
        <f t="shared" si="221"/>
        <v>0</v>
      </c>
      <c r="BE123" s="257">
        <f t="shared" si="221"/>
        <v>0</v>
      </c>
      <c r="BF123" s="257">
        <f t="shared" si="221"/>
        <v>0</v>
      </c>
      <c r="BG123" s="257">
        <f t="shared" si="221"/>
        <v>0</v>
      </c>
      <c r="BH123" s="257">
        <f t="shared" si="221"/>
        <v>0</v>
      </c>
      <c r="BI123" s="257">
        <f t="shared" si="221"/>
        <v>1440.4</v>
      </c>
      <c r="BJ123" s="257">
        <f t="shared" si="221"/>
        <v>0</v>
      </c>
      <c r="BK123" s="257">
        <f t="shared" si="221"/>
        <v>0</v>
      </c>
      <c r="BL123" s="257">
        <f t="shared" si="221"/>
        <v>0</v>
      </c>
      <c r="BM123" s="257">
        <f t="shared" si="221"/>
        <v>0</v>
      </c>
      <c r="BN123" s="257">
        <f t="shared" si="221"/>
        <v>0</v>
      </c>
      <c r="BO123" s="257">
        <f t="shared" si="221"/>
        <v>4386.0200000000004</v>
      </c>
      <c r="BP123" s="257">
        <f t="shared" si="221"/>
        <v>877.20400000000018</v>
      </c>
      <c r="BQ123" s="257">
        <f t="shared" si="221"/>
        <v>8.7720400000000005</v>
      </c>
      <c r="BR123" s="257">
        <f t="shared" si="221"/>
        <v>65.790300000000002</v>
      </c>
      <c r="BS123" s="257">
        <f t="shared" si="221"/>
        <v>43.860200000000006</v>
      </c>
      <c r="BT123" s="257">
        <f t="shared" si="221"/>
        <v>131.5806</v>
      </c>
      <c r="BU123" s="257">
        <f t="shared" si="221"/>
        <v>350.88160000000005</v>
      </c>
      <c r="BV123" s="257">
        <f t="shared" si="221"/>
        <v>109.65050000000002</v>
      </c>
      <c r="BW123" s="257">
        <f t="shared" si="221"/>
        <v>26.316120000000002</v>
      </c>
      <c r="BX123" s="257">
        <f t="shared" si="221"/>
        <v>1614.0553600000001</v>
      </c>
      <c r="BY123" s="257">
        <f t="shared" si="221"/>
        <v>487.28682200000009</v>
      </c>
      <c r="BZ123" s="257">
        <f t="shared" si="221"/>
        <v>365.35546600000004</v>
      </c>
      <c r="CA123" s="257">
        <f t="shared" si="221"/>
        <v>85.088788000000008</v>
      </c>
      <c r="CB123" s="257">
        <f t="shared" si="221"/>
        <v>72.807932000000008</v>
      </c>
      <c r="CC123" s="257">
        <f t="shared" si="221"/>
        <v>0.87720400000000009</v>
      </c>
      <c r="CD123" s="257">
        <f t="shared" si="221"/>
        <v>32.017946000000002</v>
      </c>
      <c r="CE123" s="257">
        <f t="shared" si="221"/>
        <v>11.842254000000002</v>
      </c>
      <c r="CF123" s="257">
        <f t="shared" si="221"/>
        <v>1055.2764120000002</v>
      </c>
      <c r="CG123" s="257">
        <f t="shared" si="221"/>
        <v>18.421284</v>
      </c>
      <c r="CH123" s="257">
        <f t="shared" si="221"/>
        <v>190.79187000000002</v>
      </c>
      <c r="CI123" s="257">
        <f t="shared" si="221"/>
        <v>17.544080000000001</v>
      </c>
      <c r="CJ123" s="257">
        <f t="shared" si="221"/>
        <v>226.75723400000004</v>
      </c>
      <c r="CK123" s="257">
        <f t="shared" si="221"/>
        <v>388.34171961600015</v>
      </c>
      <c r="CL123" s="257">
        <f t="shared" si="221"/>
        <v>1.4737027200000001</v>
      </c>
      <c r="CM123" s="257">
        <f t="shared" si="221"/>
        <v>1.1842254000000001</v>
      </c>
      <c r="CN123" s="257">
        <f t="shared" si="221"/>
        <v>3287.0886537360007</v>
      </c>
      <c r="CO123" s="257">
        <f t="shared" si="221"/>
        <v>0</v>
      </c>
      <c r="CP123" s="257">
        <f t="shared" si="221"/>
        <v>0</v>
      </c>
      <c r="CQ123" s="257">
        <f t="shared" si="221"/>
        <v>242.16</v>
      </c>
      <c r="CR123" s="257">
        <f t="shared" si="221"/>
        <v>0</v>
      </c>
      <c r="CS123" s="257">
        <f t="shared" si="221"/>
        <v>3.2825000000000002</v>
      </c>
      <c r="CT123" s="257">
        <f t="shared" si="221"/>
        <v>0</v>
      </c>
      <c r="CU123" s="257">
        <f t="shared" si="221"/>
        <v>0</v>
      </c>
      <c r="CV123" s="257">
        <f t="shared" si="221"/>
        <v>62.735999999999997</v>
      </c>
      <c r="CW123" s="257">
        <f t="shared" si="221"/>
        <v>1863</v>
      </c>
      <c r="CX123" s="257">
        <f t="shared" si="221"/>
        <v>0</v>
      </c>
      <c r="CY123" s="257">
        <f>CY122</f>
        <v>0</v>
      </c>
      <c r="CZ123" s="257">
        <f>SUM(CZ122)</f>
        <v>0</v>
      </c>
      <c r="DA123" s="257">
        <f>SUM(DA122)</f>
        <v>0</v>
      </c>
      <c r="DB123" s="257"/>
      <c r="DC123" s="257">
        <f t="shared" si="221"/>
        <v>2171.1785</v>
      </c>
      <c r="DD123" s="257"/>
      <c r="DE123" s="257"/>
      <c r="DF123" s="376">
        <f>SUM(DF122)</f>
        <v>0</v>
      </c>
      <c r="DG123" s="376">
        <f>SUM(DG122)</f>
        <v>0</v>
      </c>
      <c r="DH123" s="257">
        <f t="shared" si="221"/>
        <v>0</v>
      </c>
      <c r="DI123" s="257">
        <f t="shared" ref="DI123:DS123" si="222">DI122</f>
        <v>9844.2871537360006</v>
      </c>
      <c r="DJ123" s="288"/>
      <c r="DK123" s="257">
        <f t="shared" si="222"/>
        <v>872.49658738651442</v>
      </c>
      <c r="DL123" s="257">
        <f t="shared" si="222"/>
        <v>189.42360120891433</v>
      </c>
      <c r="DM123" s="288"/>
      <c r="DN123" s="257">
        <f t="shared" si="222"/>
        <v>574.01091275428587</v>
      </c>
      <c r="DO123" s="257">
        <f t="shared" si="222"/>
        <v>1635.9311013497145</v>
      </c>
      <c r="DP123" s="257">
        <f t="shared" si="222"/>
        <v>11480.218255085716</v>
      </c>
      <c r="DQ123" s="257">
        <f t="shared" si="222"/>
        <v>11480.218255085716</v>
      </c>
      <c r="DR123" s="257">
        <f t="shared" si="222"/>
        <v>137762.61906102858</v>
      </c>
      <c r="DS123" s="257">
        <f t="shared" si="222"/>
        <v>137762.61906102858</v>
      </c>
    </row>
    <row r="124" spans="1:123">
      <c r="A124" s="24" t="s">
        <v>616</v>
      </c>
      <c r="B124" s="24" t="s">
        <v>616</v>
      </c>
      <c r="C124" s="24" t="s">
        <v>630</v>
      </c>
      <c r="D124" s="386" t="s">
        <v>11</v>
      </c>
      <c r="E124" s="24" t="str">
        <f>CCT!D113</f>
        <v>Belo Horizonte</v>
      </c>
      <c r="F124" s="221"/>
      <c r="G124" s="221">
        <v>0</v>
      </c>
      <c r="H124" s="221">
        <v>2</v>
      </c>
      <c r="I124" s="221"/>
      <c r="J124" s="221"/>
      <c r="K124" s="221"/>
      <c r="L124" s="221">
        <v>1</v>
      </c>
      <c r="M124" s="221"/>
      <c r="N124" s="221"/>
      <c r="O124" s="221"/>
      <c r="P124" s="221"/>
      <c r="Q124" s="221">
        <v>3</v>
      </c>
      <c r="R124" s="221"/>
      <c r="S124" s="221"/>
      <c r="T124" s="222"/>
      <c r="U124" s="221"/>
      <c r="V124" s="221"/>
      <c r="W124" s="221"/>
      <c r="X124" s="221">
        <v>1</v>
      </c>
      <c r="Y124" s="221"/>
      <c r="Z124" s="22">
        <f t="shared" ref="Z124" si="223">SUM(F124:Y124)</f>
        <v>7</v>
      </c>
      <c r="AA124" s="221"/>
      <c r="AB124" s="238">
        <f>CCT_Salários!E19</f>
        <v>1178.51</v>
      </c>
      <c r="AC124" s="236">
        <f>CCT_Salários!F19</f>
        <v>1440.4</v>
      </c>
      <c r="AD124" s="221"/>
      <c r="AE124" s="221"/>
      <c r="AF124" s="221"/>
      <c r="AG124" s="236">
        <f>CCT_Salários!L19</f>
        <v>1462.01</v>
      </c>
      <c r="AH124" s="221"/>
      <c r="AI124" s="221"/>
      <c r="AJ124" s="221"/>
      <c r="AK124" s="221"/>
      <c r="AL124" s="236">
        <f>CCT_Salários!R19</f>
        <v>2237.41</v>
      </c>
      <c r="AM124" s="221"/>
      <c r="AN124" s="221"/>
      <c r="AO124" s="222"/>
      <c r="AP124" s="221"/>
      <c r="AQ124" s="221"/>
      <c r="AR124" s="221"/>
      <c r="AS124" s="236">
        <f>CCT_Salários!V19</f>
        <v>1648.35</v>
      </c>
      <c r="AT124" s="221"/>
      <c r="AU124" s="233">
        <f t="shared" si="194"/>
        <v>0</v>
      </c>
      <c r="AV124" s="233">
        <f t="shared" si="175"/>
        <v>0</v>
      </c>
      <c r="AW124" s="233">
        <f t="shared" si="176"/>
        <v>2880.8</v>
      </c>
      <c r="AX124" s="233">
        <f t="shared" si="177"/>
        <v>0</v>
      </c>
      <c r="AY124" s="233">
        <f t="shared" si="178"/>
        <v>0</v>
      </c>
      <c r="AZ124" s="233">
        <f t="shared" si="179"/>
        <v>0</v>
      </c>
      <c r="BA124" s="233">
        <f t="shared" si="180"/>
        <v>1462.01</v>
      </c>
      <c r="BB124" s="233">
        <f t="shared" si="181"/>
        <v>0</v>
      </c>
      <c r="BC124" s="233">
        <f t="shared" si="182"/>
        <v>0</v>
      </c>
      <c r="BD124" s="233">
        <f t="shared" si="183"/>
        <v>0</v>
      </c>
      <c r="BE124" s="233">
        <f t="shared" si="184"/>
        <v>0</v>
      </c>
      <c r="BF124" s="233">
        <f t="shared" si="185"/>
        <v>6712.23</v>
      </c>
      <c r="BG124" s="233">
        <f t="shared" si="186"/>
        <v>0</v>
      </c>
      <c r="BH124" s="233">
        <f t="shared" si="187"/>
        <v>0</v>
      </c>
      <c r="BI124" s="233">
        <f t="shared" si="188"/>
        <v>0</v>
      </c>
      <c r="BJ124" s="233">
        <f t="shared" si="189"/>
        <v>0</v>
      </c>
      <c r="BK124" s="233">
        <f t="shared" si="190"/>
        <v>0</v>
      </c>
      <c r="BL124" s="233">
        <f t="shared" si="191"/>
        <v>0</v>
      </c>
      <c r="BM124" s="233">
        <f t="shared" si="192"/>
        <v>1648.35</v>
      </c>
      <c r="BN124" s="233">
        <f t="shared" si="193"/>
        <v>0</v>
      </c>
      <c r="BO124" s="233">
        <f t="shared" si="195"/>
        <v>12703.390000000001</v>
      </c>
      <c r="BP124" s="233">
        <f>BO124*'Anexo VI-PlanilhaCustos Global '!$F$133</f>
        <v>2540.6780000000003</v>
      </c>
      <c r="BQ124" s="233">
        <f>BO124*'Anexo VI-PlanilhaCustos Global '!$F$134</f>
        <v>25.406780000000001</v>
      </c>
      <c r="BR124" s="233">
        <f>BO124*'Anexo VI-PlanilhaCustos Global '!$F$135</f>
        <v>190.55085000000003</v>
      </c>
      <c r="BS124" s="233">
        <f>BO124*'Anexo VI-PlanilhaCustos Global '!$F$136</f>
        <v>127.03390000000002</v>
      </c>
      <c r="BT124" s="233">
        <f>BO124*'Anexo VI-PlanilhaCustos Global '!$F$137</f>
        <v>381.10170000000005</v>
      </c>
      <c r="BU124" s="233">
        <f>BO124*'Anexo VI-PlanilhaCustos Global '!$F$138</f>
        <v>1016.2712000000001</v>
      </c>
      <c r="BV124" s="233">
        <f>BO124*'Anexo VI-PlanilhaCustos Global '!$F$139</f>
        <v>317.58475000000004</v>
      </c>
      <c r="BW124" s="233">
        <f>BO124*'Anexo VI-PlanilhaCustos Global '!$F$140</f>
        <v>76.220340000000007</v>
      </c>
      <c r="BX124" s="233">
        <f>SUM(BP124:BW124)</f>
        <v>4674.8475200000003</v>
      </c>
      <c r="BY124" s="233">
        <f>BO124*'Anexo VI-PlanilhaCustos Global '!$F$143</f>
        <v>1411.3466290000001</v>
      </c>
      <c r="BZ124" s="233">
        <f>BO124*'Anexo VI-PlanilhaCustos Global '!$F$144</f>
        <v>1058.1923870000001</v>
      </c>
      <c r="CA124" s="233">
        <f>BO124*'Anexo VI-PlanilhaCustos Global '!$F$145</f>
        <v>246.44576600000002</v>
      </c>
      <c r="CB124" s="233">
        <f>BO124*'Anexo VI-PlanilhaCustos Global '!$F$146</f>
        <v>210.87627400000002</v>
      </c>
      <c r="CC124" s="233">
        <f>BO124*'Anexo VI-PlanilhaCustos Global '!$F$147</f>
        <v>2.5406780000000002</v>
      </c>
      <c r="CD124" s="233">
        <f>BO124*'Anexo VI-PlanilhaCustos Global '!$F$148</f>
        <v>92.734747000000013</v>
      </c>
      <c r="CE124" s="233">
        <f>BO124*'Anexo VI-PlanilhaCustos Global '!$F$149</f>
        <v>34.299153000000004</v>
      </c>
      <c r="CF124" s="233">
        <f>SUM(BY124:CE124)</f>
        <v>3056.4356339999999</v>
      </c>
      <c r="CG124" s="233">
        <f>BO124*'Anexo VI-PlanilhaCustos Global '!$F$152</f>
        <v>53.354238000000002</v>
      </c>
      <c r="CH124" s="233">
        <f>BO124*'Anexo VI-PlanilhaCustos Global '!$F$153</f>
        <v>552.59746500000006</v>
      </c>
      <c r="CI124" s="233">
        <f>BO124*'Anexo VI-PlanilhaCustos Global '!$F$154</f>
        <v>50.813560000000003</v>
      </c>
      <c r="CJ124" s="233">
        <f>SUM(CG124:CI124)</f>
        <v>656.76526300000012</v>
      </c>
      <c r="CK124" s="233">
        <f>BO124*'Anexo VI-PlanilhaCustos Global '!$F$157</f>
        <v>1124.7683133120006</v>
      </c>
      <c r="CL124" s="233">
        <f>BO124*'Anexo VI-PlanilhaCustos Global '!$F$160</f>
        <v>4.2683390399999999</v>
      </c>
      <c r="CM124" s="233">
        <f>BO124*'Anexo VI-PlanilhaCustos Global '!$F$163</f>
        <v>3.4299153000000002</v>
      </c>
      <c r="CN124" s="233">
        <f t="shared" si="196"/>
        <v>9520.5149846519998</v>
      </c>
      <c r="CO124" s="233">
        <f>Z124*CCT_Insumos!$B$37</f>
        <v>0</v>
      </c>
      <c r="CP124" s="233">
        <f>Z124*CCT_Insumos!$B$38</f>
        <v>0</v>
      </c>
      <c r="CQ124" s="233">
        <f>Z124*CCT_Insumos!E19</f>
        <v>565.04</v>
      </c>
      <c r="CR124" s="250"/>
      <c r="CS124" s="233">
        <f>Z124*CCT_Insumos!G19</f>
        <v>7.6591666666666676</v>
      </c>
      <c r="CT124" s="233">
        <f>Z124*CCT_Insumos!$B$39</f>
        <v>0</v>
      </c>
      <c r="CU124" s="250"/>
      <c r="CV124" s="21">
        <f>(H124+I124+L124+O124+P124+Q124+T124+V124+X124+Y124)*CCT_Insumos!I19</f>
        <v>146.38399999999999</v>
      </c>
      <c r="CW124" s="21">
        <f>11.6*4*23*Z124</f>
        <v>7470.4000000000005</v>
      </c>
      <c r="CX124" s="233">
        <f>'Anexo III  Relação de Materiais'!IA84</f>
        <v>0</v>
      </c>
      <c r="CY124" s="231">
        <f>'Anexo IV - Equipamentos '!W124</f>
        <v>0</v>
      </c>
      <c r="CZ124" s="231">
        <f>'Caixa d''água '!H113/12</f>
        <v>0</v>
      </c>
      <c r="DA124" s="231">
        <f>'Dedetização '!G124/12</f>
        <v>0</v>
      </c>
      <c r="DB124" s="231">
        <f>'Diárias '!J2</f>
        <v>0</v>
      </c>
      <c r="DC124" s="233">
        <f>SUM(CO124:DB124)</f>
        <v>8189.4831666666669</v>
      </c>
      <c r="DD124" s="233">
        <v>232.38114351783997</v>
      </c>
      <c r="DE124" s="233">
        <v>202.99279999999999</v>
      </c>
      <c r="DF124" s="21">
        <f>BO124*'Montante D'!$B$2</f>
        <v>0</v>
      </c>
      <c r="DG124" s="21">
        <f>BO124*'Montante D'!$B$3</f>
        <v>0</v>
      </c>
      <c r="DH124" s="233">
        <f t="shared" si="197"/>
        <v>0</v>
      </c>
      <c r="DI124" s="233">
        <f t="shared" ref="DI124" si="224">BO124+CN124+DC124+DH124</f>
        <v>30413.388151318664</v>
      </c>
      <c r="DJ124" s="237">
        <f t="shared" si="198"/>
        <v>16.618075801749285</v>
      </c>
      <c r="DK124" s="233">
        <f t="shared" si="199"/>
        <v>2695.5306116620623</v>
      </c>
      <c r="DL124" s="233">
        <f t="shared" si="200"/>
        <v>585.213882795053</v>
      </c>
      <c r="DM124" s="289">
        <v>0.05</v>
      </c>
      <c r="DN124" s="233">
        <f t="shared" si="201"/>
        <v>1773.3754024092516</v>
      </c>
      <c r="DO124" s="233">
        <f t="shared" si="202"/>
        <v>5054.1198968663666</v>
      </c>
      <c r="DP124" s="233">
        <f t="shared" si="203"/>
        <v>35467.508048185031</v>
      </c>
      <c r="DQ124" s="233">
        <f t="shared" si="204"/>
        <v>35467.508048185031</v>
      </c>
      <c r="DR124" s="233">
        <f t="shared" si="205"/>
        <v>425610.09657822037</v>
      </c>
      <c r="DS124" s="233">
        <f t="shared" si="206"/>
        <v>425610.09657822037</v>
      </c>
    </row>
    <row r="125" spans="1:123" s="16" customFormat="1" ht="12.6" customHeight="1">
      <c r="A125" s="243"/>
      <c r="B125" s="244"/>
      <c r="C125" s="244"/>
      <c r="D125" s="247"/>
      <c r="E125" s="244"/>
      <c r="F125" s="220">
        <f>F124</f>
        <v>0</v>
      </c>
      <c r="G125" s="220">
        <f t="shared" ref="G125:Z125" si="225">G124</f>
        <v>0</v>
      </c>
      <c r="H125" s="220">
        <f t="shared" si="225"/>
        <v>2</v>
      </c>
      <c r="I125" s="220">
        <f t="shared" si="225"/>
        <v>0</v>
      </c>
      <c r="J125" s="220">
        <f t="shared" si="225"/>
        <v>0</v>
      </c>
      <c r="K125" s="220">
        <f t="shared" si="225"/>
        <v>0</v>
      </c>
      <c r="L125" s="220">
        <f t="shared" si="225"/>
        <v>1</v>
      </c>
      <c r="M125" s="220">
        <f t="shared" si="225"/>
        <v>0</v>
      </c>
      <c r="N125" s="220">
        <f t="shared" si="225"/>
        <v>0</v>
      </c>
      <c r="O125" s="220">
        <f t="shared" si="225"/>
        <v>0</v>
      </c>
      <c r="P125" s="220">
        <f t="shared" si="225"/>
        <v>0</v>
      </c>
      <c r="Q125" s="220">
        <f t="shared" si="225"/>
        <v>3</v>
      </c>
      <c r="R125" s="220">
        <f t="shared" si="225"/>
        <v>0</v>
      </c>
      <c r="S125" s="220">
        <f t="shared" si="225"/>
        <v>0</v>
      </c>
      <c r="T125" s="220">
        <f t="shared" si="225"/>
        <v>0</v>
      </c>
      <c r="U125" s="220">
        <f t="shared" si="225"/>
        <v>0</v>
      </c>
      <c r="V125" s="220">
        <f t="shared" si="225"/>
        <v>0</v>
      </c>
      <c r="W125" s="220">
        <f t="shared" si="225"/>
        <v>0</v>
      </c>
      <c r="X125" s="220">
        <f t="shared" si="225"/>
        <v>1</v>
      </c>
      <c r="Y125" s="220">
        <f t="shared" si="225"/>
        <v>0</v>
      </c>
      <c r="Z125" s="220">
        <f t="shared" si="225"/>
        <v>7</v>
      </c>
      <c r="AA125" s="220"/>
      <c r="AB125" s="220"/>
      <c r="AC125" s="220"/>
      <c r="AD125" s="220"/>
      <c r="AE125" s="220"/>
      <c r="AF125" s="220"/>
      <c r="AG125" s="220"/>
      <c r="AH125" s="220"/>
      <c r="AI125" s="220"/>
      <c r="AJ125" s="220"/>
      <c r="AK125" s="220"/>
      <c r="AL125" s="220"/>
      <c r="AM125" s="220"/>
      <c r="AN125" s="220"/>
      <c r="AO125" s="220"/>
      <c r="AP125" s="220"/>
      <c r="AQ125" s="220"/>
      <c r="AR125" s="220"/>
      <c r="AS125" s="220"/>
      <c r="AT125" s="220"/>
      <c r="AU125" s="257">
        <f>AU124</f>
        <v>0</v>
      </c>
      <c r="AV125" s="257">
        <f t="shared" ref="AV125:DH125" si="226">AV124</f>
        <v>0</v>
      </c>
      <c r="AW125" s="257">
        <f t="shared" si="226"/>
        <v>2880.8</v>
      </c>
      <c r="AX125" s="257">
        <f t="shared" si="226"/>
        <v>0</v>
      </c>
      <c r="AY125" s="257">
        <f t="shared" si="226"/>
        <v>0</v>
      </c>
      <c r="AZ125" s="257">
        <f t="shared" si="226"/>
        <v>0</v>
      </c>
      <c r="BA125" s="257">
        <f t="shared" si="226"/>
        <v>1462.01</v>
      </c>
      <c r="BB125" s="257">
        <f t="shared" si="226"/>
        <v>0</v>
      </c>
      <c r="BC125" s="257">
        <f t="shared" si="226"/>
        <v>0</v>
      </c>
      <c r="BD125" s="257">
        <f t="shared" si="226"/>
        <v>0</v>
      </c>
      <c r="BE125" s="257">
        <f t="shared" si="226"/>
        <v>0</v>
      </c>
      <c r="BF125" s="257">
        <f t="shared" si="226"/>
        <v>6712.23</v>
      </c>
      <c r="BG125" s="257">
        <f t="shared" si="226"/>
        <v>0</v>
      </c>
      <c r="BH125" s="257">
        <f t="shared" si="226"/>
        <v>0</v>
      </c>
      <c r="BI125" s="257">
        <f t="shared" si="226"/>
        <v>0</v>
      </c>
      <c r="BJ125" s="257">
        <f t="shared" si="226"/>
        <v>0</v>
      </c>
      <c r="BK125" s="257">
        <f t="shared" si="226"/>
        <v>0</v>
      </c>
      <c r="BL125" s="257">
        <f t="shared" si="226"/>
        <v>0</v>
      </c>
      <c r="BM125" s="257">
        <f t="shared" si="226"/>
        <v>1648.35</v>
      </c>
      <c r="BN125" s="257">
        <f t="shared" si="226"/>
        <v>0</v>
      </c>
      <c r="BO125" s="257">
        <f t="shared" si="226"/>
        <v>12703.390000000001</v>
      </c>
      <c r="BP125" s="257">
        <f t="shared" si="226"/>
        <v>2540.6780000000003</v>
      </c>
      <c r="BQ125" s="257">
        <f t="shared" si="226"/>
        <v>25.406780000000001</v>
      </c>
      <c r="BR125" s="257">
        <f t="shared" si="226"/>
        <v>190.55085000000003</v>
      </c>
      <c r="BS125" s="257">
        <f t="shared" si="226"/>
        <v>127.03390000000002</v>
      </c>
      <c r="BT125" s="257">
        <f t="shared" si="226"/>
        <v>381.10170000000005</v>
      </c>
      <c r="BU125" s="257">
        <f t="shared" si="226"/>
        <v>1016.2712000000001</v>
      </c>
      <c r="BV125" s="257">
        <f t="shared" si="226"/>
        <v>317.58475000000004</v>
      </c>
      <c r="BW125" s="257">
        <f t="shared" si="226"/>
        <v>76.220340000000007</v>
      </c>
      <c r="BX125" s="257">
        <f t="shared" si="226"/>
        <v>4674.8475200000003</v>
      </c>
      <c r="BY125" s="257">
        <f t="shared" si="226"/>
        <v>1411.3466290000001</v>
      </c>
      <c r="BZ125" s="257">
        <f t="shared" si="226"/>
        <v>1058.1923870000001</v>
      </c>
      <c r="CA125" s="257">
        <f t="shared" si="226"/>
        <v>246.44576600000002</v>
      </c>
      <c r="CB125" s="257">
        <f t="shared" si="226"/>
        <v>210.87627400000002</v>
      </c>
      <c r="CC125" s="257">
        <f t="shared" si="226"/>
        <v>2.5406780000000002</v>
      </c>
      <c r="CD125" s="257">
        <f t="shared" si="226"/>
        <v>92.734747000000013</v>
      </c>
      <c r="CE125" s="257">
        <f t="shared" si="226"/>
        <v>34.299153000000004</v>
      </c>
      <c r="CF125" s="257">
        <f t="shared" si="226"/>
        <v>3056.4356339999999</v>
      </c>
      <c r="CG125" s="257">
        <f t="shared" si="226"/>
        <v>53.354238000000002</v>
      </c>
      <c r="CH125" s="257">
        <f t="shared" si="226"/>
        <v>552.59746500000006</v>
      </c>
      <c r="CI125" s="257">
        <f t="shared" si="226"/>
        <v>50.813560000000003</v>
      </c>
      <c r="CJ125" s="257">
        <f t="shared" si="226"/>
        <v>656.76526300000012</v>
      </c>
      <c r="CK125" s="257">
        <f t="shared" si="226"/>
        <v>1124.7683133120006</v>
      </c>
      <c r="CL125" s="257">
        <f t="shared" si="226"/>
        <v>4.2683390399999999</v>
      </c>
      <c r="CM125" s="257">
        <f t="shared" si="226"/>
        <v>3.4299153000000002</v>
      </c>
      <c r="CN125" s="257">
        <f t="shared" si="226"/>
        <v>9520.5149846519998</v>
      </c>
      <c r="CO125" s="257">
        <f t="shared" si="226"/>
        <v>0</v>
      </c>
      <c r="CP125" s="257">
        <f t="shared" si="226"/>
        <v>0</v>
      </c>
      <c r="CQ125" s="257">
        <f t="shared" si="226"/>
        <v>565.04</v>
      </c>
      <c r="CR125" s="257">
        <f t="shared" si="226"/>
        <v>0</v>
      </c>
      <c r="CS125" s="257">
        <f t="shared" si="226"/>
        <v>7.6591666666666676</v>
      </c>
      <c r="CT125" s="257">
        <f t="shared" si="226"/>
        <v>0</v>
      </c>
      <c r="CU125" s="257">
        <f t="shared" si="226"/>
        <v>0</v>
      </c>
      <c r="CV125" s="257">
        <f t="shared" si="226"/>
        <v>146.38399999999999</v>
      </c>
      <c r="CW125" s="257">
        <f t="shared" si="226"/>
        <v>7470.4000000000005</v>
      </c>
      <c r="CX125" s="257">
        <f t="shared" si="226"/>
        <v>0</v>
      </c>
      <c r="CY125" s="257">
        <f>CY124</f>
        <v>0</v>
      </c>
      <c r="CZ125" s="257">
        <f>SUM(CZ124)</f>
        <v>0</v>
      </c>
      <c r="DA125" s="257">
        <f>SUM(DA124)</f>
        <v>0</v>
      </c>
      <c r="DB125" s="257">
        <f>SUM(DB124)</f>
        <v>0</v>
      </c>
      <c r="DC125" s="257">
        <f t="shared" si="226"/>
        <v>8189.4831666666669</v>
      </c>
      <c r="DD125" s="257"/>
      <c r="DE125" s="257"/>
      <c r="DF125" s="376">
        <f>SUM(DF124)</f>
        <v>0</v>
      </c>
      <c r="DG125" s="376">
        <f>SUM(DG124)</f>
        <v>0</v>
      </c>
      <c r="DH125" s="257">
        <f t="shared" si="226"/>
        <v>0</v>
      </c>
      <c r="DI125" s="257">
        <f t="shared" ref="DI125:DS125" si="227">DI124</f>
        <v>30413.388151318664</v>
      </c>
      <c r="DJ125" s="288"/>
      <c r="DK125" s="257">
        <f t="shared" si="227"/>
        <v>2695.5306116620623</v>
      </c>
      <c r="DL125" s="257">
        <f t="shared" si="227"/>
        <v>585.213882795053</v>
      </c>
      <c r="DM125" s="288"/>
      <c r="DN125" s="257">
        <f t="shared" si="227"/>
        <v>1773.3754024092516</v>
      </c>
      <c r="DO125" s="257">
        <f t="shared" si="227"/>
        <v>5054.1198968663666</v>
      </c>
      <c r="DP125" s="257">
        <f t="shared" si="227"/>
        <v>35467.508048185031</v>
      </c>
      <c r="DQ125" s="257">
        <f t="shared" si="227"/>
        <v>35467.508048185031</v>
      </c>
      <c r="DR125" s="257">
        <f t="shared" si="227"/>
        <v>425610.09657822037</v>
      </c>
      <c r="DS125" s="257">
        <f t="shared" si="227"/>
        <v>425610.09657822037</v>
      </c>
    </row>
    <row r="126" spans="1:123">
      <c r="A126" s="24" t="s">
        <v>617</v>
      </c>
      <c r="B126" s="24" t="s">
        <v>617</v>
      </c>
      <c r="C126" s="24" t="s">
        <v>631</v>
      </c>
      <c r="D126" s="386" t="s">
        <v>410</v>
      </c>
      <c r="E126" s="24" t="str">
        <f>CCT!D114</f>
        <v>SP</v>
      </c>
      <c r="F126" s="221"/>
      <c r="G126" s="221"/>
      <c r="H126" s="221"/>
      <c r="I126" s="221"/>
      <c r="J126" s="221"/>
      <c r="K126" s="221">
        <v>1</v>
      </c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221"/>
      <c r="Z126" s="22">
        <f t="shared" ref="Z126:Z128" si="228">SUM(F126:Y126)</f>
        <v>1</v>
      </c>
      <c r="AA126" s="221"/>
      <c r="AB126" s="221"/>
      <c r="AC126" s="221"/>
      <c r="AD126" s="221"/>
      <c r="AE126" s="221"/>
      <c r="AF126" s="236">
        <f>CCT_Salários!K34</f>
        <v>1242.49</v>
      </c>
      <c r="AG126" s="221"/>
      <c r="AH126" s="221"/>
      <c r="AI126" s="221"/>
      <c r="AJ126" s="221"/>
      <c r="AK126" s="221"/>
      <c r="AL126" s="221"/>
      <c r="AM126" s="221"/>
      <c r="AN126" s="221"/>
      <c r="AO126" s="221"/>
      <c r="AP126" s="221"/>
      <c r="AQ126" s="221"/>
      <c r="AR126" s="221"/>
      <c r="AS126" s="221"/>
      <c r="AT126" s="221"/>
      <c r="AU126" s="233">
        <f t="shared" si="194"/>
        <v>0</v>
      </c>
      <c r="AV126" s="233">
        <f t="shared" si="175"/>
        <v>0</v>
      </c>
      <c r="AW126" s="233">
        <f t="shared" si="176"/>
        <v>0</v>
      </c>
      <c r="AX126" s="233">
        <f t="shared" si="177"/>
        <v>0</v>
      </c>
      <c r="AY126" s="233">
        <f t="shared" si="178"/>
        <v>0</v>
      </c>
      <c r="AZ126" s="233">
        <f t="shared" si="179"/>
        <v>1242.49</v>
      </c>
      <c r="BA126" s="233">
        <f t="shared" si="180"/>
        <v>0</v>
      </c>
      <c r="BB126" s="233">
        <f t="shared" si="181"/>
        <v>0</v>
      </c>
      <c r="BC126" s="233">
        <f t="shared" si="182"/>
        <v>0</v>
      </c>
      <c r="BD126" s="233">
        <f t="shared" si="183"/>
        <v>0</v>
      </c>
      <c r="BE126" s="233">
        <f t="shared" si="184"/>
        <v>0</v>
      </c>
      <c r="BF126" s="233">
        <f t="shared" si="185"/>
        <v>0</v>
      </c>
      <c r="BG126" s="233">
        <f t="shared" si="186"/>
        <v>0</v>
      </c>
      <c r="BH126" s="233">
        <f t="shared" si="187"/>
        <v>0</v>
      </c>
      <c r="BI126" s="233">
        <f t="shared" si="188"/>
        <v>0</v>
      </c>
      <c r="BJ126" s="233">
        <f t="shared" si="189"/>
        <v>0</v>
      </c>
      <c r="BK126" s="233">
        <f t="shared" si="190"/>
        <v>0</v>
      </c>
      <c r="BL126" s="233">
        <f t="shared" si="191"/>
        <v>0</v>
      </c>
      <c r="BM126" s="233">
        <f t="shared" si="192"/>
        <v>0</v>
      </c>
      <c r="BN126" s="233">
        <f t="shared" si="193"/>
        <v>0</v>
      </c>
      <c r="BO126" s="233">
        <f t="shared" si="195"/>
        <v>1242.49</v>
      </c>
      <c r="BP126" s="233">
        <f>BO126*'Anexo VI-PlanilhaCustos Global '!$F$133</f>
        <v>248.49800000000002</v>
      </c>
      <c r="BQ126" s="233">
        <f>BO126*'Anexo VI-PlanilhaCustos Global '!$F$134</f>
        <v>2.4849800000000002</v>
      </c>
      <c r="BR126" s="233">
        <f>BO126*'Anexo VI-PlanilhaCustos Global '!$F$135</f>
        <v>18.637349999999998</v>
      </c>
      <c r="BS126" s="233">
        <f>BO126*'Anexo VI-PlanilhaCustos Global '!$F$136</f>
        <v>12.424900000000001</v>
      </c>
      <c r="BT126" s="233">
        <f>BO126*'Anexo VI-PlanilhaCustos Global '!$F$137</f>
        <v>37.274699999999996</v>
      </c>
      <c r="BU126" s="233">
        <f>BO126*'Anexo VI-PlanilhaCustos Global '!$F$138</f>
        <v>99.399200000000008</v>
      </c>
      <c r="BV126" s="233">
        <f>BO126*'Anexo VI-PlanilhaCustos Global '!$F$139</f>
        <v>31.062250000000002</v>
      </c>
      <c r="BW126" s="233">
        <f>BO126*'Anexo VI-PlanilhaCustos Global '!$F$140</f>
        <v>7.4549400000000006</v>
      </c>
      <c r="BX126" s="233">
        <f t="shared" ref="BX126:BX128" si="229">SUM(BP126:BW126)</f>
        <v>457.23632000000003</v>
      </c>
      <c r="BY126" s="233">
        <f>BO126*'Anexo VI-PlanilhaCustos Global '!$F$143</f>
        <v>138.040639</v>
      </c>
      <c r="BZ126" s="233">
        <f>BO126*'Anexo VI-PlanilhaCustos Global '!$F$144</f>
        <v>103.49941699999999</v>
      </c>
      <c r="CA126" s="233">
        <f>BO126*'Anexo VI-PlanilhaCustos Global '!$F$145</f>
        <v>24.104306000000001</v>
      </c>
      <c r="CB126" s="233">
        <f>BO126*'Anexo VI-PlanilhaCustos Global '!$F$146</f>
        <v>20.625333999999999</v>
      </c>
      <c r="CC126" s="233">
        <f>BO126*'Anexo VI-PlanilhaCustos Global '!$F$147</f>
        <v>0.24849800000000002</v>
      </c>
      <c r="CD126" s="233">
        <f>BO126*'Anexo VI-PlanilhaCustos Global '!$F$148</f>
        <v>9.0701769999999993</v>
      </c>
      <c r="CE126" s="233">
        <f>BO126*'Anexo VI-PlanilhaCustos Global '!$F$149</f>
        <v>3.3547230000000003</v>
      </c>
      <c r="CF126" s="233">
        <f t="shared" ref="CF126:CF128" si="230">SUM(BY126:CE126)</f>
        <v>298.94309399999997</v>
      </c>
      <c r="CG126" s="233">
        <f>BO126*'Anexo VI-PlanilhaCustos Global '!$F$152</f>
        <v>5.218458</v>
      </c>
      <c r="CH126" s="233">
        <f>BO126*'Anexo VI-PlanilhaCustos Global '!$F$153</f>
        <v>54.048314999999995</v>
      </c>
      <c r="CI126" s="233">
        <f>BO126*'Anexo VI-PlanilhaCustos Global '!$F$154</f>
        <v>4.9699600000000004</v>
      </c>
      <c r="CJ126" s="233">
        <f t="shared" ref="CJ126:CJ128" si="231">SUM(CG126:CI126)</f>
        <v>64.236732999999987</v>
      </c>
      <c r="CK126" s="233">
        <f>BO126*'Anexo VI-PlanilhaCustos Global '!$F$157</f>
        <v>110.01105859200004</v>
      </c>
      <c r="CL126" s="233">
        <f>BO126*'Anexo VI-PlanilhaCustos Global '!$F$160</f>
        <v>0.41747663999999995</v>
      </c>
      <c r="CM126" s="233">
        <f>BO126*'Anexo VI-PlanilhaCustos Global '!$F$163</f>
        <v>0.3354723</v>
      </c>
      <c r="CN126" s="233">
        <f t="shared" si="196"/>
        <v>931.18015453199996</v>
      </c>
      <c r="CO126" s="233">
        <f>Z126*CCT_Insumos!$B$37</f>
        <v>0</v>
      </c>
      <c r="CP126" s="233">
        <f>Z126*CCT_Insumos!$B$38</f>
        <v>0</v>
      </c>
      <c r="CQ126" s="233">
        <f>Z126*CCT_Insumos!E34</f>
        <v>32.049999999999997</v>
      </c>
      <c r="CR126" s="250"/>
      <c r="CS126" s="301">
        <f>Z126*CCT_Insumos!G34</f>
        <v>14.62</v>
      </c>
      <c r="CT126" s="233">
        <f>Z126*CCT_Insumos!$B$39</f>
        <v>0</v>
      </c>
      <c r="CU126" s="233">
        <f>Z126*CCT_Insumos!H34</f>
        <v>132.49</v>
      </c>
      <c r="CV126" s="21">
        <f>Z126*CCT_Insumos!I34</f>
        <v>17.740000000000002</v>
      </c>
      <c r="CW126" s="233">
        <f>4.5*4*23*Z126</f>
        <v>414</v>
      </c>
      <c r="CX126" s="233">
        <f>'Anexo III  Relação de Materiais'!IB84</f>
        <v>0</v>
      </c>
      <c r="CY126" s="231">
        <f>'Anexo IV - Equipamentos '!W126</f>
        <v>0</v>
      </c>
      <c r="CZ126" s="231">
        <f>'Caixa d''água '!H114/12</f>
        <v>0</v>
      </c>
      <c r="DA126" s="231">
        <f>'Dedetização '!G126/12</f>
        <v>0</v>
      </c>
      <c r="DB126" s="231"/>
      <c r="DC126" s="233">
        <f t="shared" ref="DC126:DC128" si="232">SUM(CO126:DB126)</f>
        <v>610.9</v>
      </c>
      <c r="DD126" s="233">
        <v>22.841243650780001</v>
      </c>
      <c r="DE126" s="233">
        <v>19.9526</v>
      </c>
      <c r="DF126" s="21">
        <f>BO126*'Montante D'!$B$2</f>
        <v>0</v>
      </c>
      <c r="DG126" s="21">
        <f>BO126*'Montante D'!$B$3</f>
        <v>0</v>
      </c>
      <c r="DH126" s="233">
        <f t="shared" si="197"/>
        <v>0</v>
      </c>
      <c r="DI126" s="233">
        <f t="shared" ref="DI126:DI128" si="233">BO126+CN126+DC126+DH126</f>
        <v>2784.5701545320003</v>
      </c>
      <c r="DJ126" s="237">
        <f t="shared" si="198"/>
        <v>16.618075801749285</v>
      </c>
      <c r="DK126" s="233">
        <f t="shared" si="199"/>
        <v>246.79572215094112</v>
      </c>
      <c r="DL126" s="233">
        <f t="shared" si="200"/>
        <v>53.580650203822749</v>
      </c>
      <c r="DM126" s="289">
        <v>0.05</v>
      </c>
      <c r="DN126" s="233">
        <f t="shared" si="201"/>
        <v>162.36560667825074</v>
      </c>
      <c r="DO126" s="233">
        <f t="shared" si="202"/>
        <v>462.74197903301462</v>
      </c>
      <c r="DP126" s="233">
        <f t="shared" si="203"/>
        <v>3247.3121335650148</v>
      </c>
      <c r="DQ126" s="233">
        <f t="shared" si="204"/>
        <v>3247.3121335650148</v>
      </c>
      <c r="DR126" s="233">
        <f t="shared" si="205"/>
        <v>38967.745602780182</v>
      </c>
      <c r="DS126" s="233">
        <f t="shared" si="206"/>
        <v>38967.745602780182</v>
      </c>
    </row>
    <row r="127" spans="1:123">
      <c r="A127" s="24" t="s">
        <v>617</v>
      </c>
      <c r="B127" s="24" t="s">
        <v>617</v>
      </c>
      <c r="C127" s="24" t="s">
        <v>632</v>
      </c>
      <c r="D127" s="386" t="s">
        <v>411</v>
      </c>
      <c r="E127" s="24" t="str">
        <f>CCT!D115</f>
        <v>RJ</v>
      </c>
      <c r="F127" s="221"/>
      <c r="G127" s="221"/>
      <c r="H127" s="221"/>
      <c r="I127" s="221"/>
      <c r="J127" s="221"/>
      <c r="K127" s="221">
        <v>1</v>
      </c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21"/>
      <c r="Z127" s="22">
        <f t="shared" si="228"/>
        <v>1</v>
      </c>
      <c r="AA127" s="221"/>
      <c r="AB127" s="221"/>
      <c r="AC127" s="221"/>
      <c r="AD127" s="221"/>
      <c r="AE127" s="221"/>
      <c r="AF127" s="236">
        <f>CCT_Salários!K33</f>
        <v>1258.97</v>
      </c>
      <c r="AG127" s="221"/>
      <c r="AH127" s="221"/>
      <c r="AI127" s="221"/>
      <c r="AJ127" s="221"/>
      <c r="AK127" s="221"/>
      <c r="AL127" s="221"/>
      <c r="AM127" s="221"/>
      <c r="AN127" s="221"/>
      <c r="AO127" s="221"/>
      <c r="AP127" s="221"/>
      <c r="AQ127" s="221"/>
      <c r="AR127" s="221"/>
      <c r="AS127" s="221"/>
      <c r="AT127" s="221"/>
      <c r="AU127" s="233">
        <f t="shared" si="194"/>
        <v>0</v>
      </c>
      <c r="AV127" s="233">
        <f t="shared" si="175"/>
        <v>0</v>
      </c>
      <c r="AW127" s="233">
        <f t="shared" si="176"/>
        <v>0</v>
      </c>
      <c r="AX127" s="233">
        <f t="shared" si="177"/>
        <v>0</v>
      </c>
      <c r="AY127" s="233">
        <f t="shared" si="178"/>
        <v>0</v>
      </c>
      <c r="AZ127" s="233">
        <f t="shared" si="179"/>
        <v>1258.97</v>
      </c>
      <c r="BA127" s="233">
        <f t="shared" si="180"/>
        <v>0</v>
      </c>
      <c r="BB127" s="233">
        <f t="shared" si="181"/>
        <v>0</v>
      </c>
      <c r="BC127" s="233">
        <f t="shared" si="182"/>
        <v>0</v>
      </c>
      <c r="BD127" s="233">
        <f t="shared" si="183"/>
        <v>0</v>
      </c>
      <c r="BE127" s="233">
        <f t="shared" si="184"/>
        <v>0</v>
      </c>
      <c r="BF127" s="233">
        <f t="shared" si="185"/>
        <v>0</v>
      </c>
      <c r="BG127" s="233">
        <f t="shared" si="186"/>
        <v>0</v>
      </c>
      <c r="BH127" s="233">
        <f t="shared" si="187"/>
        <v>0</v>
      </c>
      <c r="BI127" s="233">
        <f t="shared" si="188"/>
        <v>0</v>
      </c>
      <c r="BJ127" s="233">
        <f t="shared" si="189"/>
        <v>0</v>
      </c>
      <c r="BK127" s="233">
        <f t="shared" si="190"/>
        <v>0</v>
      </c>
      <c r="BL127" s="233">
        <f t="shared" si="191"/>
        <v>0</v>
      </c>
      <c r="BM127" s="233">
        <f t="shared" si="192"/>
        <v>0</v>
      </c>
      <c r="BN127" s="233">
        <f t="shared" si="193"/>
        <v>0</v>
      </c>
      <c r="BO127" s="233">
        <f t="shared" si="195"/>
        <v>1258.97</v>
      </c>
      <c r="BP127" s="233">
        <f>BO127*'Anexo VI-PlanilhaCustos Global '!$F$133</f>
        <v>251.79400000000001</v>
      </c>
      <c r="BQ127" s="233">
        <f>BO127*'Anexo VI-PlanilhaCustos Global '!$F$134</f>
        <v>2.5179400000000003</v>
      </c>
      <c r="BR127" s="233">
        <f>BO127*'Anexo VI-PlanilhaCustos Global '!$F$135</f>
        <v>18.884550000000001</v>
      </c>
      <c r="BS127" s="233">
        <f>BO127*'Anexo VI-PlanilhaCustos Global '!$F$136</f>
        <v>12.589700000000001</v>
      </c>
      <c r="BT127" s="233">
        <f>BO127*'Anexo VI-PlanilhaCustos Global '!$F$137</f>
        <v>37.769100000000002</v>
      </c>
      <c r="BU127" s="233">
        <f>BO127*'Anexo VI-PlanilhaCustos Global '!$F$138</f>
        <v>100.7176</v>
      </c>
      <c r="BV127" s="233">
        <f>BO127*'Anexo VI-PlanilhaCustos Global '!$F$139</f>
        <v>31.474250000000001</v>
      </c>
      <c r="BW127" s="233">
        <f>BO127*'Anexo VI-PlanilhaCustos Global '!$F$140</f>
        <v>7.55382</v>
      </c>
      <c r="BX127" s="233">
        <f t="shared" si="229"/>
        <v>463.30095999999998</v>
      </c>
      <c r="BY127" s="233">
        <f>BO127*'Anexo VI-PlanilhaCustos Global '!$F$143</f>
        <v>139.871567</v>
      </c>
      <c r="BZ127" s="233">
        <f>BO127*'Anexo VI-PlanilhaCustos Global '!$F$144</f>
        <v>104.872201</v>
      </c>
      <c r="CA127" s="233">
        <f>BO127*'Anexo VI-PlanilhaCustos Global '!$F$145</f>
        <v>24.424018</v>
      </c>
      <c r="CB127" s="233">
        <f>BO127*'Anexo VI-PlanilhaCustos Global '!$F$146</f>
        <v>20.898902</v>
      </c>
      <c r="CC127" s="233">
        <f>BO127*'Anexo VI-PlanilhaCustos Global '!$F$147</f>
        <v>0.25179400000000002</v>
      </c>
      <c r="CD127" s="233">
        <f>BO127*'Anexo VI-PlanilhaCustos Global '!$F$148</f>
        <v>9.1904810000000001</v>
      </c>
      <c r="CE127" s="233">
        <f>BO127*'Anexo VI-PlanilhaCustos Global '!$F$149</f>
        <v>3.3992190000000004</v>
      </c>
      <c r="CF127" s="233">
        <f t="shared" si="230"/>
        <v>302.90818200000001</v>
      </c>
      <c r="CG127" s="233">
        <f>BO127*'Anexo VI-PlanilhaCustos Global '!$F$152</f>
        <v>5.287674</v>
      </c>
      <c r="CH127" s="233">
        <f>BO127*'Anexo VI-PlanilhaCustos Global '!$F$153</f>
        <v>54.765194999999999</v>
      </c>
      <c r="CI127" s="233">
        <f>BO127*'Anexo VI-PlanilhaCustos Global '!$F$154</f>
        <v>5.0358800000000006</v>
      </c>
      <c r="CJ127" s="233">
        <f t="shared" si="231"/>
        <v>65.088749000000007</v>
      </c>
      <c r="CK127" s="233">
        <f>BO127*'Anexo VI-PlanilhaCustos Global '!$F$157</f>
        <v>111.47021097600005</v>
      </c>
      <c r="CL127" s="233">
        <f>BO127*'Anexo VI-PlanilhaCustos Global '!$F$160</f>
        <v>0.42301391999999999</v>
      </c>
      <c r="CM127" s="233">
        <f>BO127*'Anexo VI-PlanilhaCustos Global '!$F$163</f>
        <v>0.3399219</v>
      </c>
      <c r="CN127" s="233">
        <f t="shared" si="196"/>
        <v>943.53103779600008</v>
      </c>
      <c r="CO127" s="233">
        <f>Z127*CCT_Insumos!$B$37</f>
        <v>0</v>
      </c>
      <c r="CP127" s="233">
        <f>Z127*CCT_Insumos!$B$38</f>
        <v>0</v>
      </c>
      <c r="CQ127" s="233">
        <f>Z127*CCT_Insumos!E33</f>
        <v>59</v>
      </c>
      <c r="CR127" s="250"/>
      <c r="CS127" s="233">
        <f>Z127*CCT_Insumos!G33</f>
        <v>3.3333333333333335</v>
      </c>
      <c r="CT127" s="233">
        <f>Z127*CCT_Insumos!$B$39</f>
        <v>0</v>
      </c>
      <c r="CU127" s="250"/>
      <c r="CV127" s="21">
        <f>Z127*CCT_Insumos!I33</f>
        <v>20.25</v>
      </c>
      <c r="CW127" s="21">
        <v>630</v>
      </c>
      <c r="CX127" s="233">
        <f>'Anexo III  Relação de Materiais'!IC84</f>
        <v>0</v>
      </c>
      <c r="CY127" s="231">
        <f>'Anexo IV - Equipamentos '!W127</f>
        <v>0</v>
      </c>
      <c r="CZ127" s="231">
        <f>'Caixa d''água '!H115/12</f>
        <v>0</v>
      </c>
      <c r="DA127" s="231">
        <f>'Dedetização '!G127/12</f>
        <v>0</v>
      </c>
      <c r="DB127" s="231"/>
      <c r="DC127" s="233">
        <f t="shared" si="232"/>
        <v>712.58333333333337</v>
      </c>
      <c r="DD127" s="233">
        <v>23.557872988580002</v>
      </c>
      <c r="DE127" s="233">
        <v>20.578600000000002</v>
      </c>
      <c r="DF127" s="21">
        <f>BO127*'Montante D'!$B$2</f>
        <v>0</v>
      </c>
      <c r="DG127" s="21">
        <f>BO127*'Montante D'!$B$3</f>
        <v>0</v>
      </c>
      <c r="DH127" s="233">
        <f t="shared" si="197"/>
        <v>0</v>
      </c>
      <c r="DI127" s="233">
        <f t="shared" si="233"/>
        <v>2915.0843711293337</v>
      </c>
      <c r="DJ127" s="237">
        <f t="shared" si="198"/>
        <v>16.618075801749285</v>
      </c>
      <c r="DK127" s="233">
        <f t="shared" si="199"/>
        <v>258.36316292225001</v>
      </c>
      <c r="DL127" s="233">
        <f t="shared" si="200"/>
        <v>56.092002476541126</v>
      </c>
      <c r="DM127" s="289">
        <v>0.05</v>
      </c>
      <c r="DN127" s="233">
        <f t="shared" si="201"/>
        <v>169.97576508042766</v>
      </c>
      <c r="DO127" s="233">
        <f t="shared" si="202"/>
        <v>484.43093047921877</v>
      </c>
      <c r="DP127" s="233">
        <f t="shared" si="203"/>
        <v>3399.5153016085528</v>
      </c>
      <c r="DQ127" s="233">
        <f t="shared" si="204"/>
        <v>3399.5153016085528</v>
      </c>
      <c r="DR127" s="233">
        <f t="shared" si="205"/>
        <v>40794.183619302632</v>
      </c>
      <c r="DS127" s="233">
        <f t="shared" si="206"/>
        <v>40794.183619302632</v>
      </c>
    </row>
    <row r="128" spans="1:123">
      <c r="A128" s="24" t="s">
        <v>617</v>
      </c>
      <c r="B128" s="24" t="s">
        <v>617</v>
      </c>
      <c r="C128" s="24" t="s">
        <v>633</v>
      </c>
      <c r="D128" s="386" t="s">
        <v>412</v>
      </c>
      <c r="E128" s="24" t="str">
        <f>CCT!D116</f>
        <v>DF</v>
      </c>
      <c r="F128" s="221"/>
      <c r="G128" s="221"/>
      <c r="H128" s="221"/>
      <c r="I128" s="221"/>
      <c r="J128" s="221">
        <v>1</v>
      </c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21"/>
      <c r="Z128" s="22">
        <f t="shared" si="228"/>
        <v>1</v>
      </c>
      <c r="AA128" s="221"/>
      <c r="AB128" s="221"/>
      <c r="AC128" s="221"/>
      <c r="AD128" s="221"/>
      <c r="AE128" s="236">
        <f>CCT_Salários!J32</f>
        <v>839.27</v>
      </c>
      <c r="AF128" s="221"/>
      <c r="AG128" s="221"/>
      <c r="AH128" s="221"/>
      <c r="AI128" s="221"/>
      <c r="AJ128" s="221"/>
      <c r="AK128" s="221"/>
      <c r="AL128" s="221"/>
      <c r="AM128" s="221"/>
      <c r="AN128" s="221"/>
      <c r="AO128" s="221"/>
      <c r="AP128" s="221"/>
      <c r="AQ128" s="221"/>
      <c r="AR128" s="221"/>
      <c r="AS128" s="221"/>
      <c r="AT128" s="221"/>
      <c r="AU128" s="233">
        <f t="shared" si="194"/>
        <v>0</v>
      </c>
      <c r="AV128" s="233">
        <f t="shared" si="175"/>
        <v>0</v>
      </c>
      <c r="AW128" s="233">
        <f t="shared" si="176"/>
        <v>0</v>
      </c>
      <c r="AX128" s="233">
        <f t="shared" si="177"/>
        <v>0</v>
      </c>
      <c r="AY128" s="233">
        <f t="shared" si="178"/>
        <v>839.27</v>
      </c>
      <c r="AZ128" s="233">
        <f t="shared" si="179"/>
        <v>0</v>
      </c>
      <c r="BA128" s="233">
        <f t="shared" si="180"/>
        <v>0</v>
      </c>
      <c r="BB128" s="233">
        <f t="shared" si="181"/>
        <v>0</v>
      </c>
      <c r="BC128" s="233">
        <f t="shared" si="182"/>
        <v>0</v>
      </c>
      <c r="BD128" s="233">
        <f t="shared" si="183"/>
        <v>0</v>
      </c>
      <c r="BE128" s="233">
        <f t="shared" si="184"/>
        <v>0</v>
      </c>
      <c r="BF128" s="233">
        <f t="shared" si="185"/>
        <v>0</v>
      </c>
      <c r="BG128" s="233">
        <f t="shared" si="186"/>
        <v>0</v>
      </c>
      <c r="BH128" s="233">
        <f t="shared" si="187"/>
        <v>0</v>
      </c>
      <c r="BI128" s="233">
        <f t="shared" si="188"/>
        <v>0</v>
      </c>
      <c r="BJ128" s="233">
        <f t="shared" si="189"/>
        <v>0</v>
      </c>
      <c r="BK128" s="233">
        <f t="shared" si="190"/>
        <v>0</v>
      </c>
      <c r="BL128" s="233">
        <f t="shared" si="191"/>
        <v>0</v>
      </c>
      <c r="BM128" s="233">
        <f t="shared" si="192"/>
        <v>0</v>
      </c>
      <c r="BN128" s="233">
        <f t="shared" si="193"/>
        <v>0</v>
      </c>
      <c r="BO128" s="233">
        <f t="shared" si="195"/>
        <v>839.27</v>
      </c>
      <c r="BP128" s="233">
        <f>BO128*'Anexo VI-PlanilhaCustos Global '!$F$133</f>
        <v>167.85400000000001</v>
      </c>
      <c r="BQ128" s="233">
        <f>BO128*'Anexo VI-PlanilhaCustos Global '!$F$134</f>
        <v>1.6785399999999999</v>
      </c>
      <c r="BR128" s="233">
        <f>BO128*'Anexo VI-PlanilhaCustos Global '!$F$135</f>
        <v>12.589049999999999</v>
      </c>
      <c r="BS128" s="233">
        <f>BO128*'Anexo VI-PlanilhaCustos Global '!$F$136</f>
        <v>8.3926999999999996</v>
      </c>
      <c r="BT128" s="233">
        <f>BO128*'Anexo VI-PlanilhaCustos Global '!$F$137</f>
        <v>25.178099999999997</v>
      </c>
      <c r="BU128" s="233">
        <f>BO128*'Anexo VI-PlanilhaCustos Global '!$F$138</f>
        <v>67.141599999999997</v>
      </c>
      <c r="BV128" s="233">
        <f>BO128*'Anexo VI-PlanilhaCustos Global '!$F$139</f>
        <v>20.981750000000002</v>
      </c>
      <c r="BW128" s="233">
        <f>BO128*'Anexo VI-PlanilhaCustos Global '!$F$140</f>
        <v>5.0356199999999998</v>
      </c>
      <c r="BX128" s="233">
        <f t="shared" si="229"/>
        <v>308.85135999999994</v>
      </c>
      <c r="BY128" s="233">
        <f>BO128*'Anexo VI-PlanilhaCustos Global '!$F$143</f>
        <v>93.242896999999999</v>
      </c>
      <c r="BZ128" s="233">
        <f>BO128*'Anexo VI-PlanilhaCustos Global '!$F$144</f>
        <v>69.911191000000002</v>
      </c>
      <c r="CA128" s="233">
        <f>BO128*'Anexo VI-PlanilhaCustos Global '!$F$145</f>
        <v>16.281838</v>
      </c>
      <c r="CB128" s="233">
        <f>BO128*'Anexo VI-PlanilhaCustos Global '!$F$146</f>
        <v>13.931882</v>
      </c>
      <c r="CC128" s="233">
        <f>BO128*'Anexo VI-PlanilhaCustos Global '!$F$147</f>
        <v>0.167854</v>
      </c>
      <c r="CD128" s="233">
        <f>BO128*'Anexo VI-PlanilhaCustos Global '!$F$148</f>
        <v>6.126671</v>
      </c>
      <c r="CE128" s="233">
        <f>BO128*'Anexo VI-PlanilhaCustos Global '!$F$149</f>
        <v>2.2660290000000001</v>
      </c>
      <c r="CF128" s="233">
        <f t="shared" si="230"/>
        <v>201.92836199999999</v>
      </c>
      <c r="CG128" s="233">
        <f>BO128*'Anexo VI-PlanilhaCustos Global '!$F$152</f>
        <v>3.5249339999999996</v>
      </c>
      <c r="CH128" s="233">
        <f>BO128*'Anexo VI-PlanilhaCustos Global '!$F$153</f>
        <v>36.508244999999995</v>
      </c>
      <c r="CI128" s="233">
        <f>BO128*'Anexo VI-PlanilhaCustos Global '!$F$154</f>
        <v>3.3570799999999998</v>
      </c>
      <c r="CJ128" s="233">
        <f t="shared" si="231"/>
        <v>43.390259</v>
      </c>
      <c r="CK128" s="233">
        <f>BO128*'Anexo VI-PlanilhaCustos Global '!$F$157</f>
        <v>74.309637216000027</v>
      </c>
      <c r="CL128" s="233">
        <f>BO128*'Anexo VI-PlanilhaCustos Global '!$F$160</f>
        <v>0.28199471999999998</v>
      </c>
      <c r="CM128" s="233">
        <f>BO128*'Anexo VI-PlanilhaCustos Global '!$F$163</f>
        <v>0.2266029</v>
      </c>
      <c r="CN128" s="233">
        <f t="shared" si="196"/>
        <v>628.98821583599988</v>
      </c>
      <c r="CO128" s="233">
        <f>Z128*CCT_Insumos!$B$37</f>
        <v>0</v>
      </c>
      <c r="CP128" s="233">
        <f>Z128*CCT_Insumos!$B$38</f>
        <v>0</v>
      </c>
      <c r="CQ128" s="233">
        <f>Z128*CCT_Insumos!E32</f>
        <v>187.67999999999998</v>
      </c>
      <c r="CR128" s="250"/>
      <c r="CS128" s="233">
        <f>Z128*CCT_Insumos!G32</f>
        <v>1</v>
      </c>
      <c r="CT128" s="233">
        <f>Z128*CCT_Insumos!$B$39</f>
        <v>0</v>
      </c>
      <c r="CU128" s="250"/>
      <c r="CV128" s="21">
        <f>Z128*CCT_Insumos!I32</f>
        <v>40.5</v>
      </c>
      <c r="CW128" s="233">
        <f>4.5*4*23*Z128</f>
        <v>414</v>
      </c>
      <c r="CX128" s="233">
        <f>'Anexo III  Relação de Materiais'!ID84</f>
        <v>0</v>
      </c>
      <c r="CY128" s="231">
        <f>'Anexo IV - Equipamentos '!W128</f>
        <v>0</v>
      </c>
      <c r="CZ128" s="231">
        <f>'Caixa d''água '!H116/12</f>
        <v>0</v>
      </c>
      <c r="DA128" s="231">
        <f>'Dedetização '!G128/12</f>
        <v>0</v>
      </c>
      <c r="DB128" s="231"/>
      <c r="DC128" s="233">
        <f t="shared" si="232"/>
        <v>643.17999999999995</v>
      </c>
      <c r="DD128" s="233">
        <v>15.68296369988</v>
      </c>
      <c r="DE128" s="233">
        <v>13.6996</v>
      </c>
      <c r="DF128" s="21">
        <f>BO128*'Montante D'!$B$2</f>
        <v>0</v>
      </c>
      <c r="DG128" s="21">
        <f>BO128*'Montante D'!$B$3</f>
        <v>0</v>
      </c>
      <c r="DH128" s="233">
        <f t="shared" si="197"/>
        <v>0</v>
      </c>
      <c r="DI128" s="233">
        <f t="shared" si="233"/>
        <v>2111.4382158359999</v>
      </c>
      <c r="DJ128" s="237">
        <f t="shared" si="198"/>
        <v>16.618075801749285</v>
      </c>
      <c r="DK128" s="233">
        <f t="shared" si="199"/>
        <v>187.13621504785539</v>
      </c>
      <c r="DL128" s="233">
        <f t="shared" si="200"/>
        <v>40.628257214337033</v>
      </c>
      <c r="DM128" s="289">
        <v>0.05</v>
      </c>
      <c r="DN128" s="233">
        <f t="shared" si="201"/>
        <v>123.11593095253646</v>
      </c>
      <c r="DO128" s="233">
        <f t="shared" si="202"/>
        <v>350.88040321472886</v>
      </c>
      <c r="DP128" s="233">
        <f t="shared" si="203"/>
        <v>2462.318619050729</v>
      </c>
      <c r="DQ128" s="233">
        <f t="shared" si="204"/>
        <v>2462.318619050729</v>
      </c>
      <c r="DR128" s="233">
        <f t="shared" si="205"/>
        <v>29547.823428608746</v>
      </c>
      <c r="DS128" s="233">
        <f t="shared" si="206"/>
        <v>29547.823428608746</v>
      </c>
    </row>
    <row r="129" spans="1:123" s="16" customFormat="1" ht="12.6" customHeight="1">
      <c r="A129" s="243"/>
      <c r="B129" s="244"/>
      <c r="C129" s="244"/>
      <c r="D129" s="244"/>
      <c r="E129" s="244"/>
      <c r="F129" s="220">
        <f>SUM(F126:F128)</f>
        <v>0</v>
      </c>
      <c r="G129" s="220">
        <f t="shared" ref="G129:Y129" si="234">SUM(G126:G128)</f>
        <v>0</v>
      </c>
      <c r="H129" s="220">
        <f t="shared" si="234"/>
        <v>0</v>
      </c>
      <c r="I129" s="220">
        <f t="shared" si="234"/>
        <v>0</v>
      </c>
      <c r="J129" s="220">
        <f t="shared" si="234"/>
        <v>1</v>
      </c>
      <c r="K129" s="220">
        <f t="shared" si="234"/>
        <v>2</v>
      </c>
      <c r="L129" s="220">
        <f t="shared" si="234"/>
        <v>0</v>
      </c>
      <c r="M129" s="220">
        <f t="shared" si="234"/>
        <v>0</v>
      </c>
      <c r="N129" s="220">
        <f t="shared" si="234"/>
        <v>0</v>
      </c>
      <c r="O129" s="220">
        <f t="shared" si="234"/>
        <v>0</v>
      </c>
      <c r="P129" s="220">
        <f t="shared" si="234"/>
        <v>0</v>
      </c>
      <c r="Q129" s="220">
        <f t="shared" si="234"/>
        <v>0</v>
      </c>
      <c r="R129" s="220">
        <f t="shared" si="234"/>
        <v>0</v>
      </c>
      <c r="S129" s="220">
        <f t="shared" si="234"/>
        <v>0</v>
      </c>
      <c r="T129" s="220">
        <f t="shared" si="234"/>
        <v>0</v>
      </c>
      <c r="U129" s="220">
        <f t="shared" si="234"/>
        <v>0</v>
      </c>
      <c r="V129" s="220">
        <f t="shared" si="234"/>
        <v>0</v>
      </c>
      <c r="W129" s="220">
        <f t="shared" si="234"/>
        <v>0</v>
      </c>
      <c r="X129" s="220">
        <f t="shared" si="234"/>
        <v>0</v>
      </c>
      <c r="Y129" s="220">
        <f t="shared" si="234"/>
        <v>0</v>
      </c>
      <c r="Z129" s="220">
        <f>SUM(Z126:Z128)</f>
        <v>3</v>
      </c>
      <c r="AA129" s="220"/>
      <c r="AB129" s="220"/>
      <c r="AC129" s="220"/>
      <c r="AD129" s="220"/>
      <c r="AE129" s="220"/>
      <c r="AF129" s="220"/>
      <c r="AG129" s="220"/>
      <c r="AH129" s="220"/>
      <c r="AI129" s="220"/>
      <c r="AJ129" s="220"/>
      <c r="AK129" s="220"/>
      <c r="AL129" s="220"/>
      <c r="AM129" s="220"/>
      <c r="AN129" s="220"/>
      <c r="AO129" s="220"/>
      <c r="AP129" s="220"/>
      <c r="AQ129" s="220"/>
      <c r="AR129" s="220"/>
      <c r="AS129" s="220"/>
      <c r="AT129" s="220"/>
      <c r="AU129" s="257">
        <f>SUM(AU126:AU128)</f>
        <v>0</v>
      </c>
      <c r="AV129" s="257">
        <f t="shared" ref="AV129:CN129" si="235">SUM(AV126:AV128)</f>
        <v>0</v>
      </c>
      <c r="AW129" s="257">
        <f t="shared" si="235"/>
        <v>0</v>
      </c>
      <c r="AX129" s="257">
        <f t="shared" si="235"/>
        <v>0</v>
      </c>
      <c r="AY129" s="257">
        <f t="shared" si="235"/>
        <v>839.27</v>
      </c>
      <c r="AZ129" s="257">
        <f t="shared" si="235"/>
        <v>2501.46</v>
      </c>
      <c r="BA129" s="257">
        <f t="shared" si="235"/>
        <v>0</v>
      </c>
      <c r="BB129" s="257">
        <f t="shared" si="235"/>
        <v>0</v>
      </c>
      <c r="BC129" s="257">
        <f t="shared" si="235"/>
        <v>0</v>
      </c>
      <c r="BD129" s="257">
        <f t="shared" si="235"/>
        <v>0</v>
      </c>
      <c r="BE129" s="257">
        <f t="shared" si="235"/>
        <v>0</v>
      </c>
      <c r="BF129" s="257">
        <f t="shared" si="235"/>
        <v>0</v>
      </c>
      <c r="BG129" s="257">
        <f t="shared" si="235"/>
        <v>0</v>
      </c>
      <c r="BH129" s="257">
        <f t="shared" si="235"/>
        <v>0</v>
      </c>
      <c r="BI129" s="257">
        <f t="shared" si="235"/>
        <v>0</v>
      </c>
      <c r="BJ129" s="257">
        <f t="shared" si="235"/>
        <v>0</v>
      </c>
      <c r="BK129" s="257">
        <f t="shared" si="235"/>
        <v>0</v>
      </c>
      <c r="BL129" s="257">
        <f t="shared" si="235"/>
        <v>0</v>
      </c>
      <c r="BM129" s="257">
        <f t="shared" si="235"/>
        <v>0</v>
      </c>
      <c r="BN129" s="257">
        <f t="shared" si="235"/>
        <v>0</v>
      </c>
      <c r="BO129" s="257">
        <f t="shared" si="235"/>
        <v>3340.73</v>
      </c>
      <c r="BP129" s="257">
        <f t="shared" si="235"/>
        <v>668.14600000000007</v>
      </c>
      <c r="BQ129" s="257">
        <f t="shared" si="235"/>
        <v>6.6814600000000004</v>
      </c>
      <c r="BR129" s="257">
        <f t="shared" si="235"/>
        <v>50.110950000000003</v>
      </c>
      <c r="BS129" s="257">
        <f t="shared" si="235"/>
        <v>33.407299999999999</v>
      </c>
      <c r="BT129" s="257">
        <f t="shared" si="235"/>
        <v>100.22190000000001</v>
      </c>
      <c r="BU129" s="257">
        <f t="shared" si="235"/>
        <v>267.25839999999999</v>
      </c>
      <c r="BV129" s="257">
        <f t="shared" si="235"/>
        <v>83.518250000000009</v>
      </c>
      <c r="BW129" s="257">
        <f t="shared" si="235"/>
        <v>20.04438</v>
      </c>
      <c r="BX129" s="257">
        <f t="shared" si="235"/>
        <v>1229.3886399999999</v>
      </c>
      <c r="BY129" s="257">
        <f t="shared" si="235"/>
        <v>371.15510299999994</v>
      </c>
      <c r="BZ129" s="257">
        <f t="shared" si="235"/>
        <v>278.28280900000004</v>
      </c>
      <c r="CA129" s="257">
        <f t="shared" si="235"/>
        <v>64.810161999999991</v>
      </c>
      <c r="CB129" s="257">
        <f t="shared" si="235"/>
        <v>55.456118000000004</v>
      </c>
      <c r="CC129" s="257">
        <f t="shared" si="235"/>
        <v>0.66814600000000013</v>
      </c>
      <c r="CD129" s="257">
        <f t="shared" si="235"/>
        <v>24.387329000000001</v>
      </c>
      <c r="CE129" s="257">
        <f t="shared" si="235"/>
        <v>9.019971</v>
      </c>
      <c r="CF129" s="257">
        <f t="shared" si="235"/>
        <v>803.77963799999998</v>
      </c>
      <c r="CG129" s="257">
        <f t="shared" si="235"/>
        <v>14.031066000000001</v>
      </c>
      <c r="CH129" s="257">
        <f t="shared" si="235"/>
        <v>145.321755</v>
      </c>
      <c r="CI129" s="257">
        <f t="shared" si="235"/>
        <v>13.362920000000001</v>
      </c>
      <c r="CJ129" s="257">
        <f t="shared" si="235"/>
        <v>172.71574099999998</v>
      </c>
      <c r="CK129" s="257">
        <f t="shared" si="235"/>
        <v>295.79090678400007</v>
      </c>
      <c r="CL129" s="257">
        <f t="shared" si="235"/>
        <v>1.1224852799999998</v>
      </c>
      <c r="CM129" s="257">
        <f t="shared" si="235"/>
        <v>0.9019971</v>
      </c>
      <c r="CN129" s="257">
        <f t="shared" si="235"/>
        <v>2503.6994081639996</v>
      </c>
      <c r="CO129" s="257">
        <f t="shared" ref="CO129:DH129" si="236">SUM(CO126:CO128)</f>
        <v>0</v>
      </c>
      <c r="CP129" s="257">
        <f t="shared" si="236"/>
        <v>0</v>
      </c>
      <c r="CQ129" s="257">
        <f t="shared" si="236"/>
        <v>278.72999999999996</v>
      </c>
      <c r="CR129" s="257">
        <f t="shared" si="236"/>
        <v>0</v>
      </c>
      <c r="CS129" s="257">
        <f t="shared" si="236"/>
        <v>18.953333333333333</v>
      </c>
      <c r="CT129" s="257">
        <f t="shared" si="236"/>
        <v>0</v>
      </c>
      <c r="CU129" s="257">
        <f t="shared" si="236"/>
        <v>132.49</v>
      </c>
      <c r="CV129" s="257">
        <f t="shared" si="236"/>
        <v>78.490000000000009</v>
      </c>
      <c r="CW129" s="257">
        <f t="shared" si="236"/>
        <v>1458</v>
      </c>
      <c r="CX129" s="257">
        <f t="shared" si="236"/>
        <v>0</v>
      </c>
      <c r="CY129" s="257">
        <f>SUM(CY126:CY128)</f>
        <v>0</v>
      </c>
      <c r="CZ129" s="257">
        <f>SUM(CZ126:CZ128)</f>
        <v>0</v>
      </c>
      <c r="DA129" s="257">
        <f>SUM(DA126:DA128)</f>
        <v>0</v>
      </c>
      <c r="DB129" s="257"/>
      <c r="DC129" s="257">
        <f t="shared" si="236"/>
        <v>1966.6633333333334</v>
      </c>
      <c r="DD129" s="257"/>
      <c r="DE129" s="257"/>
      <c r="DF129" s="257">
        <f t="shared" si="236"/>
        <v>0</v>
      </c>
      <c r="DG129" s="376">
        <f>SUM(DG126:DG128)</f>
        <v>0</v>
      </c>
      <c r="DH129" s="257">
        <f t="shared" si="236"/>
        <v>0</v>
      </c>
      <c r="DI129" s="257">
        <f t="shared" ref="DI129:DS129" si="237">SUM(DI126:DI128)</f>
        <v>7811.0927414973339</v>
      </c>
      <c r="DJ129" s="288"/>
      <c r="DK129" s="257">
        <f t="shared" si="237"/>
        <v>692.29510012104652</v>
      </c>
      <c r="DL129" s="257">
        <f t="shared" si="237"/>
        <v>150.30090989470091</v>
      </c>
      <c r="DM129" s="288"/>
      <c r="DN129" s="257">
        <f t="shared" si="237"/>
        <v>455.45730271121488</v>
      </c>
      <c r="DO129" s="257">
        <f t="shared" si="237"/>
        <v>1298.0533127269623</v>
      </c>
      <c r="DP129" s="257">
        <f t="shared" si="237"/>
        <v>9109.1460542242967</v>
      </c>
      <c r="DQ129" s="257">
        <f t="shared" si="237"/>
        <v>9109.1460542242967</v>
      </c>
      <c r="DR129" s="257">
        <f t="shared" si="237"/>
        <v>109309.75265069155</v>
      </c>
      <c r="DS129" s="257">
        <f t="shared" si="237"/>
        <v>109309.75265069155</v>
      </c>
    </row>
    <row r="130" spans="1:123">
      <c r="F130" s="220">
        <f>SUM(F11+F18+F29+F40+F48+F61+F75+F83+F100+F121+F123+F125+F129)</f>
        <v>12</v>
      </c>
      <c r="G130" s="220">
        <f t="shared" ref="G130:Y130" si="238">SUM(G11+G18+G29+G40+G48+G61+G75+G83+G100+G121+G123+G125+G129)</f>
        <v>18</v>
      </c>
      <c r="H130" s="220">
        <f t="shared" si="238"/>
        <v>38</v>
      </c>
      <c r="I130" s="220">
        <f t="shared" si="238"/>
        <v>2</v>
      </c>
      <c r="J130" s="220">
        <f t="shared" si="238"/>
        <v>53</v>
      </c>
      <c r="K130" s="220">
        <f t="shared" si="238"/>
        <v>28</v>
      </c>
      <c r="L130" s="220">
        <f t="shared" si="238"/>
        <v>39</v>
      </c>
      <c r="M130" s="220">
        <f t="shared" si="238"/>
        <v>0</v>
      </c>
      <c r="N130" s="220">
        <f t="shared" si="238"/>
        <v>0</v>
      </c>
      <c r="O130" s="220">
        <f t="shared" si="238"/>
        <v>0</v>
      </c>
      <c r="P130" s="220">
        <f t="shared" si="238"/>
        <v>0</v>
      </c>
      <c r="Q130" s="220">
        <f t="shared" si="238"/>
        <v>9</v>
      </c>
      <c r="R130" s="220">
        <f t="shared" si="238"/>
        <v>0</v>
      </c>
      <c r="S130" s="220">
        <f t="shared" si="238"/>
        <v>1</v>
      </c>
      <c r="T130" s="220">
        <f t="shared" si="238"/>
        <v>8</v>
      </c>
      <c r="U130" s="220">
        <f t="shared" si="238"/>
        <v>1</v>
      </c>
      <c r="V130" s="220">
        <f t="shared" si="238"/>
        <v>0</v>
      </c>
      <c r="W130" s="220">
        <f t="shared" si="238"/>
        <v>1</v>
      </c>
      <c r="X130" s="220">
        <f t="shared" si="238"/>
        <v>4</v>
      </c>
      <c r="Y130" s="220">
        <f t="shared" si="238"/>
        <v>2</v>
      </c>
      <c r="Z130" s="220">
        <f>SUM(Z11+Z18+Z29+Z40+Z48+Z61+Z75+Z83+Z100+Z121+Z123+Z125+Z129)</f>
        <v>216</v>
      </c>
      <c r="AU130" s="257">
        <f>AU11+AU18+AU29+AU40+AU48+AU61+AU75+AU83+AU100+AU121+AU123+AU125+AU129</f>
        <v>9352.5299999999988</v>
      </c>
      <c r="AV130" s="257">
        <f t="shared" ref="AV130:AZ130" si="239">AV11+AV18+AV29+AV40+AV48+AV61+AV75+AV83+AV100+AV121+AV123+AV125+AV129</f>
        <v>21062.100000000002</v>
      </c>
      <c r="AW130" s="257">
        <f t="shared" si="239"/>
        <v>54458.240000000005</v>
      </c>
      <c r="AX130" s="257">
        <f t="shared" si="239"/>
        <v>3010.44</v>
      </c>
      <c r="AY130" s="257">
        <f t="shared" si="239"/>
        <v>41158.92</v>
      </c>
      <c r="AZ130" s="257">
        <f t="shared" si="239"/>
        <v>32835.800000000003</v>
      </c>
      <c r="BA130" s="257">
        <f t="shared" ref="BA130:DG130" si="240">BA11+BA18+BA29+BA40+BA48+BA61+BA75+BA83+BA100+BA121+BA123+BA125+BA129</f>
        <v>56559.270000000004</v>
      </c>
      <c r="BB130" s="257">
        <f t="shared" si="240"/>
        <v>0</v>
      </c>
      <c r="BC130" s="257">
        <f t="shared" si="240"/>
        <v>0</v>
      </c>
      <c r="BD130" s="257">
        <f t="shared" si="240"/>
        <v>0</v>
      </c>
      <c r="BE130" s="257">
        <f t="shared" si="240"/>
        <v>0</v>
      </c>
      <c r="BF130" s="257">
        <f t="shared" si="240"/>
        <v>19957.199999999997</v>
      </c>
      <c r="BG130" s="257">
        <f t="shared" si="240"/>
        <v>0</v>
      </c>
      <c r="BH130" s="257">
        <f t="shared" si="240"/>
        <v>1178.51</v>
      </c>
      <c r="BI130" s="257">
        <f t="shared" si="240"/>
        <v>11523.2</v>
      </c>
      <c r="BJ130" s="257">
        <f t="shared" si="240"/>
        <v>860.38</v>
      </c>
      <c r="BK130" s="257">
        <f t="shared" si="240"/>
        <v>0</v>
      </c>
      <c r="BL130" s="257">
        <f t="shared" si="240"/>
        <v>899.1</v>
      </c>
      <c r="BM130" s="257">
        <f t="shared" si="240"/>
        <v>6593.4</v>
      </c>
      <c r="BN130" s="257">
        <f t="shared" si="240"/>
        <v>4303.0600000000004</v>
      </c>
      <c r="BO130" s="257">
        <f t="shared" si="240"/>
        <v>263752.15000000002</v>
      </c>
      <c r="BP130" s="257">
        <f t="shared" si="240"/>
        <v>52750.43</v>
      </c>
      <c r="BQ130" s="257">
        <f t="shared" si="240"/>
        <v>527.50429999999994</v>
      </c>
      <c r="BR130" s="257">
        <f t="shared" si="240"/>
        <v>3956.2822500000002</v>
      </c>
      <c r="BS130" s="257">
        <f t="shared" si="240"/>
        <v>2637.5214999999994</v>
      </c>
      <c r="BT130" s="257">
        <f t="shared" si="240"/>
        <v>7912.5645000000004</v>
      </c>
      <c r="BU130" s="257">
        <f t="shared" si="240"/>
        <v>21100.171999999995</v>
      </c>
      <c r="BV130" s="257">
        <f t="shared" si="240"/>
        <v>6593.80375</v>
      </c>
      <c r="BW130" s="257">
        <f t="shared" si="240"/>
        <v>1582.5129000000004</v>
      </c>
      <c r="BX130" s="257">
        <f t="shared" si="240"/>
        <v>97060.791200000007</v>
      </c>
      <c r="BY130" s="257">
        <f t="shared" si="240"/>
        <v>29302.863864999999</v>
      </c>
      <c r="BZ130" s="257">
        <f t="shared" si="240"/>
        <v>21970.554095</v>
      </c>
      <c r="CA130" s="257">
        <f t="shared" si="240"/>
        <v>5116.7917099999995</v>
      </c>
      <c r="CB130" s="257">
        <f t="shared" si="240"/>
        <v>4378.2856900000006</v>
      </c>
      <c r="CC130" s="257">
        <f t="shared" si="240"/>
        <v>52.750429999999994</v>
      </c>
      <c r="CD130" s="257">
        <f t="shared" si="240"/>
        <v>1925.3906949999998</v>
      </c>
      <c r="CE130" s="257">
        <f t="shared" si="240"/>
        <v>712.13080500000012</v>
      </c>
      <c r="CF130" s="257">
        <f t="shared" si="240"/>
        <v>63458.767290000003</v>
      </c>
      <c r="CG130" s="257">
        <f t="shared" si="240"/>
        <v>1107.7590299999999</v>
      </c>
      <c r="CH130" s="257">
        <f t="shared" si="240"/>
        <v>11473.218525000002</v>
      </c>
      <c r="CI130" s="257">
        <f t="shared" si="240"/>
        <v>1055.0085999999999</v>
      </c>
      <c r="CJ130" s="257">
        <f t="shared" si="240"/>
        <v>13635.986154999999</v>
      </c>
      <c r="CK130" s="257">
        <f t="shared" si="240"/>
        <v>23352.82636272001</v>
      </c>
      <c r="CL130" s="257">
        <f t="shared" si="240"/>
        <v>88.62072240000002</v>
      </c>
      <c r="CM130" s="257">
        <f t="shared" si="240"/>
        <v>71.213080500000004</v>
      </c>
      <c r="CN130" s="257">
        <f t="shared" si="240"/>
        <v>197668.20481061997</v>
      </c>
      <c r="CO130" s="257">
        <f t="shared" si="240"/>
        <v>0</v>
      </c>
      <c r="CP130" s="257">
        <f t="shared" si="240"/>
        <v>0</v>
      </c>
      <c r="CQ130" s="257">
        <f t="shared" si="240"/>
        <v>9477.09</v>
      </c>
      <c r="CR130" s="257">
        <f t="shared" si="240"/>
        <v>386.77</v>
      </c>
      <c r="CS130" s="257">
        <f t="shared" si="240"/>
        <v>242.1633333333333</v>
      </c>
      <c r="CT130" s="257">
        <f t="shared" si="240"/>
        <v>0</v>
      </c>
      <c r="CU130" s="257">
        <f t="shared" si="240"/>
        <v>8132.1200000000017</v>
      </c>
      <c r="CV130" s="257">
        <f t="shared" si="240"/>
        <v>2147.9940000000006</v>
      </c>
      <c r="CW130" s="257">
        <f t="shared" si="240"/>
        <v>114705.4</v>
      </c>
      <c r="CX130" s="257">
        <f t="shared" si="240"/>
        <v>0</v>
      </c>
      <c r="CY130" s="257">
        <f t="shared" si="240"/>
        <v>0</v>
      </c>
      <c r="CZ130" s="257">
        <f t="shared" si="240"/>
        <v>0</v>
      </c>
      <c r="DA130" s="257">
        <f t="shared" si="240"/>
        <v>0</v>
      </c>
      <c r="DB130" s="257">
        <f t="shared" si="240"/>
        <v>0</v>
      </c>
      <c r="DC130" s="257">
        <f t="shared" si="240"/>
        <v>135091.53733333331</v>
      </c>
      <c r="DD130" s="257">
        <f t="shared" si="240"/>
        <v>4219.2804647153207</v>
      </c>
      <c r="DE130" s="257">
        <f t="shared" si="240"/>
        <v>3685.6844000000001</v>
      </c>
      <c r="DF130" s="257">
        <f t="shared" si="240"/>
        <v>0</v>
      </c>
      <c r="DG130" s="257">
        <f t="shared" si="240"/>
        <v>0</v>
      </c>
      <c r="DH130" s="257">
        <f t="shared" ref="DH130:DS130" si="241">DH11+DH18+DH29+DH40+DH48+DH61+DH75+DH83+DH100+DH121+DH123+DH125+DH129</f>
        <v>0</v>
      </c>
      <c r="DI130" s="257">
        <f t="shared" si="241"/>
        <v>596511.89214395336</v>
      </c>
      <c r="DJ130" s="257"/>
      <c r="DK130" s="257">
        <f t="shared" si="241"/>
        <v>51949.802277101371</v>
      </c>
      <c r="DL130" s="257">
        <f t="shared" si="241"/>
        <v>11278.575494370694</v>
      </c>
      <c r="DM130" s="257"/>
      <c r="DN130" s="257">
        <f t="shared" si="241"/>
        <v>23809.760046434756</v>
      </c>
      <c r="DO130" s="257">
        <f t="shared" si="241"/>
        <v>87038.137817906842</v>
      </c>
      <c r="DP130" s="257">
        <f t="shared" si="241"/>
        <v>683550.02996186027</v>
      </c>
      <c r="DQ130" s="257">
        <f t="shared" si="241"/>
        <v>683550.02996186027</v>
      </c>
      <c r="DR130" s="257">
        <f t="shared" si="241"/>
        <v>8202600.3595423196</v>
      </c>
      <c r="DS130" s="257">
        <f t="shared" si="241"/>
        <v>8202600.3595423196</v>
      </c>
    </row>
    <row r="131" spans="1:123">
      <c r="Z131" s="220">
        <f>SUM(F130:Y130)</f>
        <v>216</v>
      </c>
      <c r="BO131" s="257">
        <f>SUM(AU130:BN130)</f>
        <v>263752.15000000008</v>
      </c>
      <c r="CN131" s="257">
        <f>BX130+CF130+CJ130+CK130+CL130+CM130</f>
        <v>197668.20481062002</v>
      </c>
      <c r="DC131" s="257">
        <f>SUM(CO130:DB130)</f>
        <v>135091.53733333334</v>
      </c>
      <c r="DH131" s="257">
        <f>DF130+DG130</f>
        <v>0</v>
      </c>
      <c r="DI131" s="257">
        <f t="shared" ref="DI131" si="242">BO131+CN131+DC131+DH131</f>
        <v>596511.89214395336</v>
      </c>
    </row>
    <row r="132" spans="1:123">
      <c r="BP132" s="248">
        <f>'Anexo VI-PlanilhaCustos Global '!F133</f>
        <v>0.2</v>
      </c>
      <c r="BQ132" s="248">
        <f>'Anexo VI-PlanilhaCustos Global '!F134</f>
        <v>2E-3</v>
      </c>
      <c r="BR132" s="248">
        <f>'Anexo VI-PlanilhaCustos Global '!F135</f>
        <v>1.4999999999999999E-2</v>
      </c>
      <c r="BS132" s="248">
        <f>'Anexo VI-PlanilhaCustos Global '!F136</f>
        <v>0.01</v>
      </c>
      <c r="BT132" s="248">
        <f>'Anexo VI-PlanilhaCustos Global '!F137</f>
        <v>0.03</v>
      </c>
      <c r="BU132" s="248">
        <f>'Anexo VI-PlanilhaCustos Global '!F138</f>
        <v>0.08</v>
      </c>
      <c r="BV132" s="248">
        <f>'Anexo VI-PlanilhaCustos Global '!F139</f>
        <v>2.5000000000000001E-2</v>
      </c>
      <c r="BW132" s="248">
        <f>'Anexo VI-PlanilhaCustos Global '!F140</f>
        <v>6.0000000000000001E-3</v>
      </c>
      <c r="BX132" s="248">
        <f>SUM(BP132:BW132)</f>
        <v>0.36800000000000005</v>
      </c>
      <c r="BY132" s="248">
        <f>'Anexo VI-PlanilhaCustos Global '!F143</f>
        <v>0.1111</v>
      </c>
      <c r="BZ132" s="248">
        <f>'Anexo VI-PlanilhaCustos Global '!F144</f>
        <v>8.3299999999999999E-2</v>
      </c>
      <c r="CA132" s="248">
        <f>'Anexo VI-PlanilhaCustos Global '!F145</f>
        <v>1.9400000000000001E-2</v>
      </c>
      <c r="CB132" s="248">
        <f>'Anexo VI-PlanilhaCustos Global '!F146</f>
        <v>1.66E-2</v>
      </c>
      <c r="CC132" s="248">
        <f>'Anexo VI-PlanilhaCustos Global '!F147</f>
        <v>2.0000000000000001E-4</v>
      </c>
      <c r="CD132" s="248">
        <f>'Anexo VI-PlanilhaCustos Global '!F148</f>
        <v>7.3000000000000001E-3</v>
      </c>
      <c r="CE132" s="248">
        <f>'Anexo VI-PlanilhaCustos Global '!F149</f>
        <v>2.7000000000000001E-3</v>
      </c>
      <c r="CF132" s="248">
        <f>SUM(BY132:CE132)</f>
        <v>0.24060000000000004</v>
      </c>
      <c r="CG132" s="248">
        <f>'Anexo VI-PlanilhaCustos Global '!F152</f>
        <v>4.1999999999999997E-3</v>
      </c>
      <c r="CH132" s="248">
        <f>'Anexo VI-PlanilhaCustos Global '!F153</f>
        <v>4.3499999999999997E-2</v>
      </c>
      <c r="CI132" s="248">
        <f>'Anexo VI-PlanilhaCustos Global '!F154</f>
        <v>4.0000000000000001E-3</v>
      </c>
      <c r="CJ132" s="248">
        <f>SUM(CG132:CI132)</f>
        <v>5.1699999999999996E-2</v>
      </c>
      <c r="CK132" s="248">
        <f>BX132*CF132</f>
        <v>8.8540800000000031E-2</v>
      </c>
      <c r="CL132" s="248">
        <f>CG132*BU132</f>
        <v>3.3599999999999998E-4</v>
      </c>
      <c r="CM132" s="248">
        <f>'Anexo VI-PlanilhaCustos Global '!F163</f>
        <v>2.7E-4</v>
      </c>
      <c r="CN132" s="248">
        <f>'Anexo VI-PlanilhaCustos Global '!F164</f>
        <v>0.74944679999999997</v>
      </c>
    </row>
    <row r="133" spans="1:123">
      <c r="BP133" s="249">
        <f>BP132*$BO$130</f>
        <v>52750.430000000008</v>
      </c>
      <c r="BQ133" s="249">
        <f t="shared" ref="BQ133:CN133" si="243">BQ132*$BO$130</f>
        <v>527.50430000000006</v>
      </c>
      <c r="BR133" s="249">
        <f t="shared" si="243"/>
        <v>3956.2822500000002</v>
      </c>
      <c r="BS133" s="249">
        <f t="shared" si="243"/>
        <v>2637.5215000000003</v>
      </c>
      <c r="BT133" s="249">
        <f t="shared" si="243"/>
        <v>7912.5645000000004</v>
      </c>
      <c r="BU133" s="249">
        <f t="shared" si="243"/>
        <v>21100.172000000002</v>
      </c>
      <c r="BV133" s="249">
        <f t="shared" si="243"/>
        <v>6593.8037500000009</v>
      </c>
      <c r="BW133" s="249">
        <f t="shared" si="243"/>
        <v>1582.5129000000002</v>
      </c>
      <c r="BX133" s="249">
        <f t="shared" si="243"/>
        <v>97060.791200000021</v>
      </c>
      <c r="BY133" s="249">
        <f t="shared" si="243"/>
        <v>29302.863865000003</v>
      </c>
      <c r="BZ133" s="249">
        <f t="shared" si="243"/>
        <v>21970.554095000003</v>
      </c>
      <c r="CA133" s="249">
        <f t="shared" si="243"/>
        <v>5116.7917100000004</v>
      </c>
      <c r="CB133" s="249">
        <f t="shared" si="243"/>
        <v>4378.2856900000006</v>
      </c>
      <c r="CC133" s="249">
        <f t="shared" si="243"/>
        <v>52.750430000000009</v>
      </c>
      <c r="CD133" s="249">
        <f t="shared" si="243"/>
        <v>1925.3906950000003</v>
      </c>
      <c r="CE133" s="249">
        <f t="shared" si="243"/>
        <v>712.13080500000012</v>
      </c>
      <c r="CF133" s="249">
        <f t="shared" si="243"/>
        <v>63458.767290000018</v>
      </c>
      <c r="CG133" s="249">
        <f t="shared" si="243"/>
        <v>1107.7590299999999</v>
      </c>
      <c r="CH133" s="249">
        <f t="shared" si="243"/>
        <v>11473.218525</v>
      </c>
      <c r="CI133" s="249">
        <f t="shared" si="243"/>
        <v>1055.0086000000001</v>
      </c>
      <c r="CJ133" s="249">
        <f t="shared" si="243"/>
        <v>13635.986155000001</v>
      </c>
      <c r="CK133" s="249">
        <f t="shared" si="243"/>
        <v>23352.82636272001</v>
      </c>
      <c r="CL133" s="249">
        <f t="shared" si="243"/>
        <v>88.620722400000005</v>
      </c>
      <c r="CM133" s="249">
        <f>CM132*$BO$130</f>
        <v>71.213080500000004</v>
      </c>
      <c r="CN133" s="249">
        <f t="shared" si="243"/>
        <v>197668.20481062002</v>
      </c>
    </row>
  </sheetData>
  <autoFilter ref="A1:AA133" xr:uid="{00000000-0009-0000-0000-00000D000000}"/>
  <pageMargins left="0.51181102362204722" right="0.51181102362204722" top="1.3474015748031496" bottom="0.78740157480314965" header="0.31496062992125984" footer="0.31496062992125984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S133"/>
  <sheetViews>
    <sheetView showGridLines="0" workbookViewId="0">
      <pane xSplit="3" ySplit="2" topLeftCell="DV96" activePane="bottomRight" state="frozen"/>
      <selection activeCell="A16" sqref="A16"/>
      <selection pane="topRight" activeCell="A16" sqref="A16"/>
      <selection pane="bottomLeft" activeCell="A16" sqref="A16"/>
      <selection pane="bottomRight" activeCell="C108" sqref="C108"/>
    </sheetView>
  </sheetViews>
  <sheetFormatPr defaultRowHeight="12.75"/>
  <cols>
    <col min="1" max="1" width="19.28515625" bestFit="1" customWidth="1"/>
    <col min="2" max="2" width="17.42578125" style="3" bestFit="1" customWidth="1"/>
    <col min="3" max="3" width="37" bestFit="1" customWidth="1"/>
    <col min="10" max="10" width="3.42578125" customWidth="1"/>
    <col min="17" max="17" width="3.42578125" customWidth="1"/>
    <col min="24" max="24" width="3.42578125" customWidth="1"/>
    <col min="31" max="31" width="3.42578125" customWidth="1"/>
    <col min="38" max="38" width="3.42578125" customWidth="1"/>
    <col min="45" max="45" width="3.42578125" customWidth="1"/>
    <col min="55" max="55" width="3.42578125" customWidth="1"/>
    <col min="64" max="64" width="3.42578125" customWidth="1"/>
    <col min="71" max="71" width="3.42578125" customWidth="1"/>
    <col min="78" max="78" width="3.42578125" customWidth="1"/>
    <col min="85" max="85" width="3.42578125" customWidth="1"/>
    <col min="92" max="92" width="3.42578125" customWidth="1"/>
    <col min="99" max="99" width="3.42578125" customWidth="1"/>
    <col min="106" max="106" width="3.42578125" customWidth="1"/>
    <col min="113" max="113" width="3.42578125" customWidth="1"/>
    <col min="120" max="120" width="3.42578125" customWidth="1"/>
    <col min="127" max="127" width="3.42578125" customWidth="1"/>
    <col min="134" max="134" width="3.42578125" customWidth="1"/>
    <col min="141" max="141" width="3.42578125" customWidth="1"/>
    <col min="148" max="148" width="3.42578125" customWidth="1"/>
  </cols>
  <sheetData>
    <row r="1" spans="1:149">
      <c r="C1" s="3"/>
      <c r="D1" s="525" t="s">
        <v>4</v>
      </c>
      <c r="E1" s="525"/>
      <c r="F1" s="525"/>
      <c r="G1" s="525"/>
      <c r="H1" s="525"/>
      <c r="I1" s="525"/>
      <c r="J1" s="16"/>
      <c r="K1" s="525" t="s">
        <v>5</v>
      </c>
      <c r="L1" s="525"/>
      <c r="M1" s="525"/>
      <c r="N1" s="525"/>
      <c r="O1" s="525"/>
      <c r="P1" s="525"/>
      <c r="Q1" s="16"/>
      <c r="R1" s="525" t="s">
        <v>6</v>
      </c>
      <c r="S1" s="525"/>
      <c r="T1" s="525"/>
      <c r="U1" s="525"/>
      <c r="V1" s="525"/>
      <c r="W1" s="525"/>
      <c r="X1" s="16"/>
      <c r="Y1" s="525" t="s">
        <v>369</v>
      </c>
      <c r="Z1" s="525"/>
      <c r="AA1" s="525"/>
      <c r="AB1" s="525"/>
      <c r="AC1" s="525"/>
      <c r="AD1" s="525"/>
      <c r="AE1" s="16"/>
      <c r="AF1" s="525" t="s">
        <v>370</v>
      </c>
      <c r="AG1" s="525"/>
      <c r="AH1" s="525"/>
      <c r="AI1" s="525"/>
      <c r="AJ1" s="525"/>
      <c r="AK1" s="525"/>
      <c r="AL1" s="16"/>
      <c r="AM1" s="525" t="s">
        <v>371</v>
      </c>
      <c r="AN1" s="525"/>
      <c r="AO1" s="525"/>
      <c r="AP1" s="525"/>
      <c r="AQ1" s="525"/>
      <c r="AR1" s="525"/>
      <c r="AS1" s="16"/>
      <c r="AT1" s="522" t="s">
        <v>373</v>
      </c>
      <c r="AU1" s="523"/>
      <c r="AV1" s="523"/>
      <c r="AW1" s="523"/>
      <c r="AX1" s="523"/>
      <c r="AY1" s="523"/>
      <c r="AZ1" s="523"/>
      <c r="BA1" s="523"/>
      <c r="BB1" s="524"/>
      <c r="BC1" s="16"/>
      <c r="BD1" s="525" t="s">
        <v>374</v>
      </c>
      <c r="BE1" s="525"/>
      <c r="BF1" s="525"/>
      <c r="BG1" s="525"/>
      <c r="BH1" s="525"/>
      <c r="BI1" s="525"/>
      <c r="BJ1" s="525"/>
      <c r="BK1" s="525"/>
      <c r="BL1" s="16"/>
      <c r="BM1" s="526" t="s">
        <v>372</v>
      </c>
      <c r="BN1" s="527"/>
      <c r="BO1" s="527"/>
      <c r="BP1" s="527"/>
      <c r="BQ1" s="527"/>
      <c r="BR1" s="527"/>
      <c r="BS1" s="16"/>
      <c r="BT1" s="525" t="s">
        <v>375</v>
      </c>
      <c r="BU1" s="525"/>
      <c r="BV1" s="525"/>
      <c r="BW1" s="525"/>
      <c r="BX1" s="525"/>
      <c r="BY1" s="525"/>
      <c r="BZ1" s="16"/>
      <c r="CA1" s="522" t="s">
        <v>610</v>
      </c>
      <c r="CB1" s="523"/>
      <c r="CC1" s="523"/>
      <c r="CD1" s="523"/>
      <c r="CE1" s="523"/>
      <c r="CF1" s="524"/>
      <c r="CG1" s="16"/>
      <c r="CH1" s="522" t="s">
        <v>451</v>
      </c>
      <c r="CI1" s="523"/>
      <c r="CJ1" s="523"/>
      <c r="CK1" s="523"/>
      <c r="CL1" s="523"/>
      <c r="CM1" s="524"/>
      <c r="CN1" s="16"/>
      <c r="CO1" s="522" t="s">
        <v>452</v>
      </c>
      <c r="CP1" s="523"/>
      <c r="CQ1" s="523"/>
      <c r="CR1" s="523"/>
      <c r="CS1" s="523"/>
      <c r="CT1" s="524"/>
      <c r="CU1" s="16"/>
      <c r="CV1" s="522" t="s">
        <v>453</v>
      </c>
      <c r="CW1" s="523"/>
      <c r="CX1" s="523"/>
      <c r="CY1" s="523"/>
      <c r="CZ1" s="523"/>
      <c r="DA1" s="524"/>
      <c r="DB1" s="16"/>
      <c r="DC1" s="522" t="s">
        <v>454</v>
      </c>
      <c r="DD1" s="523"/>
      <c r="DE1" s="523"/>
      <c r="DF1" s="523"/>
      <c r="DG1" s="523"/>
      <c r="DH1" s="523"/>
      <c r="DI1" s="16"/>
      <c r="DJ1" s="526" t="s">
        <v>418</v>
      </c>
      <c r="DK1" s="527"/>
      <c r="DL1" s="527"/>
      <c r="DM1" s="527"/>
      <c r="DN1" s="527"/>
      <c r="DO1" s="527"/>
      <c r="DP1" s="16"/>
      <c r="DQ1" s="526" t="s">
        <v>382</v>
      </c>
      <c r="DR1" s="527"/>
      <c r="DS1" s="527"/>
      <c r="DT1" s="527"/>
      <c r="DU1" s="527"/>
      <c r="DV1" s="527"/>
      <c r="DW1" s="16"/>
      <c r="DX1" s="522" t="s">
        <v>598</v>
      </c>
      <c r="DY1" s="523"/>
      <c r="DZ1" s="523"/>
      <c r="EA1" s="523"/>
      <c r="EB1" s="523"/>
      <c r="EC1" s="523"/>
      <c r="ED1" s="16"/>
      <c r="EE1" s="522" t="s">
        <v>455</v>
      </c>
      <c r="EF1" s="523"/>
      <c r="EG1" s="523"/>
      <c r="EH1" s="523"/>
      <c r="EI1" s="523"/>
      <c r="EJ1" s="523"/>
      <c r="EK1" s="16"/>
      <c r="EL1" s="522" t="s">
        <v>383</v>
      </c>
      <c r="EM1" s="523"/>
      <c r="EN1" s="523"/>
      <c r="EO1" s="523"/>
      <c r="EP1" s="523"/>
      <c r="EQ1" s="523"/>
      <c r="ER1" s="16"/>
      <c r="ES1" s="3"/>
    </row>
    <row r="2" spans="1:149" s="31" customFormat="1">
      <c r="A2" s="29" t="s">
        <v>93</v>
      </c>
      <c r="B2" s="29" t="s">
        <v>94</v>
      </c>
      <c r="C2" s="29" t="s">
        <v>110</v>
      </c>
      <c r="D2" s="325">
        <f>CCT_Salários!D36</f>
        <v>811.58</v>
      </c>
      <c r="E2" s="206">
        <f>CCT_Salários!D39</f>
        <v>737.72</v>
      </c>
      <c r="F2" s="206">
        <f>CCT_Salários!D41</f>
        <v>640.84</v>
      </c>
      <c r="G2" s="178">
        <f>CCT_Salários!D42</f>
        <v>714.08</v>
      </c>
      <c r="H2" s="178">
        <f>CCT_Salários!D43</f>
        <v>760.5</v>
      </c>
      <c r="I2" s="185">
        <f>CCT_Salários!D40</f>
        <v>785.67</v>
      </c>
      <c r="J2" s="41"/>
      <c r="K2" s="326">
        <f>CCT_Salários!E36</f>
        <v>1217.3699999999999</v>
      </c>
      <c r="L2" s="205">
        <f>CCT_Salários!E39</f>
        <v>1106.58</v>
      </c>
      <c r="M2" s="205">
        <f>CCT_Salários!E41</f>
        <v>961.26</v>
      </c>
      <c r="N2" s="178">
        <f>CCT_Salários!E42</f>
        <v>1071.1199999999999</v>
      </c>
      <c r="O2" s="178">
        <f>CCT_Salários!E43</f>
        <v>1140.74</v>
      </c>
      <c r="P2" s="185">
        <f>CCT_Salários!E40</f>
        <v>1178.51</v>
      </c>
      <c r="Q2" s="41"/>
      <c r="R2" s="327">
        <f>CCT_Salários!F36</f>
        <v>1487.89</v>
      </c>
      <c r="S2" s="207">
        <f>CCT_Salários!F39</f>
        <v>1352.49</v>
      </c>
      <c r="T2" s="207">
        <f>CCT_Salários!F41</f>
        <v>1174.8800000000001</v>
      </c>
      <c r="U2" s="179">
        <f>CCT_Salários!F42</f>
        <v>1309.1500000000001</v>
      </c>
      <c r="V2" s="179">
        <f>CCT_Salários!F43</f>
        <v>1394.24</v>
      </c>
      <c r="W2" s="185">
        <f>CCT_Salários!F40</f>
        <v>1440.4</v>
      </c>
      <c r="X2" s="41"/>
      <c r="Y2" s="327">
        <f>CCT_Salários!G36</f>
        <v>855.4</v>
      </c>
      <c r="Z2" s="206">
        <f>CCT_Salários!G39</f>
        <v>777.56</v>
      </c>
      <c r="AA2" s="206">
        <f>CCT_Salários!G41</f>
        <v>675.44</v>
      </c>
      <c r="AB2" s="178">
        <f>CCT_Salários!G42</f>
        <v>752.63</v>
      </c>
      <c r="AC2" s="178">
        <f>CCT_Salários!G43</f>
        <v>801.55</v>
      </c>
      <c r="AD2" s="185">
        <f>CCT_Salários!G40</f>
        <v>828.1</v>
      </c>
      <c r="AE2" s="41"/>
      <c r="AF2" s="327">
        <f>CCT_Salários!H36</f>
        <v>1283.0899999999999</v>
      </c>
      <c r="AG2" s="206">
        <f>CCT_Salários!H39</f>
        <v>1166.3399999999999</v>
      </c>
      <c r="AH2" s="207">
        <f>CCT_Salários!H41</f>
        <v>1013.16</v>
      </c>
      <c r="AI2" s="179">
        <f>CCT_Salários!H42</f>
        <v>1128.95</v>
      </c>
      <c r="AJ2" s="179">
        <f>CCT_Salários!H43</f>
        <v>1202.33</v>
      </c>
      <c r="AK2" s="185">
        <f>CCT_Salários!H40</f>
        <v>1242.1500000000001</v>
      </c>
      <c r="AL2" s="41"/>
      <c r="AM2" s="327">
        <f>CCT_Salários!I36</f>
        <v>1568.24</v>
      </c>
      <c r="AN2" s="207">
        <f>CCT_Salários!I39</f>
        <v>1425.52</v>
      </c>
      <c r="AO2" s="207">
        <f>CCT_Salários!I41</f>
        <v>1238.32</v>
      </c>
      <c r="AP2" s="179">
        <f>CCT_Salários!I42</f>
        <v>1379.85</v>
      </c>
      <c r="AQ2" s="179">
        <f>CCT_Salários!I43</f>
        <v>1469.54</v>
      </c>
      <c r="AR2" s="187">
        <f>CCT_Salários!I40</f>
        <v>1518.18</v>
      </c>
      <c r="AS2" s="41"/>
      <c r="AT2" s="328">
        <f>CCT_Salários!J36</f>
        <v>823.75</v>
      </c>
      <c r="AU2" s="209">
        <f>CCT_Salários!J39</f>
        <v>748.79</v>
      </c>
      <c r="AV2" s="208">
        <f>CCT_Salários!J41</f>
        <v>650.45000000000005</v>
      </c>
      <c r="AW2" s="190">
        <f>CCT_Salários!J42</f>
        <v>724.8</v>
      </c>
      <c r="AX2" s="190">
        <f>CCT_Salários!J43</f>
        <v>771.91</v>
      </c>
      <c r="AY2" s="186">
        <f>CCT_Salários!J40</f>
        <v>797.46</v>
      </c>
      <c r="AZ2" s="194">
        <f>CCT_Salários!J45</f>
        <v>839.27</v>
      </c>
      <c r="BA2" s="194"/>
      <c r="BB2" s="194"/>
      <c r="BC2" s="41"/>
      <c r="BD2" s="328">
        <f>CCT_Salários!K36</f>
        <v>1235.6300000000001</v>
      </c>
      <c r="BE2" s="209">
        <f>CCT_Salários!K39</f>
        <v>1123.18</v>
      </c>
      <c r="BF2" s="208">
        <f>CCT_Salários!K41</f>
        <v>975.68</v>
      </c>
      <c r="BG2" s="190">
        <f>CCT_Salários!K42</f>
        <v>1087.19</v>
      </c>
      <c r="BH2" s="190">
        <f>CCT_Salários!K43</f>
        <v>1157.8599999999999</v>
      </c>
      <c r="BI2" s="186">
        <f>CCT_Salários!K40</f>
        <v>1196.19</v>
      </c>
      <c r="BJ2" s="240">
        <f>CCT_Salários!K46</f>
        <v>1258.97</v>
      </c>
      <c r="BK2" s="194">
        <f>CCT_Salários!K47</f>
        <v>1242.49</v>
      </c>
      <c r="BL2" s="41"/>
      <c r="BM2" s="328">
        <f>CCT_Salários!L36</f>
        <v>1510.2</v>
      </c>
      <c r="BN2" s="208">
        <f>CCT_Salários!L39</f>
        <v>1374.62</v>
      </c>
      <c r="BO2" s="208">
        <f>CCT_Salários!L41</f>
        <v>1194.0999999999999</v>
      </c>
      <c r="BP2" s="190">
        <f>CCT_Salários!L42</f>
        <v>1330.57</v>
      </c>
      <c r="BQ2" s="190">
        <f>CCT_Salários!L43</f>
        <v>1415.16</v>
      </c>
      <c r="BR2" s="186">
        <f>CCT_Salários!L40</f>
        <v>1462.01</v>
      </c>
      <c r="BS2" s="41"/>
      <c r="BT2" s="328">
        <f>CCT_Salários!M36</f>
        <v>1554.84</v>
      </c>
      <c r="BU2" s="208">
        <f>CCT_Salários!M39</f>
        <v>1413.35</v>
      </c>
      <c r="BV2" s="208">
        <f>CCT_Salários!M41</f>
        <v>1227.74</v>
      </c>
      <c r="BW2" s="190">
        <f>CCT_Salários!M42</f>
        <v>1368.06</v>
      </c>
      <c r="BX2" s="190">
        <f>CCT_Salários!M43</f>
        <v>1456.98</v>
      </c>
      <c r="BY2" s="186">
        <f>CCT_Salários!M40</f>
        <v>1505.22</v>
      </c>
      <c r="BZ2" s="41"/>
      <c r="CA2" s="328">
        <f>CCT_Salários!N36</f>
        <v>1554.84</v>
      </c>
      <c r="CB2" s="208">
        <f>CCT_Salários!N39</f>
        <v>1413.35</v>
      </c>
      <c r="CC2" s="208">
        <f>CCT_Salários!N41</f>
        <v>1227.74</v>
      </c>
      <c r="CD2" s="190">
        <f>CCT_Salários!N42</f>
        <v>1368.06</v>
      </c>
      <c r="CE2" s="190">
        <f>CCT_Salários!N43</f>
        <v>1456.98</v>
      </c>
      <c r="CF2" s="188">
        <f>CCT_Salários!N40</f>
        <v>1505.22</v>
      </c>
      <c r="CG2" s="41"/>
      <c r="CH2" s="329">
        <f>CCT_Salários!O36</f>
        <v>811.58</v>
      </c>
      <c r="CI2" s="209">
        <f>CCT_Salários!O39</f>
        <v>737.72</v>
      </c>
      <c r="CJ2" s="209">
        <f>CCT_Salários!O41</f>
        <v>640.84</v>
      </c>
      <c r="CK2" s="191">
        <f>CCT_Salários!O42</f>
        <v>714.08</v>
      </c>
      <c r="CL2" s="191">
        <f>CCT_Salários!O43</f>
        <v>760.5</v>
      </c>
      <c r="CM2" s="186">
        <f>CCT_Salários!O40</f>
        <v>785.67</v>
      </c>
      <c r="CN2" s="41"/>
      <c r="CO2" s="325">
        <f>CCT_Salários!P36</f>
        <v>1217.3699999999999</v>
      </c>
      <c r="CP2" s="206">
        <f>CCT_Salários!P39</f>
        <v>1106.58</v>
      </c>
      <c r="CQ2" s="206">
        <f>CCT_Salários!P41</f>
        <v>961.26</v>
      </c>
      <c r="CR2" s="178">
        <f>CCT_Salários!P42</f>
        <v>1071.1199999999999</v>
      </c>
      <c r="CS2" s="178">
        <f>CCT_Salários!P43</f>
        <v>1140.74</v>
      </c>
      <c r="CT2" s="185">
        <f>CCT_Salários!P40</f>
        <v>1178.51</v>
      </c>
      <c r="CU2" s="41"/>
      <c r="CV2" s="327">
        <f>CCT_Salários!Q36</f>
        <v>1487.89</v>
      </c>
      <c r="CW2" s="241">
        <f>CCT_Salários!Q39</f>
        <v>1352.49</v>
      </c>
      <c r="CX2" s="179">
        <f>CCT_Salários!Q41</f>
        <v>1174.8800000000001</v>
      </c>
      <c r="CY2" s="179">
        <f>CCT_Salários!Q42</f>
        <v>1309.1500000000001</v>
      </c>
      <c r="CZ2" s="179">
        <f>CCT_Salários!Q43</f>
        <v>1394.24</v>
      </c>
      <c r="DA2" s="187">
        <f>CCT_Salários!Q40</f>
        <v>1440.4</v>
      </c>
      <c r="DB2" s="41"/>
      <c r="DC2" s="327">
        <f>CCT_Salários!R36</f>
        <v>2175.0300000000002</v>
      </c>
      <c r="DD2" s="207">
        <f>CCT_Salários!R39</f>
        <v>2100.85</v>
      </c>
      <c r="DE2" s="207">
        <f>CCT_Salários!R41</f>
        <v>1824.97</v>
      </c>
      <c r="DF2" s="179">
        <f>CCT_Salários!R42</f>
        <v>1932.32</v>
      </c>
      <c r="DG2" s="179">
        <f>CCT_Salários!R43</f>
        <v>2057.92</v>
      </c>
      <c r="DH2" s="179">
        <f>CCT_Salários!R40</f>
        <v>2237.41</v>
      </c>
      <c r="DI2" s="41"/>
      <c r="DJ2" s="325">
        <f>CCT_Salários!S36</f>
        <v>870.92</v>
      </c>
      <c r="DK2" s="206">
        <f>CCT_Salários!S39</f>
        <v>807.87</v>
      </c>
      <c r="DL2" s="206">
        <f>CCT_Salários!S41</f>
        <v>701.77</v>
      </c>
      <c r="DM2" s="179">
        <f>CCT_Salários!S42</f>
        <v>743.05</v>
      </c>
      <c r="DN2" s="179">
        <f>CCT_Salários!S43</f>
        <v>791.35</v>
      </c>
      <c r="DO2" s="179">
        <f>CCT_Salários!S40</f>
        <v>860.38</v>
      </c>
      <c r="DP2" s="41"/>
      <c r="DQ2" s="327">
        <f>CCT_Salários!T36</f>
        <v>1596.68</v>
      </c>
      <c r="DR2" s="207">
        <f>CCT_Salários!T39</f>
        <v>1481.1</v>
      </c>
      <c r="DS2" s="207">
        <f>CCT_Salários!T41</f>
        <v>1286.5999999999999</v>
      </c>
      <c r="DT2" s="179">
        <f>CCT_Salários!T42</f>
        <v>1362.27</v>
      </c>
      <c r="DU2" s="179">
        <f>CCT_Salários!T43</f>
        <v>1450.82</v>
      </c>
      <c r="DV2" s="179">
        <f>CCT_Salários!T40</f>
        <v>1577.37</v>
      </c>
      <c r="DW2" s="41"/>
      <c r="DX2" s="328">
        <f>CCT_Salários!U36</f>
        <v>910.1</v>
      </c>
      <c r="DY2" s="208">
        <f>CCT_Salários!U39</f>
        <v>844.23</v>
      </c>
      <c r="DZ2" s="208">
        <f>CCT_Salários!U41</f>
        <v>733.35</v>
      </c>
      <c r="EA2" s="190">
        <f>CCT_Salários!U42</f>
        <v>776.49</v>
      </c>
      <c r="EB2" s="190">
        <f>CCT_Salários!U43</f>
        <v>826.96</v>
      </c>
      <c r="EC2" s="190">
        <f>CCT_Salários!U40</f>
        <v>899.1</v>
      </c>
      <c r="ED2" s="41"/>
      <c r="EE2" s="327">
        <f>CCT_Salários!V36</f>
        <v>1668.52</v>
      </c>
      <c r="EF2" s="207">
        <f>CCT_Salários!V39</f>
        <v>1547.75</v>
      </c>
      <c r="EG2" s="207">
        <f>CCT_Salários!V41</f>
        <v>1344.49</v>
      </c>
      <c r="EH2" s="179">
        <f>CCT_Salários!V42</f>
        <v>1423.57</v>
      </c>
      <c r="EI2" s="179">
        <f>CCT_Salários!V43</f>
        <v>1516.1</v>
      </c>
      <c r="EJ2" s="179">
        <f>CCT_Salários!V40</f>
        <v>1648.35</v>
      </c>
      <c r="EK2" s="41"/>
      <c r="EL2" s="327">
        <f>CCT_Salários!W36</f>
        <v>2312.73</v>
      </c>
      <c r="EM2" s="207">
        <f>CCT_Salários!W39</f>
        <v>2020.21</v>
      </c>
      <c r="EN2" s="207">
        <f>CCT_Salários!W41</f>
        <v>1754.92</v>
      </c>
      <c r="EO2" s="179">
        <f>CCT_Salários!W42</f>
        <v>1858.15</v>
      </c>
      <c r="EP2" s="179">
        <f>CCT_Salários!W43</f>
        <v>1978.93</v>
      </c>
      <c r="EQ2" s="179">
        <f>CCT_Salários!W40</f>
        <v>2151.5300000000002</v>
      </c>
      <c r="ER2" s="41"/>
      <c r="ES2" s="16"/>
    </row>
    <row r="3" spans="1:149">
      <c r="A3" s="12" t="s">
        <v>95</v>
      </c>
      <c r="B3" s="12" t="s">
        <v>96</v>
      </c>
      <c r="C3" s="12" t="s">
        <v>402</v>
      </c>
      <c r="D3" s="50">
        <f>IF('Anexo V - Quadro Consolidado'!AA2=Conferidor!$D$2,'Anexo V - Quadro Consolidado'!F2,0)</f>
        <v>0</v>
      </c>
      <c r="E3" s="50">
        <f>IF('Anexo V - Quadro Consolidado'!AA2=Conferidor!$E$2,'Anexo V - Quadro Consolidado'!F2,0)</f>
        <v>0</v>
      </c>
      <c r="F3" s="50">
        <f>IF('Anexo V - Quadro Consolidado'!AA2=Conferidor!$F$2,'Anexo V - Quadro Consolidado'!F2,0)</f>
        <v>0</v>
      </c>
      <c r="G3" s="50">
        <f>IF('Anexo V - Quadro Consolidado'!AA2=Conferidor!$G$2,'Anexo V - Quadro Consolidado'!F2,0)</f>
        <v>0</v>
      </c>
      <c r="H3" s="50">
        <f>IF('Anexo V - Quadro Consolidado'!AA2=Conferidor!$H$2,'Anexo V - Quadro Consolidado'!F2,0)</f>
        <v>0</v>
      </c>
      <c r="I3" s="50">
        <f>IF('Anexo V - Quadro Consolidado'!AA2=Conferidor!$I$2,'Anexo V - Quadro Consolidado'!F2,0)</f>
        <v>0</v>
      </c>
      <c r="K3" s="262">
        <f>IF('Anexo V - Quadro Consolidado'!AB2=Conferidor!$K$2,'Anexo V - Quadro Consolidado'!G2,0)</f>
        <v>0</v>
      </c>
      <c r="L3" s="262">
        <f>IF('Anexo V - Quadro Consolidado'!AB2=Conferidor!$L$2,'Anexo V - Quadro Consolidado'!G2,0)</f>
        <v>0</v>
      </c>
      <c r="M3" s="262">
        <f>IF('Anexo V - Quadro Consolidado'!AB2=Conferidor!$M$2,'Anexo V - Quadro Consolidado'!G2,0)</f>
        <v>0</v>
      </c>
      <c r="N3" s="262">
        <f>IF('Anexo V - Quadro Consolidado'!AB2=Conferidor!$N$2,'Anexo V - Quadro Consolidado'!G2,0)</f>
        <v>0</v>
      </c>
      <c r="O3" s="262">
        <f>IF('Anexo V - Quadro Consolidado'!AB2=Conferidor!$O$2,'Anexo V - Quadro Consolidado'!G2,0)</f>
        <v>0</v>
      </c>
      <c r="P3" s="262">
        <f>IF('Anexo V - Quadro Consolidado'!AB2=Conferidor!$P$2,'Anexo V - Quadro Consolidado'!G2,0)</f>
        <v>0</v>
      </c>
      <c r="R3" s="50">
        <f>IF('Anexo V - Quadro Consolidado'!AC2=Conferidor!$R$2,'Anexo V - Quadro Consolidado'!H2,0)</f>
        <v>0</v>
      </c>
      <c r="S3" s="50">
        <f>IF('Anexo V - Quadro Consolidado'!AC2=Conferidor!$S$2,'Anexo V - Quadro Consolidado'!H2,0)</f>
        <v>0</v>
      </c>
      <c r="T3" s="50">
        <f>IF('Anexo V - Quadro Consolidado'!AC2=Conferidor!$T$2,'Anexo V - Quadro Consolidado'!H2,0)</f>
        <v>0</v>
      </c>
      <c r="U3" s="50">
        <f>IF('Anexo V - Quadro Consolidado'!AC2=Conferidor!$U$2,'Anexo V - Quadro Consolidado'!H2,0)</f>
        <v>0</v>
      </c>
      <c r="V3" s="50">
        <f>IF('Anexo V - Quadro Consolidado'!AC2=Conferidor!$V$2,'Anexo V - Quadro Consolidado'!H2,0)</f>
        <v>0</v>
      </c>
      <c r="W3" s="50">
        <f>IF('Anexo V - Quadro Consolidado'!AC2=Conferidor!$W$2,'Anexo V - Quadro Consolidado'!H2,0)</f>
        <v>5</v>
      </c>
      <c r="Y3" s="43">
        <f>IF('Anexo V - Quadro Consolidado'!AH2=Conferidor!$Y$2,'Anexo V - Quadro Consolidado'!M2,0)</f>
        <v>0</v>
      </c>
      <c r="Z3" s="43">
        <f>IF('Anexo V - Quadro Consolidado'!AH2=Conferidor!$Z$2,'Anexo V - Quadro Consolidado'!M2,0)</f>
        <v>0</v>
      </c>
      <c r="AA3" s="43">
        <f>IF('Anexo V - Quadro Consolidado'!AH2=Conferidor!$AA$2,'Anexo V - Quadro Consolidado'!M2,0)</f>
        <v>0</v>
      </c>
      <c r="AB3" s="43">
        <f>IF('Anexo V - Quadro Consolidado'!AH2=Conferidor!$AB$2,'Anexo V - Quadro Consolidado'!M2,0)</f>
        <v>0</v>
      </c>
      <c r="AC3" s="43">
        <f>IF('Anexo V - Quadro Consolidado'!AH2=Conferidor!$AC$2,'Anexo V - Quadro Consolidado'!M2,0)</f>
        <v>0</v>
      </c>
      <c r="AD3" s="43">
        <f>IF('Anexo V - Quadro Consolidado'!AH2=Conferidor!$AD$2,'Anexo V - Quadro Consolidado'!M2,0)</f>
        <v>0</v>
      </c>
      <c r="AF3" s="43">
        <f>IF('Anexo V - Quadro Consolidado'!AI2=Conferidor!$AF$2,'Anexo V - Quadro Consolidado'!N2,0)</f>
        <v>0</v>
      </c>
      <c r="AG3" s="43">
        <f>IF('Anexo V - Quadro Consolidado'!AI2=Conferidor!$AG$2,'Anexo V - Quadro Consolidado'!N2,0)</f>
        <v>0</v>
      </c>
      <c r="AH3" s="43">
        <f>IF('Anexo V - Quadro Consolidado'!AI2=Conferidor!$AH$2,'Anexo V - Quadro Consolidado'!N2,0)</f>
        <v>0</v>
      </c>
      <c r="AI3" s="43">
        <f>IF('Anexo V - Quadro Consolidado'!AI2=Conferidor!$AI$2,'Anexo V - Quadro Consolidado'!N2,0)</f>
        <v>0</v>
      </c>
      <c r="AJ3" s="43">
        <f>IF('Anexo V - Quadro Consolidado'!AI2=Conferidor!$AJ$2,'Anexo V - Quadro Consolidado'!N2,0)</f>
        <v>0</v>
      </c>
      <c r="AK3" s="43">
        <f>IF('Anexo V - Quadro Consolidado'!AI2=Conferidor!$AK$2,'Anexo V - Quadro Consolidado'!N2,0)</f>
        <v>0</v>
      </c>
      <c r="AM3" s="43">
        <f>IF('Anexo V - Quadro Consolidado'!AJ2=Conferidor!$AM$2,'Anexo V - Quadro Consolidado'!O2,0)</f>
        <v>0</v>
      </c>
      <c r="AN3" s="43">
        <f>IF('Anexo V - Quadro Consolidado'!AJ2=Conferidor!$AN$2,'Anexo V - Quadro Consolidado'!O2,0)</f>
        <v>0</v>
      </c>
      <c r="AO3" s="43">
        <f>IF('Anexo V - Quadro Consolidado'!AJ2=Conferidor!$AO$2,'Anexo V - Quadro Consolidado'!O2,0)</f>
        <v>0</v>
      </c>
      <c r="AP3" s="43">
        <f>IF('Anexo V - Quadro Consolidado'!AJ2=Conferidor!$AP$2,'Anexo V - Quadro Consolidado'!O2,0)</f>
        <v>0</v>
      </c>
      <c r="AQ3" s="43">
        <f>IF('Anexo V - Quadro Consolidado'!AJ2=Conferidor!$AQ$2,'Anexo V - Quadro Consolidado'!O2,0)</f>
        <v>0</v>
      </c>
      <c r="AR3" s="43">
        <f>IF('Anexo V - Quadro Consolidado'!AJ2=Conferidor!$AR$2,'Anexo V - Quadro Consolidado'!O2,0)</f>
        <v>0</v>
      </c>
      <c r="AT3" s="43">
        <f>IF('Anexo V - Quadro Consolidado'!AE2=Conferidor!$AT$2,'Anexo V - Quadro Consolidado'!J2,0)</f>
        <v>0</v>
      </c>
      <c r="AU3" s="43">
        <f>IF('Anexo V - Quadro Consolidado'!AE2=Conferidor!$AU$2,'Anexo V - Quadro Consolidado'!J2,0)</f>
        <v>0</v>
      </c>
      <c r="AV3" s="43">
        <f>IF('Anexo V - Quadro Consolidado'!AE2=Conferidor!$AV$2,'Anexo V - Quadro Consolidado'!J2,0)</f>
        <v>0</v>
      </c>
      <c r="AW3" s="43">
        <f>IF('Anexo V - Quadro Consolidado'!AE2=Conferidor!$AW$2,'Anexo V - Quadro Consolidado'!J2,0)</f>
        <v>0</v>
      </c>
      <c r="AX3" s="43">
        <f>IF('Anexo V - Quadro Consolidado'!AE2=Conferidor!$AX$2,'Anexo V - Quadro Consolidado'!J2,0)</f>
        <v>0</v>
      </c>
      <c r="AY3" s="43">
        <f>IF('Anexo V - Quadro Consolidado'!AE2=Conferidor!$AY$2,'Anexo V - Quadro Consolidado'!J2,0)</f>
        <v>0</v>
      </c>
      <c r="AZ3" s="43">
        <f>IF('Anexo V - Quadro Consolidado'!AE2=Conferidor!$AZ$2,'Anexo V - Quadro Consolidado'!J2,0)</f>
        <v>0</v>
      </c>
      <c r="BA3" s="43">
        <f>IF('Anexo V - Quadro Consolidado'!AE2=Conferidor!$BA$2,'Anexo V - Quadro Consolidado'!J2,0)</f>
        <v>0</v>
      </c>
      <c r="BB3" s="43">
        <f>IF('Anexo V - Quadro Consolidado'!AE2=Conferidor!$BB$2,'Anexo V - Quadro Consolidado'!J2,0)</f>
        <v>0</v>
      </c>
      <c r="BD3" s="43">
        <f>IF('Anexo V - Quadro Consolidado'!AF2=Conferidor!$BD$2,'Anexo V - Quadro Consolidado'!K2,0)</f>
        <v>0</v>
      </c>
      <c r="BE3" s="43">
        <f>IF('Anexo V - Quadro Consolidado'!AF2=Conferidor!$BE$2,'Anexo V - Quadro Consolidado'!K2,0)</f>
        <v>0</v>
      </c>
      <c r="BF3" s="43">
        <f>IF('Anexo V - Quadro Consolidado'!AF2=Conferidor!$BF$2,'Anexo V - Quadro Consolidado'!K2,0)</f>
        <v>0</v>
      </c>
      <c r="BG3" s="43">
        <f>IF('Anexo V - Quadro Consolidado'!AF2=Conferidor!$BG$2,'Anexo V - Quadro Consolidado'!K2,0)</f>
        <v>0</v>
      </c>
      <c r="BH3" s="43">
        <f>IF('Anexo V - Quadro Consolidado'!AF2=Conferidor!$BH$2,'Anexo V - Quadro Consolidado'!K2,0)</f>
        <v>0</v>
      </c>
      <c r="BI3" s="43">
        <f>IF('Anexo V - Quadro Consolidado'!AF2=Conferidor!$BI$2,'Anexo V - Quadro Consolidado'!K2,0)</f>
        <v>0</v>
      </c>
      <c r="BJ3" s="43">
        <f>IF('Anexo V - Quadro Consolidado'!AF2=Conferidor!$BJ$2,'Anexo V - Quadro Consolidado'!K2,0)</f>
        <v>0</v>
      </c>
      <c r="BK3" s="43">
        <f>IF('Anexo V - Quadro Consolidado'!AF2=Conferidor!$BK$2,'Anexo V - Quadro Consolidado'!K2,0)</f>
        <v>0</v>
      </c>
      <c r="BL3" s="276" t="s">
        <v>414</v>
      </c>
      <c r="BM3" s="43">
        <f>IF('Anexo V - Quadro Consolidado'!AG2=Conferidor!$BM$2,'Anexo V - Quadro Consolidado'!L2,0)</f>
        <v>0</v>
      </c>
      <c r="BN3" s="43">
        <f>IF('Anexo V - Quadro Consolidado'!AG2=Conferidor!$BN$2,'Anexo V - Quadro Consolidado'!L2,0)</f>
        <v>0</v>
      </c>
      <c r="BO3" s="43">
        <f>IF('Anexo V - Quadro Consolidado'!AG2=Conferidor!$BO$2,'Anexo V - Quadro Consolidado'!L2,0)</f>
        <v>0</v>
      </c>
      <c r="BP3" s="43">
        <f>IF('Anexo V - Quadro Consolidado'!AG2=Conferidor!$BP$2,'Anexo V - Quadro Consolidado'!L2,0)</f>
        <v>0</v>
      </c>
      <c r="BQ3" s="43">
        <f>IF('Anexo V - Quadro Consolidado'!AG2=Conferidor!$BQ$2,'Anexo V - Quadro Consolidado'!L2,0)</f>
        <v>0</v>
      </c>
      <c r="BR3" s="43">
        <f>IF('Anexo V - Quadro Consolidado'!AG2=Conferidor!$BR$2,'Anexo V - Quadro Consolidado'!L2,0)</f>
        <v>1</v>
      </c>
      <c r="BT3" s="43">
        <f>IF('Anexo V - Quadro Consolidado'!AD2=Conferidor!$BT$2,'Anexo V - Quadro Consolidado'!I2,0)</f>
        <v>0</v>
      </c>
      <c r="BU3" s="43">
        <f>IF('Anexo V - Quadro Consolidado'!AD2=Conferidor!$BU$2,'Anexo V - Quadro Consolidado'!I2,0)</f>
        <v>0</v>
      </c>
      <c r="BV3" s="43">
        <f>IF('Anexo V - Quadro Consolidado'!AD2=Conferidor!$BV$2,'Anexo V - Quadro Consolidado'!I2,0)</f>
        <v>0</v>
      </c>
      <c r="BW3" s="43">
        <f>IF('Anexo V - Quadro Consolidado'!AD2=Conferidor!$BW$2,'Anexo V - Quadro Consolidado'!I2,0)</f>
        <v>0</v>
      </c>
      <c r="BX3" s="43">
        <f>IF('Anexo V - Quadro Consolidado'!AD2=Conferidor!$BX$2,'Anexo V - Quadro Consolidado'!I2,0)</f>
        <v>0</v>
      </c>
      <c r="BY3" s="43">
        <f>IF('Anexo V - Quadro Consolidado'!AD2=Conferidor!$BY$2,'Anexo V - Quadro Consolidado'!I2,0)</f>
        <v>0</v>
      </c>
      <c r="CA3" s="43">
        <f>IF('Anexo V - Quadro Consolidado'!AK2=Conferidor!$CA$2,'Anexo V - Quadro Consolidado'!P2,0)</f>
        <v>0</v>
      </c>
      <c r="CB3" s="43">
        <f>IF('Anexo V - Quadro Consolidado'!AK2=Conferidor!$CB$2,'Anexo V - Quadro Consolidado'!P2,0)</f>
        <v>0</v>
      </c>
      <c r="CC3" s="43">
        <f>IF('Anexo V - Quadro Consolidado'!AK2=Conferidor!$CC$2,'Anexo V - Quadro Consolidado'!P2,0)</f>
        <v>0</v>
      </c>
      <c r="CD3" s="43">
        <f>IF('Anexo V - Quadro Consolidado'!AK2=Conferidor!$CD$2,'Anexo V - Quadro Consolidado'!P2,0)</f>
        <v>0</v>
      </c>
      <c r="CE3" s="43">
        <f>IF('Anexo V - Quadro Consolidado'!AK2=Conferidor!$CE$2,'Anexo V - Quadro Consolidado'!P2,0)</f>
        <v>0</v>
      </c>
      <c r="CF3" s="43">
        <f>IF('Anexo V - Quadro Consolidado'!AK2=Conferidor!$CF$2,'Anexo V - Quadro Consolidado'!P2,0)</f>
        <v>0</v>
      </c>
      <c r="CH3" s="43">
        <f>IF('Anexo V - Quadro Consolidado'!AM2=Conferidor!$CH$2,'Anexo V - Quadro Consolidado'!R2,0)</f>
        <v>0</v>
      </c>
      <c r="CI3" s="43">
        <f>IF('Anexo V - Quadro Consolidado'!AM2=Conferidor!$CI$2,'Anexo V - Quadro Consolidado'!R2,0)</f>
        <v>0</v>
      </c>
      <c r="CJ3" s="43">
        <f>IF('Anexo V - Quadro Consolidado'!AM2=Conferidor!$CJ$2,'Anexo V - Quadro Consolidado'!R2,0)</f>
        <v>0</v>
      </c>
      <c r="CK3" s="43">
        <f>IF('Anexo V - Quadro Consolidado'!AM2=Conferidor!$CK$2,'Anexo V - Quadro Consolidado'!R2,0)</f>
        <v>0</v>
      </c>
      <c r="CL3" s="43">
        <f>IF('Anexo V - Quadro Consolidado'!AM2=Conferidor!$CL$2,'Anexo V - Quadro Consolidado'!R2,0)</f>
        <v>0</v>
      </c>
      <c r="CM3" s="43">
        <f>IF('Anexo V - Quadro Consolidado'!AM2=Conferidor!$CM$2,'Anexo V - Quadro Consolidado'!R2,0)</f>
        <v>0</v>
      </c>
      <c r="CO3" s="43">
        <f>IF('Anexo V - Quadro Consolidado'!AN2=Conferidor!$CO$2,'Anexo V - Quadro Consolidado'!S2,0)</f>
        <v>0</v>
      </c>
      <c r="CP3" s="43">
        <f>IF('Anexo V - Quadro Consolidado'!AN2=Conferidor!$CP$2,'Anexo V - Quadro Consolidado'!S2,0)</f>
        <v>0</v>
      </c>
      <c r="CQ3" s="43">
        <f>IF('Anexo V - Quadro Consolidado'!AN2=Conferidor!$CQ$2,'Anexo V - Quadro Consolidado'!S2,0)</f>
        <v>0</v>
      </c>
      <c r="CR3" s="43">
        <f>IF('Anexo V - Quadro Consolidado'!AN2=Conferidor!$CR$2,'Anexo V - Quadro Consolidado'!S2,0)</f>
        <v>0</v>
      </c>
      <c r="CS3" s="43">
        <f>IF('Anexo V - Quadro Consolidado'!AN2=Conferidor!$CS$2,'Anexo V - Quadro Consolidado'!S2,0)</f>
        <v>0</v>
      </c>
      <c r="CT3" s="43">
        <f>IF('Anexo V - Quadro Consolidado'!AN2=Conferidor!$CT$2,'Anexo V - Quadro Consolidado'!S2,0)</f>
        <v>0</v>
      </c>
      <c r="CV3" s="43">
        <f>IF('Anexo V - Quadro Consolidado'!AO2=Conferidor!$CV$2,'Anexo V - Quadro Consolidado'!T2,0)</f>
        <v>0</v>
      </c>
      <c r="CW3" s="43">
        <f>IF('Anexo V - Quadro Consolidado'!AO2=Conferidor!$CW$2,'Anexo V - Quadro Consolidado'!T2,0)</f>
        <v>0</v>
      </c>
      <c r="CX3" s="43">
        <f>IF('Anexo V - Quadro Consolidado'!AO2=Conferidor!$CX$2,'Anexo V - Quadro Consolidado'!T2,0)</f>
        <v>0</v>
      </c>
      <c r="CY3" s="43">
        <f>IF('Anexo V - Quadro Consolidado'!AO2=Conferidor!$CY$2,'Anexo V - Quadro Consolidado'!T2,0)</f>
        <v>0</v>
      </c>
      <c r="CZ3" s="43">
        <f>IF('Anexo V - Quadro Consolidado'!AO2=Conferidor!$CZ$2,'Anexo V - Quadro Consolidado'!T2,0)</f>
        <v>0</v>
      </c>
      <c r="DA3" s="43">
        <f>IF('Anexo V - Quadro Consolidado'!AO2=Conferidor!$DA$2,'Anexo V - Quadro Consolidado'!T2,0)</f>
        <v>1</v>
      </c>
      <c r="DC3" s="43">
        <f>IF('Anexo V - Quadro Consolidado'!AL2=Conferidor!$DC$2,'Anexo V - Quadro Consolidado'!Q2,0)</f>
        <v>0</v>
      </c>
      <c r="DD3" s="43">
        <f>IF('Anexo V - Quadro Consolidado'!AL2=Conferidor!$DD$2,'Anexo V - Quadro Consolidado'!Q2,0)</f>
        <v>0</v>
      </c>
      <c r="DE3" s="43">
        <f>IF('Anexo V - Quadro Consolidado'!AL2=Conferidor!$DE$2,'Anexo V - Quadro Consolidado'!Q2,0)</f>
        <v>0</v>
      </c>
      <c r="DF3" s="43">
        <f>IF('Anexo V - Quadro Consolidado'!AL2=Conferidor!$DF$2,'Anexo V - Quadro Consolidado'!Q2,0)</f>
        <v>0</v>
      </c>
      <c r="DG3" s="43">
        <f>IF('Anexo V - Quadro Consolidado'!AL2=Conferidor!$DG$2,'Anexo V - Quadro Consolidado'!Q2,0)</f>
        <v>0</v>
      </c>
      <c r="DH3" s="43">
        <f>IF('Anexo V - Quadro Consolidado'!AL2=Conferidor!$DH$2,'Anexo V - Quadro Consolidado'!Q2,0)</f>
        <v>1</v>
      </c>
      <c r="DJ3" s="43">
        <f>IF('Anexo V - Quadro Consolidado'!AP2=Conferidor!$DJ$2,'Anexo V - Quadro Consolidado'!U2,0)</f>
        <v>0</v>
      </c>
      <c r="DK3" s="43">
        <f>IF('Anexo V - Quadro Consolidado'!AP2=Conferidor!$DK$2,'Anexo V - Quadro Consolidado'!U2,0)</f>
        <v>0</v>
      </c>
      <c r="DL3" s="43">
        <f>IF('Anexo V - Quadro Consolidado'!AP2=Conferidor!$DL$2,'Anexo V - Quadro Consolidado'!U2,0)</f>
        <v>0</v>
      </c>
      <c r="DM3" s="43">
        <f>IF('Anexo V - Quadro Consolidado'!AP2=Conferidor!$DM$2,'Anexo V - Quadro Consolidado'!U2,0)</f>
        <v>0</v>
      </c>
      <c r="DN3" s="43">
        <f>IF('Anexo V - Quadro Consolidado'!AP2=Conferidor!$DN$2,'Anexo V - Quadro Consolidado'!U2,0)</f>
        <v>0</v>
      </c>
      <c r="DO3" s="43">
        <f>IF('Anexo V - Quadro Consolidado'!AP2=Conferidor!$DO$2,'Anexo V - Quadro Consolidado'!U2,0)</f>
        <v>0</v>
      </c>
      <c r="DQ3" s="43">
        <f>IF('Anexo V - Quadro Consolidado'!AQ2=Conferidor!$DQ$2,'Anexo V - Quadro Consolidado'!V2,0)</f>
        <v>0</v>
      </c>
      <c r="DR3" s="43">
        <f>IF('Anexo V - Quadro Consolidado'!AQ2=Conferidor!$DR$2,'Anexo V - Quadro Consolidado'!V2,0)</f>
        <v>0</v>
      </c>
      <c r="DS3" s="43">
        <f>IF('Anexo V - Quadro Consolidado'!AQ2=Conferidor!$DS$2,'Anexo V - Quadro Consolidado'!V2,0)</f>
        <v>0</v>
      </c>
      <c r="DT3" s="43">
        <f>IF('Anexo V - Quadro Consolidado'!AQ2=Conferidor!$DT$2,'Anexo V - Quadro Consolidado'!V2,0)</f>
        <v>0</v>
      </c>
      <c r="DU3" s="43">
        <f>IF('Anexo V - Quadro Consolidado'!AQ2=Conferidor!$DU$2,'Anexo V - Quadro Consolidado'!V2,0)</f>
        <v>0</v>
      </c>
      <c r="DV3" s="43">
        <f>IF('Anexo V - Quadro Consolidado'!AQ2=Conferidor!$DV$2,'Anexo V - Quadro Consolidado'!V2,0)</f>
        <v>0</v>
      </c>
      <c r="DX3" s="22">
        <f>IF('Anexo V - Quadro Consolidado'!AR2=Conferidor!$DX$2,'Anexo V - Quadro Consolidado'!W2,0)</f>
        <v>0</v>
      </c>
      <c r="DY3" s="22">
        <f>IF('Anexo V - Quadro Consolidado'!AR2=Conferidor!$DY$2,'Anexo V - Quadro Consolidado'!W2,0)</f>
        <v>0</v>
      </c>
      <c r="DZ3" s="22">
        <f>IF('Anexo V - Quadro Consolidado'!AR2=Conferidor!$DZ$2,'Anexo V - Quadro Consolidado'!W2,0)</f>
        <v>0</v>
      </c>
      <c r="EA3" s="22">
        <f>IF('Anexo V - Quadro Consolidado'!AR2=Conferidor!$EA$2,'Anexo V - Quadro Consolidado'!W2,0)</f>
        <v>0</v>
      </c>
      <c r="EB3" s="22">
        <f>IF('Anexo V - Quadro Consolidado'!AR2=Conferidor!$EB$2,'Anexo V - Quadro Consolidado'!W2,0)</f>
        <v>0</v>
      </c>
      <c r="EC3" s="22">
        <f>IF('Anexo V - Quadro Consolidado'!AR2=Conferidor!$EC$2,'Anexo V - Quadro Consolidado'!W2,0)</f>
        <v>0</v>
      </c>
      <c r="EE3" s="43">
        <f>IF('Anexo V - Quadro Consolidado'!AS2=Conferidor!$EE$2,'Anexo V - Quadro Consolidado'!X2,0)</f>
        <v>0</v>
      </c>
      <c r="EF3" s="43">
        <f>IF('Anexo V - Quadro Consolidado'!AS2=Conferidor!$EF$2,'Anexo V - Quadro Consolidado'!X2,0)</f>
        <v>0</v>
      </c>
      <c r="EG3" s="43">
        <f>IF('Anexo V - Quadro Consolidado'!AS2=Conferidor!$EG$2,'Anexo V - Quadro Consolidado'!X2,0)</f>
        <v>0</v>
      </c>
      <c r="EH3" s="43">
        <f>IF('Anexo V - Quadro Consolidado'!AS2=Conferidor!$EH$2,'Anexo V - Quadro Consolidado'!X2,0)</f>
        <v>0</v>
      </c>
      <c r="EI3" s="43">
        <f>IF('Anexo V - Quadro Consolidado'!AS2=Conferidor!$EI$2,'Anexo V - Quadro Consolidado'!X2,0)</f>
        <v>0</v>
      </c>
      <c r="EJ3" s="43">
        <f>IF('Anexo V - Quadro Consolidado'!AS2=Conferidor!$EJ$2,'Anexo V - Quadro Consolidado'!X2,0)</f>
        <v>1</v>
      </c>
      <c r="EL3" s="43">
        <f>IF('Anexo V - Quadro Consolidado'!AT2=Conferidor!$EL$2,'Anexo V - Quadro Consolidado'!Y2,0)</f>
        <v>0</v>
      </c>
      <c r="EM3" s="43">
        <f>IF('Anexo V - Quadro Consolidado'!AT2=Conferidor!$EM$2,'Anexo V - Quadro Consolidado'!Y2,0)</f>
        <v>0</v>
      </c>
      <c r="EN3" s="43">
        <f>IF('Anexo V - Quadro Consolidado'!AT2=Conferidor!$EN$2,'Anexo V - Quadro Consolidado'!Y2,0)</f>
        <v>0</v>
      </c>
      <c r="EO3" s="43">
        <f>IF('Anexo V - Quadro Consolidado'!AT2=Conferidor!$EO$2,'Anexo V - Quadro Consolidado'!Y2,0)</f>
        <v>0</v>
      </c>
      <c r="EP3" s="43">
        <f>IF('Anexo V - Quadro Consolidado'!AT2=Conferidor!$EP$2,'Anexo V - Quadro Consolidado'!Y2,0)</f>
        <v>0</v>
      </c>
      <c r="EQ3" s="43">
        <f>IF('Anexo V - Quadro Consolidado'!AT2=Conferidor!$EQ$2,'Anexo V - Quadro Consolidado'!Y2,0)</f>
        <v>1</v>
      </c>
    </row>
    <row r="4" spans="1:149">
      <c r="A4" s="12" t="s">
        <v>95</v>
      </c>
      <c r="B4" s="12" t="s">
        <v>96</v>
      </c>
      <c r="C4" s="12" t="s">
        <v>403</v>
      </c>
      <c r="D4" s="50">
        <f>IF('Anexo V - Quadro Consolidado'!AA3=Conferidor!$D$2,'Anexo V - Quadro Consolidado'!F3,0)</f>
        <v>0</v>
      </c>
      <c r="E4" s="50">
        <f>IF('Anexo V - Quadro Consolidado'!AA3=Conferidor!$E$2,'Anexo V - Quadro Consolidado'!F3,0)</f>
        <v>0</v>
      </c>
      <c r="F4" s="50">
        <f>IF('Anexo V - Quadro Consolidado'!AA3=Conferidor!$F$2,'Anexo V - Quadro Consolidado'!F3,0)</f>
        <v>0</v>
      </c>
      <c r="G4" s="50">
        <f>IF('Anexo V - Quadro Consolidado'!AA3=Conferidor!$G$2,'Anexo V - Quadro Consolidado'!F3,0)</f>
        <v>0</v>
      </c>
      <c r="H4" s="50">
        <f>IF('Anexo V - Quadro Consolidado'!AA3=Conferidor!$H$2,'Anexo V - Quadro Consolidado'!F3,0)</f>
        <v>0</v>
      </c>
      <c r="I4" s="50">
        <f>IF('Anexo V - Quadro Consolidado'!AA3=Conferidor!$I$2,'Anexo V - Quadro Consolidado'!F3,0)</f>
        <v>0</v>
      </c>
      <c r="K4" s="262">
        <f>IF('Anexo V - Quadro Consolidado'!AB3=Conferidor!$K$2,'Anexo V - Quadro Consolidado'!G3,0)</f>
        <v>0</v>
      </c>
      <c r="L4" s="262">
        <f>IF('Anexo V - Quadro Consolidado'!AB3=Conferidor!$L$2,'Anexo V - Quadro Consolidado'!G3,0)</f>
        <v>0</v>
      </c>
      <c r="M4" s="262">
        <f>IF('Anexo V - Quadro Consolidado'!AB3=Conferidor!$M$2,'Anexo V - Quadro Consolidado'!G3,0)</f>
        <v>0</v>
      </c>
      <c r="N4" s="262">
        <f>IF('Anexo V - Quadro Consolidado'!AB3=Conferidor!$N$2,'Anexo V - Quadro Consolidado'!G3,0)</f>
        <v>0</v>
      </c>
      <c r="O4" s="262">
        <f>IF('Anexo V - Quadro Consolidado'!AB3=Conferidor!$O$2,'Anexo V - Quadro Consolidado'!G3,0)</f>
        <v>0</v>
      </c>
      <c r="P4" s="262">
        <f>IF('Anexo V - Quadro Consolidado'!AB3=Conferidor!$P$2,'Anexo V - Quadro Consolidado'!G3,0)</f>
        <v>0</v>
      </c>
      <c r="R4" s="50">
        <f>IF('Anexo V - Quadro Consolidado'!AC3=Conferidor!$R$2,'Anexo V - Quadro Consolidado'!H3,0)</f>
        <v>0</v>
      </c>
      <c r="S4" s="50">
        <f>IF('Anexo V - Quadro Consolidado'!AC3=Conferidor!$S$2,'Anexo V - Quadro Consolidado'!H3,0)</f>
        <v>0</v>
      </c>
      <c r="T4" s="50">
        <f>IF('Anexo V - Quadro Consolidado'!AC3=Conferidor!$T$2,'Anexo V - Quadro Consolidado'!H3,0)</f>
        <v>0</v>
      </c>
      <c r="U4" s="50">
        <f>IF('Anexo V - Quadro Consolidado'!AC3=Conferidor!$U$2,'Anexo V - Quadro Consolidado'!H3,0)</f>
        <v>0</v>
      </c>
      <c r="V4" s="50">
        <f>IF('Anexo V - Quadro Consolidado'!AC3=Conferidor!$V$2,'Anexo V - Quadro Consolidado'!H3,0)</f>
        <v>0</v>
      </c>
      <c r="W4" s="50">
        <f>IF('Anexo V - Quadro Consolidado'!AC3=Conferidor!$W$2,'Anexo V - Quadro Consolidado'!H3,0)</f>
        <v>0</v>
      </c>
      <c r="Y4" s="43">
        <f>IF('Anexo V - Quadro Consolidado'!AH3=Conferidor!$Y$2,'Anexo V - Quadro Consolidado'!M3,0)</f>
        <v>0</v>
      </c>
      <c r="Z4" s="43">
        <f>IF('Anexo V - Quadro Consolidado'!AH3=Conferidor!$Z$2,'Anexo V - Quadro Consolidado'!M3,0)</f>
        <v>0</v>
      </c>
      <c r="AA4" s="43">
        <f>IF('Anexo V - Quadro Consolidado'!AH3=Conferidor!$AA$2,'Anexo V - Quadro Consolidado'!M3,0)</f>
        <v>0</v>
      </c>
      <c r="AB4" s="43">
        <f>IF('Anexo V - Quadro Consolidado'!AH3=Conferidor!$AB$2,'Anexo V - Quadro Consolidado'!M3,0)</f>
        <v>0</v>
      </c>
      <c r="AC4" s="43">
        <f>IF('Anexo V - Quadro Consolidado'!AH3=Conferidor!$AC$2,'Anexo V - Quadro Consolidado'!M3,0)</f>
        <v>0</v>
      </c>
      <c r="AD4" s="43">
        <f>IF('Anexo V - Quadro Consolidado'!AH3=Conferidor!$AD$2,'Anexo V - Quadro Consolidado'!M3,0)</f>
        <v>0</v>
      </c>
      <c r="AF4" s="43">
        <f>IF('Anexo V - Quadro Consolidado'!AI3=Conferidor!$AF$2,'Anexo V - Quadro Consolidado'!N3,0)</f>
        <v>0</v>
      </c>
      <c r="AG4" s="43">
        <f>IF('Anexo V - Quadro Consolidado'!AI3=Conferidor!$AG$2,'Anexo V - Quadro Consolidado'!N3,0)</f>
        <v>0</v>
      </c>
      <c r="AH4" s="43">
        <f>IF('Anexo V - Quadro Consolidado'!AI3=Conferidor!$AH$2,'Anexo V - Quadro Consolidado'!N3,0)</f>
        <v>0</v>
      </c>
      <c r="AI4" s="43">
        <f>IF('Anexo V - Quadro Consolidado'!AI3=Conferidor!$AI$2,'Anexo V - Quadro Consolidado'!N3,0)</f>
        <v>0</v>
      </c>
      <c r="AJ4" s="43">
        <f>IF('Anexo V - Quadro Consolidado'!AI3=Conferidor!$AJ$2,'Anexo V - Quadro Consolidado'!N3,0)</f>
        <v>0</v>
      </c>
      <c r="AK4" s="43">
        <f>IF('Anexo V - Quadro Consolidado'!AI3=Conferidor!$AK$2,'Anexo V - Quadro Consolidado'!N3,0)</f>
        <v>0</v>
      </c>
      <c r="AM4" s="43">
        <f>IF('Anexo V - Quadro Consolidado'!AJ3=Conferidor!$AM$2,'Anexo V - Quadro Consolidado'!O3,0)</f>
        <v>0</v>
      </c>
      <c r="AN4" s="43">
        <f>IF('Anexo V - Quadro Consolidado'!AJ3=Conferidor!$AN$2,'Anexo V - Quadro Consolidado'!O3,0)</f>
        <v>0</v>
      </c>
      <c r="AO4" s="43">
        <f>IF('Anexo V - Quadro Consolidado'!AJ3=Conferidor!$AO$2,'Anexo V - Quadro Consolidado'!O3,0)</f>
        <v>0</v>
      </c>
      <c r="AP4" s="43">
        <f>IF('Anexo V - Quadro Consolidado'!AJ3=Conferidor!$AP$2,'Anexo V - Quadro Consolidado'!O3,0)</f>
        <v>0</v>
      </c>
      <c r="AQ4" s="43">
        <f>IF('Anexo V - Quadro Consolidado'!AJ3=Conferidor!$AQ$2,'Anexo V - Quadro Consolidado'!O3,0)</f>
        <v>0</v>
      </c>
      <c r="AR4" s="43">
        <f>IF('Anexo V - Quadro Consolidado'!AJ3=Conferidor!$AR$2,'Anexo V - Quadro Consolidado'!O3,0)</f>
        <v>0</v>
      </c>
      <c r="AT4" s="43">
        <f>IF('Anexo V - Quadro Consolidado'!AE3=Conferidor!$AT$2,'Anexo V - Quadro Consolidado'!J3,0)</f>
        <v>0</v>
      </c>
      <c r="AU4" s="43">
        <f>IF('Anexo V - Quadro Consolidado'!AE3=Conferidor!$AU$2,'Anexo V - Quadro Consolidado'!J3,0)</f>
        <v>0</v>
      </c>
      <c r="AV4" s="43">
        <f>IF('Anexo V - Quadro Consolidado'!AE3=Conferidor!$AV$2,'Anexo V - Quadro Consolidado'!J3,0)</f>
        <v>0</v>
      </c>
      <c r="AW4" s="43">
        <f>IF('Anexo V - Quadro Consolidado'!AE3=Conferidor!$AW$2,'Anexo V - Quadro Consolidado'!J3,0)</f>
        <v>0</v>
      </c>
      <c r="AX4" s="43">
        <f>IF('Anexo V - Quadro Consolidado'!AE3=Conferidor!$AX$2,'Anexo V - Quadro Consolidado'!J3,0)</f>
        <v>0</v>
      </c>
      <c r="AY4" s="43">
        <f>IF('Anexo V - Quadro Consolidado'!AE3=Conferidor!$AY$2,'Anexo V - Quadro Consolidado'!J3,0)</f>
        <v>0</v>
      </c>
      <c r="AZ4" s="43">
        <f>IF('Anexo V - Quadro Consolidado'!AE3=Conferidor!$AZ$2,'Anexo V - Quadro Consolidado'!J3,0)</f>
        <v>0</v>
      </c>
      <c r="BA4" s="43">
        <f>IF('Anexo V - Quadro Consolidado'!AE3=Conferidor!$BA$2,'Anexo V - Quadro Consolidado'!J3,0)</f>
        <v>0</v>
      </c>
      <c r="BB4" s="43">
        <f>IF('Anexo V - Quadro Consolidado'!AE3=Conferidor!$BB$2,'Anexo V - Quadro Consolidado'!J3,0)</f>
        <v>0</v>
      </c>
      <c r="BD4" s="43">
        <f>IF('Anexo V - Quadro Consolidado'!AF3=Conferidor!$BD$2,'Anexo V - Quadro Consolidado'!K3,0)</f>
        <v>0</v>
      </c>
      <c r="BE4" s="43">
        <f>IF('Anexo V - Quadro Consolidado'!AF3=Conferidor!$BE$2,'Anexo V - Quadro Consolidado'!K3,0)</f>
        <v>0</v>
      </c>
      <c r="BF4" s="43">
        <f>IF('Anexo V - Quadro Consolidado'!AF3=Conferidor!$BF$2,'Anexo V - Quadro Consolidado'!K3,0)</f>
        <v>0</v>
      </c>
      <c r="BG4" s="43">
        <f>IF('Anexo V - Quadro Consolidado'!AF3=Conferidor!$BG$2,'Anexo V - Quadro Consolidado'!K3,0)</f>
        <v>0</v>
      </c>
      <c r="BH4" s="43">
        <f>IF('Anexo V - Quadro Consolidado'!AF3=Conferidor!$BH$2,'Anexo V - Quadro Consolidado'!K3,0)</f>
        <v>0</v>
      </c>
      <c r="BI4" s="43">
        <f>IF('Anexo V - Quadro Consolidado'!AF3=Conferidor!$BI$2,'Anexo V - Quadro Consolidado'!K3,0)</f>
        <v>0</v>
      </c>
      <c r="BJ4" s="43">
        <f>IF('Anexo V - Quadro Consolidado'!AF3=Conferidor!$BJ$2,'Anexo V - Quadro Consolidado'!K3,0)</f>
        <v>0</v>
      </c>
      <c r="BK4" s="43">
        <f>IF('Anexo V - Quadro Consolidado'!AF3=Conferidor!$BK$2,'Anexo V - Quadro Consolidado'!K3,0)</f>
        <v>0</v>
      </c>
      <c r="BM4" s="43">
        <f>IF('Anexo V - Quadro Consolidado'!AG3=Conferidor!$BM$2,'Anexo V - Quadro Consolidado'!L3,0)</f>
        <v>0</v>
      </c>
      <c r="BN4" s="43">
        <f>IF('Anexo V - Quadro Consolidado'!AG3=Conferidor!$BN$2,'Anexo V - Quadro Consolidado'!L3,0)</f>
        <v>0</v>
      </c>
      <c r="BO4" s="43">
        <f>IF('Anexo V - Quadro Consolidado'!AG3=Conferidor!$BO$2,'Anexo V - Quadro Consolidado'!L3,0)</f>
        <v>0</v>
      </c>
      <c r="BP4" s="43">
        <f>IF('Anexo V - Quadro Consolidado'!AG3=Conferidor!$BP$2,'Anexo V - Quadro Consolidado'!L3,0)</f>
        <v>0</v>
      </c>
      <c r="BQ4" s="43">
        <f>IF('Anexo V - Quadro Consolidado'!AG3=Conferidor!$BQ$2,'Anexo V - Quadro Consolidado'!L3,0)</f>
        <v>0</v>
      </c>
      <c r="BR4" s="43">
        <f>IF('Anexo V - Quadro Consolidado'!AG3=Conferidor!$BR$2,'Anexo V - Quadro Consolidado'!L3,0)</f>
        <v>1</v>
      </c>
      <c r="BT4" s="43">
        <f>IF('Anexo V - Quadro Consolidado'!AD3=Conferidor!$BT$2,'Anexo V - Quadro Consolidado'!I3,0)</f>
        <v>0</v>
      </c>
      <c r="BU4" s="43">
        <f>IF('Anexo V - Quadro Consolidado'!AD3=Conferidor!$BU$2,'Anexo V - Quadro Consolidado'!I3,0)</f>
        <v>0</v>
      </c>
      <c r="BV4" s="43">
        <f>IF('Anexo V - Quadro Consolidado'!AD3=Conferidor!$BV$2,'Anexo V - Quadro Consolidado'!I3,0)</f>
        <v>0</v>
      </c>
      <c r="BW4" s="43">
        <f>IF('Anexo V - Quadro Consolidado'!AD3=Conferidor!$BW$2,'Anexo V - Quadro Consolidado'!I3,0)</f>
        <v>0</v>
      </c>
      <c r="BX4" s="43">
        <f>IF('Anexo V - Quadro Consolidado'!AD3=Conferidor!$BX$2,'Anexo V - Quadro Consolidado'!I3,0)</f>
        <v>0</v>
      </c>
      <c r="BY4" s="43">
        <f>IF('Anexo V - Quadro Consolidado'!AD3=Conferidor!$BY$2,'Anexo V - Quadro Consolidado'!I3,0)</f>
        <v>0</v>
      </c>
      <c r="CA4" s="43">
        <f>IF('Anexo V - Quadro Consolidado'!AK3=Conferidor!$CA$2,'Anexo V - Quadro Consolidado'!P3,0)</f>
        <v>0</v>
      </c>
      <c r="CB4" s="43">
        <f>IF('Anexo V - Quadro Consolidado'!AK3=Conferidor!$CB$2,'Anexo V - Quadro Consolidado'!P3,0)</f>
        <v>0</v>
      </c>
      <c r="CC4" s="43">
        <f>IF('Anexo V - Quadro Consolidado'!AK3=Conferidor!$CC$2,'Anexo V - Quadro Consolidado'!P3,0)</f>
        <v>0</v>
      </c>
      <c r="CD4" s="43">
        <f>IF('Anexo V - Quadro Consolidado'!AK3=Conferidor!$CD$2,'Anexo V - Quadro Consolidado'!P3,0)</f>
        <v>0</v>
      </c>
      <c r="CE4" s="43">
        <f>IF('Anexo V - Quadro Consolidado'!AK3=Conferidor!$CE$2,'Anexo V - Quadro Consolidado'!P3,0)</f>
        <v>0</v>
      </c>
      <c r="CF4" s="43">
        <f>IF('Anexo V - Quadro Consolidado'!AK3=Conferidor!$CF$2,'Anexo V - Quadro Consolidado'!P3,0)</f>
        <v>0</v>
      </c>
      <c r="CH4" s="43">
        <f>IF('Anexo V - Quadro Consolidado'!AM3=Conferidor!$CH$2,'Anexo V - Quadro Consolidado'!R3,0)</f>
        <v>0</v>
      </c>
      <c r="CI4" s="43">
        <f>IF('Anexo V - Quadro Consolidado'!AM3=Conferidor!$CI$2,'Anexo V - Quadro Consolidado'!R3,0)</f>
        <v>0</v>
      </c>
      <c r="CJ4" s="43">
        <f>IF('Anexo V - Quadro Consolidado'!AM3=Conferidor!$CJ$2,'Anexo V - Quadro Consolidado'!R3,0)</f>
        <v>0</v>
      </c>
      <c r="CK4" s="43">
        <f>IF('Anexo V - Quadro Consolidado'!AM3=Conferidor!$CK$2,'Anexo V - Quadro Consolidado'!R3,0)</f>
        <v>0</v>
      </c>
      <c r="CL4" s="43">
        <f>IF('Anexo V - Quadro Consolidado'!AM3=Conferidor!$CL$2,'Anexo V - Quadro Consolidado'!R3,0)</f>
        <v>0</v>
      </c>
      <c r="CM4" s="43">
        <f>IF('Anexo V - Quadro Consolidado'!AM3=Conferidor!$CM$2,'Anexo V - Quadro Consolidado'!R3,0)</f>
        <v>0</v>
      </c>
      <c r="CO4" s="43">
        <f>IF('Anexo V - Quadro Consolidado'!AN3=Conferidor!$CO$2,'Anexo V - Quadro Consolidado'!S3,0)</f>
        <v>0</v>
      </c>
      <c r="CP4" s="43">
        <f>IF('Anexo V - Quadro Consolidado'!AN3=Conferidor!$CP$2,'Anexo V - Quadro Consolidado'!S3,0)</f>
        <v>0</v>
      </c>
      <c r="CQ4" s="43">
        <f>IF('Anexo V - Quadro Consolidado'!AN3=Conferidor!$CQ$2,'Anexo V - Quadro Consolidado'!S3,0)</f>
        <v>0</v>
      </c>
      <c r="CR4" s="43">
        <f>IF('Anexo V - Quadro Consolidado'!AN3=Conferidor!$CR$2,'Anexo V - Quadro Consolidado'!S3,0)</f>
        <v>0</v>
      </c>
      <c r="CS4" s="43">
        <f>IF('Anexo V - Quadro Consolidado'!AN3=Conferidor!$CS$2,'Anexo V - Quadro Consolidado'!S3,0)</f>
        <v>0</v>
      </c>
      <c r="CT4" s="43">
        <f>IF('Anexo V - Quadro Consolidado'!AN3=Conferidor!$CT$2,'Anexo V - Quadro Consolidado'!S3,0)</f>
        <v>0</v>
      </c>
      <c r="CV4" s="43">
        <f>IF('Anexo V - Quadro Consolidado'!AO3=Conferidor!$CV$2,'Anexo V - Quadro Consolidado'!T3,0)</f>
        <v>0</v>
      </c>
      <c r="CW4" s="43">
        <f>IF('Anexo V - Quadro Consolidado'!AO3=Conferidor!$CW$2,'Anexo V - Quadro Consolidado'!T3,0)</f>
        <v>0</v>
      </c>
      <c r="CX4" s="43">
        <f>IF('Anexo V - Quadro Consolidado'!AO3=Conferidor!$CX$2,'Anexo V - Quadro Consolidado'!T3,0)</f>
        <v>0</v>
      </c>
      <c r="CY4" s="43">
        <f>IF('Anexo V - Quadro Consolidado'!AO3=Conferidor!$CY$2,'Anexo V - Quadro Consolidado'!T3,0)</f>
        <v>0</v>
      </c>
      <c r="CZ4" s="43">
        <f>IF('Anexo V - Quadro Consolidado'!AO3=Conferidor!$CZ$2,'Anexo V - Quadro Consolidado'!T3,0)</f>
        <v>0</v>
      </c>
      <c r="DA4" s="43">
        <f>IF('Anexo V - Quadro Consolidado'!AO3=Conferidor!$DA$2,'Anexo V - Quadro Consolidado'!T3,0)</f>
        <v>0</v>
      </c>
      <c r="DC4" s="43">
        <f>IF('Anexo V - Quadro Consolidado'!AL3=Conferidor!$DC$2,'Anexo V - Quadro Consolidado'!Q3,0)</f>
        <v>0</v>
      </c>
      <c r="DD4" s="43">
        <f>IF('Anexo V - Quadro Consolidado'!AL3=Conferidor!$DD$2,'Anexo V - Quadro Consolidado'!Q3,0)</f>
        <v>0</v>
      </c>
      <c r="DE4" s="43">
        <f>IF('Anexo V - Quadro Consolidado'!AL3=Conferidor!$DE$2,'Anexo V - Quadro Consolidado'!Q3,0)</f>
        <v>0</v>
      </c>
      <c r="DF4" s="43">
        <f>IF('Anexo V - Quadro Consolidado'!AL3=Conferidor!$DF$2,'Anexo V - Quadro Consolidado'!Q3,0)</f>
        <v>0</v>
      </c>
      <c r="DG4" s="43">
        <f>IF('Anexo V - Quadro Consolidado'!AL3=Conferidor!$DG$2,'Anexo V - Quadro Consolidado'!Q3,0)</f>
        <v>0</v>
      </c>
      <c r="DH4" s="43">
        <f>IF('Anexo V - Quadro Consolidado'!AL3=Conferidor!$DH$2,'Anexo V - Quadro Consolidado'!Q3,0)</f>
        <v>1</v>
      </c>
      <c r="DJ4" s="43">
        <f>IF('Anexo V - Quadro Consolidado'!AP3=Conferidor!$DJ$2,'Anexo V - Quadro Consolidado'!U3,0)</f>
        <v>0</v>
      </c>
      <c r="DK4" s="43">
        <f>IF('Anexo V - Quadro Consolidado'!AP3=Conferidor!$DK$2,'Anexo V - Quadro Consolidado'!U3,0)</f>
        <v>0</v>
      </c>
      <c r="DL4" s="43">
        <f>IF('Anexo V - Quadro Consolidado'!AP3=Conferidor!$DL$2,'Anexo V - Quadro Consolidado'!U3,0)</f>
        <v>0</v>
      </c>
      <c r="DM4" s="43">
        <f>IF('Anexo V - Quadro Consolidado'!AP3=Conferidor!$DM$2,'Anexo V - Quadro Consolidado'!U3,0)</f>
        <v>0</v>
      </c>
      <c r="DN4" s="43">
        <f>IF('Anexo V - Quadro Consolidado'!AP3=Conferidor!$DN$2,'Anexo V - Quadro Consolidado'!U3,0)</f>
        <v>0</v>
      </c>
      <c r="DO4" s="43">
        <f>IF('Anexo V - Quadro Consolidado'!AP3=Conferidor!$DO$2,'Anexo V - Quadro Consolidado'!U3,0)</f>
        <v>0</v>
      </c>
      <c r="DQ4" s="43">
        <f>IF('Anexo V - Quadro Consolidado'!AQ3=Conferidor!$DQ$2,'Anexo V - Quadro Consolidado'!V3,0)</f>
        <v>0</v>
      </c>
      <c r="DR4" s="43">
        <f>IF('Anexo V - Quadro Consolidado'!AQ3=Conferidor!$DR$2,'Anexo V - Quadro Consolidado'!V3,0)</f>
        <v>0</v>
      </c>
      <c r="DS4" s="43">
        <f>IF('Anexo V - Quadro Consolidado'!AQ3=Conferidor!$DS$2,'Anexo V - Quadro Consolidado'!V3,0)</f>
        <v>0</v>
      </c>
      <c r="DT4" s="43">
        <f>IF('Anexo V - Quadro Consolidado'!AQ3=Conferidor!$DT$2,'Anexo V - Quadro Consolidado'!V3,0)</f>
        <v>0</v>
      </c>
      <c r="DU4" s="43">
        <f>IF('Anexo V - Quadro Consolidado'!AQ3=Conferidor!$DU$2,'Anexo V - Quadro Consolidado'!V3,0)</f>
        <v>0</v>
      </c>
      <c r="DV4" s="43">
        <f>IF('Anexo V - Quadro Consolidado'!AQ3=Conferidor!$DV$2,'Anexo V - Quadro Consolidado'!V3,0)</f>
        <v>0</v>
      </c>
      <c r="DX4" s="22">
        <f>IF('Anexo V - Quadro Consolidado'!AR3=Conferidor!$DX$2,'Anexo V - Quadro Consolidado'!W3,0)</f>
        <v>0</v>
      </c>
      <c r="DY4" s="22">
        <f>IF('Anexo V - Quadro Consolidado'!AR3=Conferidor!$DY$2,'Anexo V - Quadro Consolidado'!W3,0)</f>
        <v>0</v>
      </c>
      <c r="DZ4" s="22">
        <f>IF('Anexo V - Quadro Consolidado'!AR3=Conferidor!$DZ$2,'Anexo V - Quadro Consolidado'!W3,0)</f>
        <v>0</v>
      </c>
      <c r="EA4" s="22">
        <f>IF('Anexo V - Quadro Consolidado'!AR3=Conferidor!$EA$2,'Anexo V - Quadro Consolidado'!W3,0)</f>
        <v>0</v>
      </c>
      <c r="EB4" s="22">
        <f>IF('Anexo V - Quadro Consolidado'!AR3=Conferidor!$EB$2,'Anexo V - Quadro Consolidado'!W3,0)</f>
        <v>0</v>
      </c>
      <c r="EC4" s="22">
        <f>IF('Anexo V - Quadro Consolidado'!AR3=Conferidor!$EC$2,'Anexo V - Quadro Consolidado'!W3,0)</f>
        <v>0</v>
      </c>
      <c r="EE4" s="43">
        <f>IF('Anexo V - Quadro Consolidado'!AS3=Conferidor!$EE$2,'Anexo V - Quadro Consolidado'!X3,0)</f>
        <v>0</v>
      </c>
      <c r="EF4" s="43">
        <f>IF('Anexo V - Quadro Consolidado'!AS3=Conferidor!$EF$2,'Anexo V - Quadro Consolidado'!X3,0)</f>
        <v>0</v>
      </c>
      <c r="EG4" s="43">
        <f>IF('Anexo V - Quadro Consolidado'!AS3=Conferidor!$EG$2,'Anexo V - Quadro Consolidado'!X3,0)</f>
        <v>0</v>
      </c>
      <c r="EH4" s="43">
        <f>IF('Anexo V - Quadro Consolidado'!AS3=Conferidor!$EH$2,'Anexo V - Quadro Consolidado'!X3,0)</f>
        <v>0</v>
      </c>
      <c r="EI4" s="43">
        <f>IF('Anexo V - Quadro Consolidado'!AS3=Conferidor!$EI$2,'Anexo V - Quadro Consolidado'!X3,0)</f>
        <v>0</v>
      </c>
      <c r="EJ4" s="43">
        <f>IF('Anexo V - Quadro Consolidado'!AS3=Conferidor!$EJ$2,'Anexo V - Quadro Consolidado'!X3,0)</f>
        <v>0</v>
      </c>
      <c r="EL4" s="43">
        <f>IF('Anexo V - Quadro Consolidado'!AT3=Conferidor!$EL$2,'Anexo V - Quadro Consolidado'!Y3,0)</f>
        <v>0</v>
      </c>
      <c r="EM4" s="43">
        <f>IF('Anexo V - Quadro Consolidado'!AT3=Conferidor!$EM$2,'Anexo V - Quadro Consolidado'!Y3,0)</f>
        <v>0</v>
      </c>
      <c r="EN4" s="43">
        <f>IF('Anexo V - Quadro Consolidado'!AT3=Conferidor!$EN$2,'Anexo V - Quadro Consolidado'!Y3,0)</f>
        <v>0</v>
      </c>
      <c r="EO4" s="43">
        <f>IF('Anexo V - Quadro Consolidado'!AT3=Conferidor!$EO$2,'Anexo V - Quadro Consolidado'!Y3,0)</f>
        <v>0</v>
      </c>
      <c r="EP4" s="43">
        <f>IF('Anexo V - Quadro Consolidado'!AT3=Conferidor!$EP$2,'Anexo V - Quadro Consolidado'!Y3,0)</f>
        <v>0</v>
      </c>
      <c r="EQ4" s="43">
        <f>IF('Anexo V - Quadro Consolidado'!AT3=Conferidor!$EQ$2,'Anexo V - Quadro Consolidado'!Y3,0)</f>
        <v>0</v>
      </c>
    </row>
    <row r="5" spans="1:149">
      <c r="A5" s="12" t="s">
        <v>95</v>
      </c>
      <c r="B5" s="12" t="s">
        <v>96</v>
      </c>
      <c r="C5" s="12" t="s">
        <v>404</v>
      </c>
      <c r="D5" s="50">
        <f>IF('Anexo V - Quadro Consolidado'!AA4=Conferidor!$D$2,'Anexo V - Quadro Consolidado'!F4,0)</f>
        <v>0</v>
      </c>
      <c r="E5" s="50">
        <f>IF('Anexo V - Quadro Consolidado'!AA4=Conferidor!$E$2,'Anexo V - Quadro Consolidado'!F4,0)</f>
        <v>0</v>
      </c>
      <c r="F5" s="50">
        <f>IF('Anexo V - Quadro Consolidado'!AA4=Conferidor!$F$2,'Anexo V - Quadro Consolidado'!F4,0)</f>
        <v>0</v>
      </c>
      <c r="G5" s="50">
        <f>IF('Anexo V - Quadro Consolidado'!AA4=Conferidor!$G$2,'Anexo V - Quadro Consolidado'!F4,0)</f>
        <v>0</v>
      </c>
      <c r="H5" s="50">
        <f>IF('Anexo V - Quadro Consolidado'!AA4=Conferidor!$H$2,'Anexo V - Quadro Consolidado'!F4,0)</f>
        <v>0</v>
      </c>
      <c r="I5" s="50">
        <f>IF('Anexo V - Quadro Consolidado'!AA4=Conferidor!$I$2,'Anexo V - Quadro Consolidado'!F4,0)</f>
        <v>0</v>
      </c>
      <c r="K5" s="262">
        <f>IF('Anexo V - Quadro Consolidado'!AB4=Conferidor!$K$2,'Anexo V - Quadro Consolidado'!G4,0)</f>
        <v>0</v>
      </c>
      <c r="L5" s="262">
        <f>IF('Anexo V - Quadro Consolidado'!AB4=Conferidor!$L$2,'Anexo V - Quadro Consolidado'!G4,0)</f>
        <v>0</v>
      </c>
      <c r="M5" s="262">
        <f>IF('Anexo V - Quadro Consolidado'!AB4=Conferidor!$M$2,'Anexo V - Quadro Consolidado'!G4,0)</f>
        <v>0</v>
      </c>
      <c r="N5" s="262">
        <f>IF('Anexo V - Quadro Consolidado'!AB4=Conferidor!$N$2,'Anexo V - Quadro Consolidado'!G4,0)</f>
        <v>0</v>
      </c>
      <c r="O5" s="262">
        <f>IF('Anexo V - Quadro Consolidado'!AB4=Conferidor!$O$2,'Anexo V - Quadro Consolidado'!G4,0)</f>
        <v>0</v>
      </c>
      <c r="P5" s="262">
        <f>IF('Anexo V - Quadro Consolidado'!AB4=Conferidor!$P$2,'Anexo V - Quadro Consolidado'!G4,0)</f>
        <v>0</v>
      </c>
      <c r="R5" s="50">
        <f>IF('Anexo V - Quadro Consolidado'!AC4=Conferidor!$R$2,'Anexo V - Quadro Consolidado'!H4,0)</f>
        <v>0</v>
      </c>
      <c r="S5" s="50">
        <f>IF('Anexo V - Quadro Consolidado'!AC4=Conferidor!$S$2,'Anexo V - Quadro Consolidado'!H4,0)</f>
        <v>0</v>
      </c>
      <c r="T5" s="50">
        <f>IF('Anexo V - Quadro Consolidado'!AC4=Conferidor!$T$2,'Anexo V - Quadro Consolidado'!H4,0)</f>
        <v>0</v>
      </c>
      <c r="U5" s="50">
        <f>IF('Anexo V - Quadro Consolidado'!AC4=Conferidor!$U$2,'Anexo V - Quadro Consolidado'!H4,0)</f>
        <v>0</v>
      </c>
      <c r="V5" s="50">
        <f>IF('Anexo V - Quadro Consolidado'!AC4=Conferidor!$V$2,'Anexo V - Quadro Consolidado'!H4,0)</f>
        <v>0</v>
      </c>
      <c r="W5" s="50">
        <f>IF('Anexo V - Quadro Consolidado'!AC4=Conferidor!$W$2,'Anexo V - Quadro Consolidado'!H4,0)</f>
        <v>12</v>
      </c>
      <c r="Y5" s="43">
        <f>IF('Anexo V - Quadro Consolidado'!AH4=Conferidor!$Y$2,'Anexo V - Quadro Consolidado'!M4,0)</f>
        <v>0</v>
      </c>
      <c r="Z5" s="43">
        <f>IF('Anexo V - Quadro Consolidado'!AH4=Conferidor!$Z$2,'Anexo V - Quadro Consolidado'!M4,0)</f>
        <v>0</v>
      </c>
      <c r="AA5" s="43">
        <f>IF('Anexo V - Quadro Consolidado'!AH4=Conferidor!$AA$2,'Anexo V - Quadro Consolidado'!M4,0)</f>
        <v>0</v>
      </c>
      <c r="AB5" s="43">
        <f>IF('Anexo V - Quadro Consolidado'!AH4=Conferidor!$AB$2,'Anexo V - Quadro Consolidado'!M4,0)</f>
        <v>0</v>
      </c>
      <c r="AC5" s="43">
        <f>IF('Anexo V - Quadro Consolidado'!AH4=Conferidor!$AC$2,'Anexo V - Quadro Consolidado'!M4,0)</f>
        <v>0</v>
      </c>
      <c r="AD5" s="43">
        <f>IF('Anexo V - Quadro Consolidado'!AH4=Conferidor!$AD$2,'Anexo V - Quadro Consolidado'!M4,0)</f>
        <v>0</v>
      </c>
      <c r="AF5" s="43">
        <f>IF('Anexo V - Quadro Consolidado'!AI4=Conferidor!$AF$2,'Anexo V - Quadro Consolidado'!N4,0)</f>
        <v>0</v>
      </c>
      <c r="AG5" s="43">
        <f>IF('Anexo V - Quadro Consolidado'!AI4=Conferidor!$AG$2,'Anexo V - Quadro Consolidado'!N4,0)</f>
        <v>0</v>
      </c>
      <c r="AH5" s="43">
        <f>IF('Anexo V - Quadro Consolidado'!AI4=Conferidor!$AH$2,'Anexo V - Quadro Consolidado'!N4,0)</f>
        <v>0</v>
      </c>
      <c r="AI5" s="43">
        <f>IF('Anexo V - Quadro Consolidado'!AI4=Conferidor!$AI$2,'Anexo V - Quadro Consolidado'!N4,0)</f>
        <v>0</v>
      </c>
      <c r="AJ5" s="43">
        <f>IF('Anexo V - Quadro Consolidado'!AI4=Conferidor!$AJ$2,'Anexo V - Quadro Consolidado'!N4,0)</f>
        <v>0</v>
      </c>
      <c r="AK5" s="43">
        <f>IF('Anexo V - Quadro Consolidado'!AI4=Conferidor!$AK$2,'Anexo V - Quadro Consolidado'!N4,0)</f>
        <v>0</v>
      </c>
      <c r="AM5" s="43">
        <f>IF('Anexo V - Quadro Consolidado'!AJ4=Conferidor!$AM$2,'Anexo V - Quadro Consolidado'!O4,0)</f>
        <v>0</v>
      </c>
      <c r="AN5" s="43">
        <f>IF('Anexo V - Quadro Consolidado'!AJ4=Conferidor!$AN$2,'Anexo V - Quadro Consolidado'!O4,0)</f>
        <v>0</v>
      </c>
      <c r="AO5" s="43">
        <f>IF('Anexo V - Quadro Consolidado'!AJ4=Conferidor!$AO$2,'Anexo V - Quadro Consolidado'!O4,0)</f>
        <v>0</v>
      </c>
      <c r="AP5" s="43">
        <f>IF('Anexo V - Quadro Consolidado'!AJ4=Conferidor!$AP$2,'Anexo V - Quadro Consolidado'!O4,0)</f>
        <v>0</v>
      </c>
      <c r="AQ5" s="43">
        <f>IF('Anexo V - Quadro Consolidado'!AJ4=Conferidor!$AQ$2,'Anexo V - Quadro Consolidado'!O4,0)</f>
        <v>0</v>
      </c>
      <c r="AR5" s="43">
        <f>IF('Anexo V - Quadro Consolidado'!AJ4=Conferidor!$AR$2,'Anexo V - Quadro Consolidado'!O4,0)</f>
        <v>0</v>
      </c>
      <c r="AT5" s="43">
        <f>IF('Anexo V - Quadro Consolidado'!AE4=Conferidor!$AT$2,'Anexo V - Quadro Consolidado'!J4,0)</f>
        <v>0</v>
      </c>
      <c r="AU5" s="43">
        <f>IF('Anexo V - Quadro Consolidado'!AE4=Conferidor!$AU$2,'Anexo V - Quadro Consolidado'!J4,0)</f>
        <v>0</v>
      </c>
      <c r="AV5" s="43">
        <f>IF('Anexo V - Quadro Consolidado'!AE4=Conferidor!$AV$2,'Anexo V - Quadro Consolidado'!J4,0)</f>
        <v>0</v>
      </c>
      <c r="AW5" s="43">
        <f>IF('Anexo V - Quadro Consolidado'!AE4=Conferidor!$AW$2,'Anexo V - Quadro Consolidado'!J4,0)</f>
        <v>0</v>
      </c>
      <c r="AX5" s="43">
        <f>IF('Anexo V - Quadro Consolidado'!AE4=Conferidor!$AX$2,'Anexo V - Quadro Consolidado'!J4,0)</f>
        <v>0</v>
      </c>
      <c r="AY5" s="43">
        <f>IF('Anexo V - Quadro Consolidado'!AE4=Conferidor!$AY$2,'Anexo V - Quadro Consolidado'!J4,0)</f>
        <v>0</v>
      </c>
      <c r="AZ5" s="43">
        <f>IF('Anexo V - Quadro Consolidado'!AE4=Conferidor!$AZ$2,'Anexo V - Quadro Consolidado'!J4,0)</f>
        <v>0</v>
      </c>
      <c r="BA5" s="43">
        <f>IF('Anexo V - Quadro Consolidado'!AE4=Conferidor!$BA$2,'Anexo V - Quadro Consolidado'!J4,0)</f>
        <v>0</v>
      </c>
      <c r="BB5" s="43">
        <f>IF('Anexo V - Quadro Consolidado'!AE4=Conferidor!$BB$2,'Anexo V - Quadro Consolidado'!J4,0)</f>
        <v>0</v>
      </c>
      <c r="BD5" s="43">
        <f>IF('Anexo V - Quadro Consolidado'!AF4=Conferidor!$BD$2,'Anexo V - Quadro Consolidado'!K4,0)</f>
        <v>0</v>
      </c>
      <c r="BE5" s="43">
        <f>IF('Anexo V - Quadro Consolidado'!AF4=Conferidor!$BE$2,'Anexo V - Quadro Consolidado'!K4,0)</f>
        <v>0</v>
      </c>
      <c r="BF5" s="43">
        <f>IF('Anexo V - Quadro Consolidado'!AF4=Conferidor!$BF$2,'Anexo V - Quadro Consolidado'!K4,0)</f>
        <v>0</v>
      </c>
      <c r="BG5" s="43">
        <f>IF('Anexo V - Quadro Consolidado'!AF4=Conferidor!$BG$2,'Anexo V - Quadro Consolidado'!K4,0)</f>
        <v>0</v>
      </c>
      <c r="BH5" s="43">
        <f>IF('Anexo V - Quadro Consolidado'!AF4=Conferidor!$BH$2,'Anexo V - Quadro Consolidado'!K4,0)</f>
        <v>0</v>
      </c>
      <c r="BI5" s="43">
        <f>IF('Anexo V - Quadro Consolidado'!AF4=Conferidor!$BI$2,'Anexo V - Quadro Consolidado'!K4,0)</f>
        <v>0</v>
      </c>
      <c r="BJ5" s="43">
        <f>IF('Anexo V - Quadro Consolidado'!AF4=Conferidor!$BJ$2,'Anexo V - Quadro Consolidado'!K4,0)</f>
        <v>0</v>
      </c>
      <c r="BK5" s="43">
        <f>IF('Anexo V - Quadro Consolidado'!AF4=Conferidor!$BK$2,'Anexo V - Quadro Consolidado'!K4,0)</f>
        <v>0</v>
      </c>
      <c r="BM5" s="43">
        <f>IF('Anexo V - Quadro Consolidado'!AG4=Conferidor!$BM$2,'Anexo V - Quadro Consolidado'!L4,0)</f>
        <v>0</v>
      </c>
      <c r="BN5" s="43">
        <f>IF('Anexo V - Quadro Consolidado'!AG4=Conferidor!$BN$2,'Anexo V - Quadro Consolidado'!L4,0)</f>
        <v>0</v>
      </c>
      <c r="BO5" s="43">
        <f>IF('Anexo V - Quadro Consolidado'!AG4=Conferidor!$BO$2,'Anexo V - Quadro Consolidado'!L4,0)</f>
        <v>0</v>
      </c>
      <c r="BP5" s="43">
        <f>IF('Anexo V - Quadro Consolidado'!AG4=Conferidor!$BP$2,'Anexo V - Quadro Consolidado'!L4,0)</f>
        <v>0</v>
      </c>
      <c r="BQ5" s="43">
        <f>IF('Anexo V - Quadro Consolidado'!AG4=Conferidor!$BQ$2,'Anexo V - Quadro Consolidado'!L4,0)</f>
        <v>0</v>
      </c>
      <c r="BR5" s="43">
        <f>IF('Anexo V - Quadro Consolidado'!AG4=Conferidor!$BR$2,'Anexo V - Quadro Consolidado'!L4,0)</f>
        <v>0</v>
      </c>
      <c r="BT5" s="43">
        <f>IF('Anexo V - Quadro Consolidado'!AD4=Conferidor!$BT$2,'Anexo V - Quadro Consolidado'!I4,0)</f>
        <v>0</v>
      </c>
      <c r="BU5" s="43">
        <f>IF('Anexo V - Quadro Consolidado'!AD4=Conferidor!$BU$2,'Anexo V - Quadro Consolidado'!I4,0)</f>
        <v>0</v>
      </c>
      <c r="BV5" s="43">
        <f>IF('Anexo V - Quadro Consolidado'!AD4=Conferidor!$BV$2,'Anexo V - Quadro Consolidado'!I4,0)</f>
        <v>0</v>
      </c>
      <c r="BW5" s="43">
        <f>IF('Anexo V - Quadro Consolidado'!AD4=Conferidor!$BW$2,'Anexo V - Quadro Consolidado'!I4,0)</f>
        <v>0</v>
      </c>
      <c r="BX5" s="43">
        <f>IF('Anexo V - Quadro Consolidado'!AD4=Conferidor!$BX$2,'Anexo V - Quadro Consolidado'!I4,0)</f>
        <v>0</v>
      </c>
      <c r="BY5" s="43">
        <f>IF('Anexo V - Quadro Consolidado'!AD4=Conferidor!$BY$2,'Anexo V - Quadro Consolidado'!I4,0)</f>
        <v>0</v>
      </c>
      <c r="CA5" s="43">
        <f>IF('Anexo V - Quadro Consolidado'!AK4=Conferidor!$CA$2,'Anexo V - Quadro Consolidado'!P4,0)</f>
        <v>0</v>
      </c>
      <c r="CB5" s="43">
        <f>IF('Anexo V - Quadro Consolidado'!AK4=Conferidor!$CB$2,'Anexo V - Quadro Consolidado'!P4,0)</f>
        <v>0</v>
      </c>
      <c r="CC5" s="43">
        <f>IF('Anexo V - Quadro Consolidado'!AK4=Conferidor!$CC$2,'Anexo V - Quadro Consolidado'!P4,0)</f>
        <v>0</v>
      </c>
      <c r="CD5" s="43">
        <f>IF('Anexo V - Quadro Consolidado'!AK4=Conferidor!$CD$2,'Anexo V - Quadro Consolidado'!P4,0)</f>
        <v>0</v>
      </c>
      <c r="CE5" s="43">
        <f>IF('Anexo V - Quadro Consolidado'!AK4=Conferidor!$CE$2,'Anexo V - Quadro Consolidado'!P4,0)</f>
        <v>0</v>
      </c>
      <c r="CF5" s="43">
        <f>IF('Anexo V - Quadro Consolidado'!AK4=Conferidor!$CF$2,'Anexo V - Quadro Consolidado'!P4,0)</f>
        <v>0</v>
      </c>
      <c r="CH5" s="43">
        <f>IF('Anexo V - Quadro Consolidado'!AM4=Conferidor!$CH$2,'Anexo V - Quadro Consolidado'!R4,0)</f>
        <v>0</v>
      </c>
      <c r="CI5" s="43">
        <f>IF('Anexo V - Quadro Consolidado'!AM4=Conferidor!$CI$2,'Anexo V - Quadro Consolidado'!R4,0)</f>
        <v>0</v>
      </c>
      <c r="CJ5" s="43">
        <f>IF('Anexo V - Quadro Consolidado'!AM4=Conferidor!$CJ$2,'Anexo V - Quadro Consolidado'!R4,0)</f>
        <v>0</v>
      </c>
      <c r="CK5" s="43">
        <f>IF('Anexo V - Quadro Consolidado'!AM4=Conferidor!$CK$2,'Anexo V - Quadro Consolidado'!R4,0)</f>
        <v>0</v>
      </c>
      <c r="CL5" s="43">
        <f>IF('Anexo V - Quadro Consolidado'!AM4=Conferidor!$CL$2,'Anexo V - Quadro Consolidado'!R4,0)</f>
        <v>0</v>
      </c>
      <c r="CM5" s="43">
        <f>IF('Anexo V - Quadro Consolidado'!AM4=Conferidor!$CM$2,'Anexo V - Quadro Consolidado'!R4,0)</f>
        <v>0</v>
      </c>
      <c r="CO5" s="43">
        <f>IF('Anexo V - Quadro Consolidado'!AN4=Conferidor!$CO$2,'Anexo V - Quadro Consolidado'!S4,0)</f>
        <v>0</v>
      </c>
      <c r="CP5" s="43">
        <f>IF('Anexo V - Quadro Consolidado'!AN4=Conferidor!$CP$2,'Anexo V - Quadro Consolidado'!S4,0)</f>
        <v>0</v>
      </c>
      <c r="CQ5" s="43">
        <f>IF('Anexo V - Quadro Consolidado'!AN4=Conferidor!$CQ$2,'Anexo V - Quadro Consolidado'!S4,0)</f>
        <v>0</v>
      </c>
      <c r="CR5" s="43">
        <f>IF('Anexo V - Quadro Consolidado'!AN4=Conferidor!$CR$2,'Anexo V - Quadro Consolidado'!S4,0)</f>
        <v>0</v>
      </c>
      <c r="CS5" s="43">
        <f>IF('Anexo V - Quadro Consolidado'!AN4=Conferidor!$CS$2,'Anexo V - Quadro Consolidado'!S4,0)</f>
        <v>0</v>
      </c>
      <c r="CT5" s="43">
        <f>IF('Anexo V - Quadro Consolidado'!AN4=Conferidor!$CT$2,'Anexo V - Quadro Consolidado'!S4,0)</f>
        <v>0</v>
      </c>
      <c r="CV5" s="43">
        <f>IF('Anexo V - Quadro Consolidado'!AO4=Conferidor!$CV$2,'Anexo V - Quadro Consolidado'!T4,0)</f>
        <v>0</v>
      </c>
      <c r="CW5" s="43">
        <f>IF('Anexo V - Quadro Consolidado'!AO4=Conferidor!$CW$2,'Anexo V - Quadro Consolidado'!T4,0)</f>
        <v>0</v>
      </c>
      <c r="CX5" s="43">
        <f>IF('Anexo V - Quadro Consolidado'!AO4=Conferidor!$CX$2,'Anexo V - Quadro Consolidado'!T4,0)</f>
        <v>0</v>
      </c>
      <c r="CY5" s="43">
        <f>IF('Anexo V - Quadro Consolidado'!AO4=Conferidor!$CY$2,'Anexo V - Quadro Consolidado'!T4,0)</f>
        <v>0</v>
      </c>
      <c r="CZ5" s="43">
        <f>IF('Anexo V - Quadro Consolidado'!AO4=Conferidor!$CZ$2,'Anexo V - Quadro Consolidado'!T4,0)</f>
        <v>0</v>
      </c>
      <c r="DA5" s="43">
        <f>IF('Anexo V - Quadro Consolidado'!AO4=Conferidor!$DA$2,'Anexo V - Quadro Consolidado'!T4,0)</f>
        <v>3</v>
      </c>
      <c r="DC5" s="43">
        <f>IF('Anexo V - Quadro Consolidado'!AL4=Conferidor!$DC$2,'Anexo V - Quadro Consolidado'!Q4,0)</f>
        <v>0</v>
      </c>
      <c r="DD5" s="43">
        <f>IF('Anexo V - Quadro Consolidado'!AL4=Conferidor!$DD$2,'Anexo V - Quadro Consolidado'!Q4,0)</f>
        <v>0</v>
      </c>
      <c r="DE5" s="43">
        <f>IF('Anexo V - Quadro Consolidado'!AL4=Conferidor!$DE$2,'Anexo V - Quadro Consolidado'!Q4,0)</f>
        <v>0</v>
      </c>
      <c r="DF5" s="43">
        <f>IF('Anexo V - Quadro Consolidado'!AL4=Conferidor!$DF$2,'Anexo V - Quadro Consolidado'!Q4,0)</f>
        <v>0</v>
      </c>
      <c r="DG5" s="43">
        <f>IF('Anexo V - Quadro Consolidado'!AL4=Conferidor!$DG$2,'Anexo V - Quadro Consolidado'!Q4,0)</f>
        <v>0</v>
      </c>
      <c r="DH5" s="43">
        <f>IF('Anexo V - Quadro Consolidado'!AL4=Conferidor!$DH$2,'Anexo V - Quadro Consolidado'!Q4,0)</f>
        <v>1</v>
      </c>
      <c r="DJ5" s="43">
        <f>IF('Anexo V - Quadro Consolidado'!AP4=Conferidor!$DJ$2,'Anexo V - Quadro Consolidado'!U4,0)</f>
        <v>0</v>
      </c>
      <c r="DK5" s="43">
        <f>IF('Anexo V - Quadro Consolidado'!AP4=Conferidor!$DK$2,'Anexo V - Quadro Consolidado'!U4,0)</f>
        <v>0</v>
      </c>
      <c r="DL5" s="43">
        <f>IF('Anexo V - Quadro Consolidado'!AP4=Conferidor!$DL$2,'Anexo V - Quadro Consolidado'!U4,0)</f>
        <v>0</v>
      </c>
      <c r="DM5" s="43">
        <f>IF('Anexo V - Quadro Consolidado'!AP4=Conferidor!$DM$2,'Anexo V - Quadro Consolidado'!U4,0)</f>
        <v>0</v>
      </c>
      <c r="DN5" s="43">
        <f>IF('Anexo V - Quadro Consolidado'!AP4=Conferidor!$DN$2,'Anexo V - Quadro Consolidado'!U4,0)</f>
        <v>0</v>
      </c>
      <c r="DO5" s="43">
        <f>IF('Anexo V - Quadro Consolidado'!AP4=Conferidor!$DO$2,'Anexo V - Quadro Consolidado'!U4,0)</f>
        <v>0</v>
      </c>
      <c r="DQ5" s="43">
        <f>IF('Anexo V - Quadro Consolidado'!AQ4=Conferidor!$DQ$2,'Anexo V - Quadro Consolidado'!V4,0)</f>
        <v>0</v>
      </c>
      <c r="DR5" s="43">
        <f>IF('Anexo V - Quadro Consolidado'!AQ4=Conferidor!$DR$2,'Anexo V - Quadro Consolidado'!V4,0)</f>
        <v>0</v>
      </c>
      <c r="DS5" s="43">
        <f>IF('Anexo V - Quadro Consolidado'!AQ4=Conferidor!$DS$2,'Anexo V - Quadro Consolidado'!V4,0)</f>
        <v>0</v>
      </c>
      <c r="DT5" s="43">
        <f>IF('Anexo V - Quadro Consolidado'!AQ4=Conferidor!$DT$2,'Anexo V - Quadro Consolidado'!V4,0)</f>
        <v>0</v>
      </c>
      <c r="DU5" s="43">
        <f>IF('Anexo V - Quadro Consolidado'!AQ4=Conferidor!$DU$2,'Anexo V - Quadro Consolidado'!V4,0)</f>
        <v>0</v>
      </c>
      <c r="DV5" s="43">
        <f>IF('Anexo V - Quadro Consolidado'!AQ4=Conferidor!$DV$2,'Anexo V - Quadro Consolidado'!V4,0)</f>
        <v>0</v>
      </c>
      <c r="DX5" s="22">
        <f>IF('Anexo V - Quadro Consolidado'!AR4=Conferidor!$DX$2,'Anexo V - Quadro Consolidado'!W4,0)</f>
        <v>0</v>
      </c>
      <c r="DY5" s="22">
        <f>IF('Anexo V - Quadro Consolidado'!AR4=Conferidor!$DY$2,'Anexo V - Quadro Consolidado'!W4,0)</f>
        <v>0</v>
      </c>
      <c r="DZ5" s="22">
        <f>IF('Anexo V - Quadro Consolidado'!AR4=Conferidor!$DZ$2,'Anexo V - Quadro Consolidado'!W4,0)</f>
        <v>0</v>
      </c>
      <c r="EA5" s="22">
        <f>IF('Anexo V - Quadro Consolidado'!AR4=Conferidor!$EA$2,'Anexo V - Quadro Consolidado'!W4,0)</f>
        <v>0</v>
      </c>
      <c r="EB5" s="22">
        <f>IF('Anexo V - Quadro Consolidado'!AR4=Conferidor!$EB$2,'Anexo V - Quadro Consolidado'!W4,0)</f>
        <v>0</v>
      </c>
      <c r="EC5" s="22">
        <f>IF('Anexo V - Quadro Consolidado'!AR4=Conferidor!$EC$2,'Anexo V - Quadro Consolidado'!W4,0)</f>
        <v>0</v>
      </c>
      <c r="EE5" s="43">
        <f>IF('Anexo V - Quadro Consolidado'!AS4=Conferidor!$EE$2,'Anexo V - Quadro Consolidado'!X4,0)</f>
        <v>0</v>
      </c>
      <c r="EF5" s="43">
        <f>IF('Anexo V - Quadro Consolidado'!AS4=Conferidor!$EF$2,'Anexo V - Quadro Consolidado'!X4,0)</f>
        <v>0</v>
      </c>
      <c r="EG5" s="43">
        <f>IF('Anexo V - Quadro Consolidado'!AS4=Conferidor!$EG$2,'Anexo V - Quadro Consolidado'!X4,0)</f>
        <v>0</v>
      </c>
      <c r="EH5" s="43">
        <f>IF('Anexo V - Quadro Consolidado'!AS4=Conferidor!$EH$2,'Anexo V - Quadro Consolidado'!X4,0)</f>
        <v>0</v>
      </c>
      <c r="EI5" s="43">
        <f>IF('Anexo V - Quadro Consolidado'!AS4=Conferidor!$EI$2,'Anexo V - Quadro Consolidado'!X4,0)</f>
        <v>0</v>
      </c>
      <c r="EJ5" s="43">
        <f>IF('Anexo V - Quadro Consolidado'!AS4=Conferidor!$EJ$2,'Anexo V - Quadro Consolidado'!X4,0)</f>
        <v>1</v>
      </c>
      <c r="EL5" s="43">
        <f>IF('Anexo V - Quadro Consolidado'!AT4=Conferidor!$EL$2,'Anexo V - Quadro Consolidado'!Y4,0)</f>
        <v>0</v>
      </c>
      <c r="EM5" s="43">
        <f>IF('Anexo V - Quadro Consolidado'!AT4=Conferidor!$EM$2,'Anexo V - Quadro Consolidado'!Y4,0)</f>
        <v>0</v>
      </c>
      <c r="EN5" s="43">
        <f>IF('Anexo V - Quadro Consolidado'!AT4=Conferidor!$EN$2,'Anexo V - Quadro Consolidado'!Y4,0)</f>
        <v>0</v>
      </c>
      <c r="EO5" s="43">
        <f>IF('Anexo V - Quadro Consolidado'!AT4=Conferidor!$EO$2,'Anexo V - Quadro Consolidado'!Y4,0)</f>
        <v>0</v>
      </c>
      <c r="EP5" s="43">
        <f>IF('Anexo V - Quadro Consolidado'!AT4=Conferidor!$EP$2,'Anexo V - Quadro Consolidado'!Y4,0)</f>
        <v>0</v>
      </c>
      <c r="EQ5" s="43">
        <f>IF('Anexo V - Quadro Consolidado'!AT4=Conferidor!$EQ$2,'Anexo V - Quadro Consolidado'!Y4,0)</f>
        <v>1</v>
      </c>
    </row>
    <row r="6" spans="1:149">
      <c r="A6" s="12" t="s">
        <v>95</v>
      </c>
      <c r="B6" s="12" t="s">
        <v>96</v>
      </c>
      <c r="C6" s="12" t="s">
        <v>17</v>
      </c>
      <c r="D6" s="50">
        <f>IF('Anexo V - Quadro Consolidado'!AA5=Conferidor!$D$2,'Anexo V - Quadro Consolidado'!F5,0)</f>
        <v>0</v>
      </c>
      <c r="E6" s="50">
        <f>IF('Anexo V - Quadro Consolidado'!AA5=Conferidor!$E$2,'Anexo V - Quadro Consolidado'!F5,0)</f>
        <v>0</v>
      </c>
      <c r="F6" s="50">
        <f>IF('Anexo V - Quadro Consolidado'!AA5=Conferidor!$F$2,'Anexo V - Quadro Consolidado'!F5,0)</f>
        <v>0</v>
      </c>
      <c r="G6" s="50">
        <f>IF('Anexo V - Quadro Consolidado'!AA5=Conferidor!$G$2,'Anexo V - Quadro Consolidado'!F5,0)</f>
        <v>0</v>
      </c>
      <c r="H6" s="50">
        <f>IF('Anexo V - Quadro Consolidado'!AA5=Conferidor!$H$2,'Anexo V - Quadro Consolidado'!F5,0)</f>
        <v>0</v>
      </c>
      <c r="I6" s="50">
        <f>IF('Anexo V - Quadro Consolidado'!AA5=Conferidor!$I$2,'Anexo V - Quadro Consolidado'!F5,0)</f>
        <v>0</v>
      </c>
      <c r="K6" s="262">
        <f>IF('Anexo V - Quadro Consolidado'!AB5=Conferidor!$K$2,'Anexo V - Quadro Consolidado'!G5,0)</f>
        <v>0</v>
      </c>
      <c r="L6" s="262">
        <f>IF('Anexo V - Quadro Consolidado'!AB5=Conferidor!$L$2,'Anexo V - Quadro Consolidado'!G5,0)</f>
        <v>0</v>
      </c>
      <c r="M6" s="262">
        <f>IF('Anexo V - Quadro Consolidado'!AB5=Conferidor!$M$2,'Anexo V - Quadro Consolidado'!G5,0)</f>
        <v>0</v>
      </c>
      <c r="N6" s="262">
        <f>IF('Anexo V - Quadro Consolidado'!AB5=Conferidor!$N$2,'Anexo V - Quadro Consolidado'!G5,0)</f>
        <v>0</v>
      </c>
      <c r="O6" s="262">
        <f>IF('Anexo V - Quadro Consolidado'!AB5=Conferidor!$O$2,'Anexo V - Quadro Consolidado'!G5,0)</f>
        <v>0</v>
      </c>
      <c r="P6" s="262">
        <f>IF('Anexo V - Quadro Consolidado'!AB5=Conferidor!$P$2,'Anexo V - Quadro Consolidado'!G5,0)</f>
        <v>0</v>
      </c>
      <c r="R6" s="50">
        <f>IF('Anexo V - Quadro Consolidado'!AC5=Conferidor!$R$2,'Anexo V - Quadro Consolidado'!H5,0)</f>
        <v>0</v>
      </c>
      <c r="S6" s="50">
        <f>IF('Anexo V - Quadro Consolidado'!AC5=Conferidor!$S$2,'Anexo V - Quadro Consolidado'!H5,0)</f>
        <v>0</v>
      </c>
      <c r="T6" s="50">
        <f>IF('Anexo V - Quadro Consolidado'!AC5=Conferidor!$T$2,'Anexo V - Quadro Consolidado'!H5,0)</f>
        <v>0</v>
      </c>
      <c r="U6" s="50">
        <f>IF('Anexo V - Quadro Consolidado'!AC5=Conferidor!$U$2,'Anexo V - Quadro Consolidado'!H5,0)</f>
        <v>0</v>
      </c>
      <c r="V6" s="50">
        <f>IF('Anexo V - Quadro Consolidado'!AC5=Conferidor!$V$2,'Anexo V - Quadro Consolidado'!H5,0)</f>
        <v>0</v>
      </c>
      <c r="W6" s="50">
        <f>IF('Anexo V - Quadro Consolidado'!AC5=Conferidor!$W$2,'Anexo V - Quadro Consolidado'!H5,0)</f>
        <v>0</v>
      </c>
      <c r="Y6" s="43">
        <f>IF('Anexo V - Quadro Consolidado'!AH5=Conferidor!$Y$2,'Anexo V - Quadro Consolidado'!M5,0)</f>
        <v>0</v>
      </c>
      <c r="Z6" s="43">
        <f>IF('Anexo V - Quadro Consolidado'!AH5=Conferidor!$Z$2,'Anexo V - Quadro Consolidado'!M5,0)</f>
        <v>0</v>
      </c>
      <c r="AA6" s="43">
        <f>IF('Anexo V - Quadro Consolidado'!AH5=Conferidor!$AA$2,'Anexo V - Quadro Consolidado'!M5,0)</f>
        <v>0</v>
      </c>
      <c r="AB6" s="43">
        <f>IF('Anexo V - Quadro Consolidado'!AH5=Conferidor!$AB$2,'Anexo V - Quadro Consolidado'!M5,0)</f>
        <v>0</v>
      </c>
      <c r="AC6" s="43">
        <f>IF('Anexo V - Quadro Consolidado'!AH5=Conferidor!$AC$2,'Anexo V - Quadro Consolidado'!M5,0)</f>
        <v>0</v>
      </c>
      <c r="AD6" s="43">
        <f>IF('Anexo V - Quadro Consolidado'!AH5=Conferidor!$AD$2,'Anexo V - Quadro Consolidado'!M5,0)</f>
        <v>0</v>
      </c>
      <c r="AF6" s="43">
        <f>IF('Anexo V - Quadro Consolidado'!AI5=Conferidor!$AF$2,'Anexo V - Quadro Consolidado'!N5,0)</f>
        <v>0</v>
      </c>
      <c r="AG6" s="43">
        <f>IF('Anexo V - Quadro Consolidado'!AI5=Conferidor!$AG$2,'Anexo V - Quadro Consolidado'!N5,0)</f>
        <v>0</v>
      </c>
      <c r="AH6" s="43">
        <f>IF('Anexo V - Quadro Consolidado'!AI5=Conferidor!$AH$2,'Anexo V - Quadro Consolidado'!N5,0)</f>
        <v>0</v>
      </c>
      <c r="AI6" s="43">
        <f>IF('Anexo V - Quadro Consolidado'!AI5=Conferidor!$AI$2,'Anexo V - Quadro Consolidado'!N5,0)</f>
        <v>0</v>
      </c>
      <c r="AJ6" s="43">
        <f>IF('Anexo V - Quadro Consolidado'!AI5=Conferidor!$AJ$2,'Anexo V - Quadro Consolidado'!N5,0)</f>
        <v>0</v>
      </c>
      <c r="AK6" s="43">
        <f>IF('Anexo V - Quadro Consolidado'!AI5=Conferidor!$AK$2,'Anexo V - Quadro Consolidado'!N5,0)</f>
        <v>0</v>
      </c>
      <c r="AM6" s="43">
        <f>IF('Anexo V - Quadro Consolidado'!AJ5=Conferidor!$AM$2,'Anexo V - Quadro Consolidado'!O5,0)</f>
        <v>0</v>
      </c>
      <c r="AN6" s="43">
        <f>IF('Anexo V - Quadro Consolidado'!AJ5=Conferidor!$AN$2,'Anexo V - Quadro Consolidado'!O5,0)</f>
        <v>0</v>
      </c>
      <c r="AO6" s="43">
        <f>IF('Anexo V - Quadro Consolidado'!AJ5=Conferidor!$AO$2,'Anexo V - Quadro Consolidado'!O5,0)</f>
        <v>0</v>
      </c>
      <c r="AP6" s="43">
        <f>IF('Anexo V - Quadro Consolidado'!AJ5=Conferidor!$AP$2,'Anexo V - Quadro Consolidado'!O5,0)</f>
        <v>0</v>
      </c>
      <c r="AQ6" s="43">
        <f>IF('Anexo V - Quadro Consolidado'!AJ5=Conferidor!$AQ$2,'Anexo V - Quadro Consolidado'!O5,0)</f>
        <v>0</v>
      </c>
      <c r="AR6" s="43">
        <f>IF('Anexo V - Quadro Consolidado'!AJ5=Conferidor!$AR$2,'Anexo V - Quadro Consolidado'!O5,0)</f>
        <v>0</v>
      </c>
      <c r="AT6" s="43">
        <f>IF('Anexo V - Quadro Consolidado'!AE5=Conferidor!$AT$2,'Anexo V - Quadro Consolidado'!J5,0)</f>
        <v>0</v>
      </c>
      <c r="AU6" s="43">
        <f>IF('Anexo V - Quadro Consolidado'!AE5=Conferidor!$AU$2,'Anexo V - Quadro Consolidado'!J5,0)</f>
        <v>0</v>
      </c>
      <c r="AV6" s="43">
        <f>IF('Anexo V - Quadro Consolidado'!AE5=Conferidor!$AV$2,'Anexo V - Quadro Consolidado'!J5,0)</f>
        <v>0</v>
      </c>
      <c r="AW6" s="43">
        <f>IF('Anexo V - Quadro Consolidado'!AE5=Conferidor!$AW$2,'Anexo V - Quadro Consolidado'!J5,0)</f>
        <v>0</v>
      </c>
      <c r="AX6" s="43">
        <f>IF('Anexo V - Quadro Consolidado'!AE5=Conferidor!$AX$2,'Anexo V - Quadro Consolidado'!J5,0)</f>
        <v>0</v>
      </c>
      <c r="AY6" s="43">
        <f>IF('Anexo V - Quadro Consolidado'!AE5=Conferidor!$AY$2,'Anexo V - Quadro Consolidado'!J5,0)</f>
        <v>1</v>
      </c>
      <c r="AZ6" s="43">
        <f>IF('Anexo V - Quadro Consolidado'!AE5=Conferidor!$AZ$2,'Anexo V - Quadro Consolidado'!J5,0)</f>
        <v>0</v>
      </c>
      <c r="BA6" s="43">
        <f>IF('Anexo V - Quadro Consolidado'!AE5=Conferidor!$BA$2,'Anexo V - Quadro Consolidado'!J5,0)</f>
        <v>0</v>
      </c>
      <c r="BB6" s="43">
        <f>IF('Anexo V - Quadro Consolidado'!AE5=Conferidor!$BB$2,'Anexo V - Quadro Consolidado'!J5,0)</f>
        <v>0</v>
      </c>
      <c r="BD6" s="43">
        <f>IF('Anexo V - Quadro Consolidado'!AF5=Conferidor!$BD$2,'Anexo V - Quadro Consolidado'!K5,0)</f>
        <v>0</v>
      </c>
      <c r="BE6" s="43">
        <f>IF('Anexo V - Quadro Consolidado'!AF5=Conferidor!$BE$2,'Anexo V - Quadro Consolidado'!K5,0)</f>
        <v>0</v>
      </c>
      <c r="BF6" s="43">
        <f>IF('Anexo V - Quadro Consolidado'!AF5=Conferidor!$BF$2,'Anexo V - Quadro Consolidado'!K5,0)</f>
        <v>0</v>
      </c>
      <c r="BG6" s="43">
        <f>IF('Anexo V - Quadro Consolidado'!AF5=Conferidor!$BG$2,'Anexo V - Quadro Consolidado'!K5,0)</f>
        <v>0</v>
      </c>
      <c r="BH6" s="43">
        <f>IF('Anexo V - Quadro Consolidado'!AF5=Conferidor!$BH$2,'Anexo V - Quadro Consolidado'!K5,0)</f>
        <v>0</v>
      </c>
      <c r="BI6" s="43">
        <f>IF('Anexo V - Quadro Consolidado'!AF5=Conferidor!$BI$2,'Anexo V - Quadro Consolidado'!K5,0)</f>
        <v>0</v>
      </c>
      <c r="BJ6" s="43">
        <f>IF('Anexo V - Quadro Consolidado'!AF5=Conferidor!$BJ$2,'Anexo V - Quadro Consolidado'!K5,0)</f>
        <v>0</v>
      </c>
      <c r="BK6" s="43">
        <f>IF('Anexo V - Quadro Consolidado'!AF5=Conferidor!$BK$2,'Anexo V - Quadro Consolidado'!K5,0)</f>
        <v>0</v>
      </c>
      <c r="BM6" s="43">
        <f>IF('Anexo V - Quadro Consolidado'!AG5=Conferidor!$BM$2,'Anexo V - Quadro Consolidado'!L5,0)</f>
        <v>0</v>
      </c>
      <c r="BN6" s="43">
        <f>IF('Anexo V - Quadro Consolidado'!AG5=Conferidor!$BN$2,'Anexo V - Quadro Consolidado'!L5,0)</f>
        <v>0</v>
      </c>
      <c r="BO6" s="43">
        <f>IF('Anexo V - Quadro Consolidado'!AG5=Conferidor!$BO$2,'Anexo V - Quadro Consolidado'!L5,0)</f>
        <v>0</v>
      </c>
      <c r="BP6" s="43">
        <f>IF('Anexo V - Quadro Consolidado'!AG5=Conferidor!$BP$2,'Anexo V - Quadro Consolidado'!L5,0)</f>
        <v>0</v>
      </c>
      <c r="BQ6" s="43">
        <f>IF('Anexo V - Quadro Consolidado'!AG5=Conferidor!$BQ$2,'Anexo V - Quadro Consolidado'!L5,0)</f>
        <v>0</v>
      </c>
      <c r="BR6" s="43">
        <f>IF('Anexo V - Quadro Consolidado'!AG5=Conferidor!$BR$2,'Anexo V - Quadro Consolidado'!L5,0)</f>
        <v>0</v>
      </c>
      <c r="BT6" s="43">
        <f>IF('Anexo V - Quadro Consolidado'!AD5=Conferidor!$BT$2,'Anexo V - Quadro Consolidado'!I5,0)</f>
        <v>0</v>
      </c>
      <c r="BU6" s="43">
        <f>IF('Anexo V - Quadro Consolidado'!AD5=Conferidor!$BU$2,'Anexo V - Quadro Consolidado'!I5,0)</f>
        <v>0</v>
      </c>
      <c r="BV6" s="43">
        <f>IF('Anexo V - Quadro Consolidado'!AD5=Conferidor!$BV$2,'Anexo V - Quadro Consolidado'!I5,0)</f>
        <v>0</v>
      </c>
      <c r="BW6" s="43">
        <f>IF('Anexo V - Quadro Consolidado'!AD5=Conferidor!$BW$2,'Anexo V - Quadro Consolidado'!I5,0)</f>
        <v>0</v>
      </c>
      <c r="BX6" s="43">
        <f>IF('Anexo V - Quadro Consolidado'!AD5=Conferidor!$BX$2,'Anexo V - Quadro Consolidado'!I5,0)</f>
        <v>0</v>
      </c>
      <c r="BY6" s="43">
        <f>IF('Anexo V - Quadro Consolidado'!AD5=Conferidor!$BY$2,'Anexo V - Quadro Consolidado'!I5,0)</f>
        <v>0</v>
      </c>
      <c r="CA6" s="43">
        <f>IF('Anexo V - Quadro Consolidado'!AK5=Conferidor!$CA$2,'Anexo V - Quadro Consolidado'!P5,0)</f>
        <v>0</v>
      </c>
      <c r="CB6" s="43">
        <f>IF('Anexo V - Quadro Consolidado'!AK5=Conferidor!$CB$2,'Anexo V - Quadro Consolidado'!P5,0)</f>
        <v>0</v>
      </c>
      <c r="CC6" s="43">
        <f>IF('Anexo V - Quadro Consolidado'!AK5=Conferidor!$CC$2,'Anexo V - Quadro Consolidado'!P5,0)</f>
        <v>0</v>
      </c>
      <c r="CD6" s="43">
        <f>IF('Anexo V - Quadro Consolidado'!AK5=Conferidor!$CD$2,'Anexo V - Quadro Consolidado'!P5,0)</f>
        <v>0</v>
      </c>
      <c r="CE6" s="43">
        <f>IF('Anexo V - Quadro Consolidado'!AK5=Conferidor!$CE$2,'Anexo V - Quadro Consolidado'!P5,0)</f>
        <v>0</v>
      </c>
      <c r="CF6" s="43">
        <f>IF('Anexo V - Quadro Consolidado'!AK5=Conferidor!$CF$2,'Anexo V - Quadro Consolidado'!P5,0)</f>
        <v>0</v>
      </c>
      <c r="CH6" s="43">
        <f>IF('Anexo V - Quadro Consolidado'!AM5=Conferidor!$CH$2,'Anexo V - Quadro Consolidado'!R5,0)</f>
        <v>0</v>
      </c>
      <c r="CI6" s="43">
        <f>IF('Anexo V - Quadro Consolidado'!AM5=Conferidor!$CI$2,'Anexo V - Quadro Consolidado'!R5,0)</f>
        <v>0</v>
      </c>
      <c r="CJ6" s="43">
        <f>IF('Anexo V - Quadro Consolidado'!AM5=Conferidor!$CJ$2,'Anexo V - Quadro Consolidado'!R5,0)</f>
        <v>0</v>
      </c>
      <c r="CK6" s="43">
        <f>IF('Anexo V - Quadro Consolidado'!AM5=Conferidor!$CK$2,'Anexo V - Quadro Consolidado'!R5,0)</f>
        <v>0</v>
      </c>
      <c r="CL6" s="43">
        <f>IF('Anexo V - Quadro Consolidado'!AM5=Conferidor!$CL$2,'Anexo V - Quadro Consolidado'!R5,0)</f>
        <v>0</v>
      </c>
      <c r="CM6" s="43">
        <f>IF('Anexo V - Quadro Consolidado'!AM5=Conferidor!$CM$2,'Anexo V - Quadro Consolidado'!R5,0)</f>
        <v>0</v>
      </c>
      <c r="CO6" s="43">
        <f>IF('Anexo V - Quadro Consolidado'!AN5=Conferidor!$CO$2,'Anexo V - Quadro Consolidado'!S5,0)</f>
        <v>0</v>
      </c>
      <c r="CP6" s="43">
        <f>IF('Anexo V - Quadro Consolidado'!AN5=Conferidor!$CP$2,'Anexo V - Quadro Consolidado'!S5,0)</f>
        <v>0</v>
      </c>
      <c r="CQ6" s="43">
        <f>IF('Anexo V - Quadro Consolidado'!AN5=Conferidor!$CQ$2,'Anexo V - Quadro Consolidado'!S5,0)</f>
        <v>0</v>
      </c>
      <c r="CR6" s="43">
        <f>IF('Anexo V - Quadro Consolidado'!AN5=Conferidor!$CR$2,'Anexo V - Quadro Consolidado'!S5,0)</f>
        <v>0</v>
      </c>
      <c r="CS6" s="43">
        <f>IF('Anexo V - Quadro Consolidado'!AN5=Conferidor!$CS$2,'Anexo V - Quadro Consolidado'!S5,0)</f>
        <v>0</v>
      </c>
      <c r="CT6" s="43">
        <f>IF('Anexo V - Quadro Consolidado'!AN5=Conferidor!$CT$2,'Anexo V - Quadro Consolidado'!S5,0)</f>
        <v>0</v>
      </c>
      <c r="CV6" s="43">
        <f>IF('Anexo V - Quadro Consolidado'!AO5=Conferidor!$CV$2,'Anexo V - Quadro Consolidado'!T5,0)</f>
        <v>0</v>
      </c>
      <c r="CW6" s="43">
        <f>IF('Anexo V - Quadro Consolidado'!AO5=Conferidor!$CW$2,'Anexo V - Quadro Consolidado'!T5,0)</f>
        <v>0</v>
      </c>
      <c r="CX6" s="43">
        <f>IF('Anexo V - Quadro Consolidado'!AO5=Conferidor!$CX$2,'Anexo V - Quadro Consolidado'!T5,0)</f>
        <v>0</v>
      </c>
      <c r="CY6" s="43">
        <f>IF('Anexo V - Quadro Consolidado'!AO5=Conferidor!$CY$2,'Anexo V - Quadro Consolidado'!T5,0)</f>
        <v>0</v>
      </c>
      <c r="CZ6" s="43">
        <f>IF('Anexo V - Quadro Consolidado'!AO5=Conferidor!$CZ$2,'Anexo V - Quadro Consolidado'!T5,0)</f>
        <v>0</v>
      </c>
      <c r="DA6" s="43">
        <f>IF('Anexo V - Quadro Consolidado'!AO5=Conferidor!$DA$2,'Anexo V - Quadro Consolidado'!T5,0)</f>
        <v>0</v>
      </c>
      <c r="DC6" s="43">
        <f>IF('Anexo V - Quadro Consolidado'!AL5=Conferidor!$DC$2,'Anexo V - Quadro Consolidado'!Q5,0)</f>
        <v>0</v>
      </c>
      <c r="DD6" s="43">
        <f>IF('Anexo V - Quadro Consolidado'!AL5=Conferidor!$DD$2,'Anexo V - Quadro Consolidado'!Q5,0)</f>
        <v>0</v>
      </c>
      <c r="DE6" s="43">
        <f>IF('Anexo V - Quadro Consolidado'!AL5=Conferidor!$DE$2,'Anexo V - Quadro Consolidado'!Q5,0)</f>
        <v>0</v>
      </c>
      <c r="DF6" s="43">
        <f>IF('Anexo V - Quadro Consolidado'!AL5=Conferidor!$DF$2,'Anexo V - Quadro Consolidado'!Q5,0)</f>
        <v>0</v>
      </c>
      <c r="DG6" s="43">
        <f>IF('Anexo V - Quadro Consolidado'!AL5=Conferidor!$DG$2,'Anexo V - Quadro Consolidado'!Q5,0)</f>
        <v>0</v>
      </c>
      <c r="DH6" s="43">
        <f>IF('Anexo V - Quadro Consolidado'!AL5=Conferidor!$DH$2,'Anexo V - Quadro Consolidado'!Q5,0)</f>
        <v>0</v>
      </c>
      <c r="DJ6" s="43">
        <f>IF('Anexo V - Quadro Consolidado'!AP5=Conferidor!$DJ$2,'Anexo V - Quadro Consolidado'!U5,0)</f>
        <v>0</v>
      </c>
      <c r="DK6" s="43">
        <f>IF('Anexo V - Quadro Consolidado'!AP5=Conferidor!$DK$2,'Anexo V - Quadro Consolidado'!U5,0)</f>
        <v>0</v>
      </c>
      <c r="DL6" s="43">
        <f>IF('Anexo V - Quadro Consolidado'!AP5=Conferidor!$DL$2,'Anexo V - Quadro Consolidado'!U5,0)</f>
        <v>0</v>
      </c>
      <c r="DM6" s="43">
        <f>IF('Anexo V - Quadro Consolidado'!AP5=Conferidor!$DM$2,'Anexo V - Quadro Consolidado'!U5,0)</f>
        <v>0</v>
      </c>
      <c r="DN6" s="43">
        <f>IF('Anexo V - Quadro Consolidado'!AP5=Conferidor!$DN$2,'Anexo V - Quadro Consolidado'!U5,0)</f>
        <v>0</v>
      </c>
      <c r="DO6" s="43">
        <f>IF('Anexo V - Quadro Consolidado'!AP5=Conferidor!$DO$2,'Anexo V - Quadro Consolidado'!U5,0)</f>
        <v>0</v>
      </c>
      <c r="DQ6" s="43">
        <f>IF('Anexo V - Quadro Consolidado'!AQ5=Conferidor!$DQ$2,'Anexo V - Quadro Consolidado'!V5,0)</f>
        <v>0</v>
      </c>
      <c r="DR6" s="43">
        <f>IF('Anexo V - Quadro Consolidado'!AQ5=Conferidor!$DR$2,'Anexo V - Quadro Consolidado'!V5,0)</f>
        <v>0</v>
      </c>
      <c r="DS6" s="43">
        <f>IF('Anexo V - Quadro Consolidado'!AQ5=Conferidor!$DS$2,'Anexo V - Quadro Consolidado'!V5,0)</f>
        <v>0</v>
      </c>
      <c r="DT6" s="43">
        <f>IF('Anexo V - Quadro Consolidado'!AQ5=Conferidor!$DT$2,'Anexo V - Quadro Consolidado'!V5,0)</f>
        <v>0</v>
      </c>
      <c r="DU6" s="43">
        <f>IF('Anexo V - Quadro Consolidado'!AQ5=Conferidor!$DU$2,'Anexo V - Quadro Consolidado'!V5,0)</f>
        <v>0</v>
      </c>
      <c r="DV6" s="43">
        <f>IF('Anexo V - Quadro Consolidado'!AQ5=Conferidor!$DV$2,'Anexo V - Quadro Consolidado'!V5,0)</f>
        <v>0</v>
      </c>
      <c r="DX6" s="22">
        <f>IF('Anexo V - Quadro Consolidado'!AR5=Conferidor!$DX$2,'Anexo V - Quadro Consolidado'!W5,0)</f>
        <v>0</v>
      </c>
      <c r="DY6" s="22">
        <f>IF('Anexo V - Quadro Consolidado'!AR5=Conferidor!$DY$2,'Anexo V - Quadro Consolidado'!W5,0)</f>
        <v>0</v>
      </c>
      <c r="DZ6" s="22">
        <f>IF('Anexo V - Quadro Consolidado'!AR5=Conferidor!$DZ$2,'Anexo V - Quadro Consolidado'!W5,0)</f>
        <v>0</v>
      </c>
      <c r="EA6" s="22">
        <f>IF('Anexo V - Quadro Consolidado'!AR5=Conferidor!$EA$2,'Anexo V - Quadro Consolidado'!W5,0)</f>
        <v>0</v>
      </c>
      <c r="EB6" s="22">
        <f>IF('Anexo V - Quadro Consolidado'!AR5=Conferidor!$EB$2,'Anexo V - Quadro Consolidado'!W5,0)</f>
        <v>0</v>
      </c>
      <c r="EC6" s="22">
        <f>IF('Anexo V - Quadro Consolidado'!AR5=Conferidor!$EC$2,'Anexo V - Quadro Consolidado'!W5,0)</f>
        <v>0</v>
      </c>
      <c r="EE6" s="43">
        <f>IF('Anexo V - Quadro Consolidado'!AS5=Conferidor!$EE$2,'Anexo V - Quadro Consolidado'!X5,0)</f>
        <v>0</v>
      </c>
      <c r="EF6" s="43">
        <f>IF('Anexo V - Quadro Consolidado'!AS5=Conferidor!$EF$2,'Anexo V - Quadro Consolidado'!X5,0)</f>
        <v>0</v>
      </c>
      <c r="EG6" s="43">
        <f>IF('Anexo V - Quadro Consolidado'!AS5=Conferidor!$EG$2,'Anexo V - Quadro Consolidado'!X5,0)</f>
        <v>0</v>
      </c>
      <c r="EH6" s="43">
        <f>IF('Anexo V - Quadro Consolidado'!AS5=Conferidor!$EH$2,'Anexo V - Quadro Consolidado'!X5,0)</f>
        <v>0</v>
      </c>
      <c r="EI6" s="43">
        <f>IF('Anexo V - Quadro Consolidado'!AS5=Conferidor!$EI$2,'Anexo V - Quadro Consolidado'!X5,0)</f>
        <v>0</v>
      </c>
      <c r="EJ6" s="43">
        <f>IF('Anexo V - Quadro Consolidado'!AS5=Conferidor!$EJ$2,'Anexo V - Quadro Consolidado'!X5,0)</f>
        <v>0</v>
      </c>
      <c r="EL6" s="43">
        <f>IF('Anexo V - Quadro Consolidado'!AT5=Conferidor!$EL$2,'Anexo V - Quadro Consolidado'!Y5,0)</f>
        <v>0</v>
      </c>
      <c r="EM6" s="43">
        <f>IF('Anexo V - Quadro Consolidado'!AT5=Conferidor!$EM$2,'Anexo V - Quadro Consolidado'!Y5,0)</f>
        <v>0</v>
      </c>
      <c r="EN6" s="43">
        <f>IF('Anexo V - Quadro Consolidado'!AT5=Conferidor!$EN$2,'Anexo V - Quadro Consolidado'!Y5,0)</f>
        <v>0</v>
      </c>
      <c r="EO6" s="43">
        <f>IF('Anexo V - Quadro Consolidado'!AT5=Conferidor!$EO$2,'Anexo V - Quadro Consolidado'!Y5,0)</f>
        <v>0</v>
      </c>
      <c r="EP6" s="43">
        <f>IF('Anexo V - Quadro Consolidado'!AT5=Conferidor!$EP$2,'Anexo V - Quadro Consolidado'!Y5,0)</f>
        <v>0</v>
      </c>
      <c r="EQ6" s="43">
        <f>IF('Anexo V - Quadro Consolidado'!AT5=Conferidor!$EQ$2,'Anexo V - Quadro Consolidado'!Y5,0)</f>
        <v>0</v>
      </c>
    </row>
    <row r="7" spans="1:149">
      <c r="A7" s="12" t="s">
        <v>95</v>
      </c>
      <c r="B7" s="12" t="s">
        <v>96</v>
      </c>
      <c r="C7" s="12" t="s">
        <v>18</v>
      </c>
      <c r="D7" s="50">
        <f>IF('Anexo V - Quadro Consolidado'!AA6=Conferidor!$D$2,'Anexo V - Quadro Consolidado'!F6,0)</f>
        <v>0</v>
      </c>
      <c r="E7" s="50">
        <f>IF('Anexo V - Quadro Consolidado'!AA6=Conferidor!$E$2,'Anexo V - Quadro Consolidado'!F6,0)</f>
        <v>0</v>
      </c>
      <c r="F7" s="50">
        <f>IF('Anexo V - Quadro Consolidado'!AA6=Conferidor!$F$2,'Anexo V - Quadro Consolidado'!F6,0)</f>
        <v>0</v>
      </c>
      <c r="G7" s="50">
        <f>IF('Anexo V - Quadro Consolidado'!AA6=Conferidor!$G$2,'Anexo V - Quadro Consolidado'!F6,0)</f>
        <v>0</v>
      </c>
      <c r="H7" s="50">
        <f>IF('Anexo V - Quadro Consolidado'!AA6=Conferidor!$H$2,'Anexo V - Quadro Consolidado'!F6,0)</f>
        <v>0</v>
      </c>
      <c r="I7" s="50">
        <f>IF('Anexo V - Quadro Consolidado'!AA6=Conferidor!$I$2,'Anexo V - Quadro Consolidado'!F6,0)</f>
        <v>0</v>
      </c>
      <c r="K7" s="262">
        <f>IF('Anexo V - Quadro Consolidado'!AB6=Conferidor!$K$2,'Anexo V - Quadro Consolidado'!G6,0)</f>
        <v>0</v>
      </c>
      <c r="L7" s="262">
        <f>IF('Anexo V - Quadro Consolidado'!AB6=Conferidor!$L$2,'Anexo V - Quadro Consolidado'!G6,0)</f>
        <v>0</v>
      </c>
      <c r="M7" s="262">
        <f>IF('Anexo V - Quadro Consolidado'!AB6=Conferidor!$M$2,'Anexo V - Quadro Consolidado'!G6,0)</f>
        <v>0</v>
      </c>
      <c r="N7" s="262">
        <f>IF('Anexo V - Quadro Consolidado'!AB6=Conferidor!$N$2,'Anexo V - Quadro Consolidado'!G6,0)</f>
        <v>0</v>
      </c>
      <c r="O7" s="262">
        <f>IF('Anexo V - Quadro Consolidado'!AB6=Conferidor!$O$2,'Anexo V - Quadro Consolidado'!G6,0)</f>
        <v>0</v>
      </c>
      <c r="P7" s="262">
        <f>IF('Anexo V - Quadro Consolidado'!AB6=Conferidor!$P$2,'Anexo V - Quadro Consolidado'!G6,0)</f>
        <v>0</v>
      </c>
      <c r="R7" s="50">
        <f>IF('Anexo V - Quadro Consolidado'!AC6=Conferidor!$R$2,'Anexo V - Quadro Consolidado'!H6,0)</f>
        <v>0</v>
      </c>
      <c r="S7" s="50">
        <f>IF('Anexo V - Quadro Consolidado'!AC6=Conferidor!$S$2,'Anexo V - Quadro Consolidado'!H6,0)</f>
        <v>0</v>
      </c>
      <c r="T7" s="50">
        <f>IF('Anexo V - Quadro Consolidado'!AC6=Conferidor!$T$2,'Anexo V - Quadro Consolidado'!H6,0)</f>
        <v>0</v>
      </c>
      <c r="U7" s="50">
        <f>IF('Anexo V - Quadro Consolidado'!AC6=Conferidor!$U$2,'Anexo V - Quadro Consolidado'!H6,0)</f>
        <v>0</v>
      </c>
      <c r="V7" s="50">
        <f>IF('Anexo V - Quadro Consolidado'!AC6=Conferidor!$V$2,'Anexo V - Quadro Consolidado'!H6,0)</f>
        <v>0</v>
      </c>
      <c r="W7" s="50">
        <f>IF('Anexo V - Quadro Consolidado'!AC6=Conferidor!$W$2,'Anexo V - Quadro Consolidado'!H6,0)</f>
        <v>0</v>
      </c>
      <c r="Y7" s="43">
        <f>IF('Anexo V - Quadro Consolidado'!AH6=Conferidor!$Y$2,'Anexo V - Quadro Consolidado'!M6,0)</f>
        <v>0</v>
      </c>
      <c r="Z7" s="43">
        <f>IF('Anexo V - Quadro Consolidado'!AH6=Conferidor!$Z$2,'Anexo V - Quadro Consolidado'!M6,0)</f>
        <v>0</v>
      </c>
      <c r="AA7" s="43">
        <f>IF('Anexo V - Quadro Consolidado'!AH6=Conferidor!$AA$2,'Anexo V - Quadro Consolidado'!M6,0)</f>
        <v>0</v>
      </c>
      <c r="AB7" s="43">
        <f>IF('Anexo V - Quadro Consolidado'!AH6=Conferidor!$AB$2,'Anexo V - Quadro Consolidado'!M6,0)</f>
        <v>0</v>
      </c>
      <c r="AC7" s="43">
        <f>IF('Anexo V - Quadro Consolidado'!AH6=Conferidor!$AC$2,'Anexo V - Quadro Consolidado'!M6,0)</f>
        <v>0</v>
      </c>
      <c r="AD7" s="43">
        <f>IF('Anexo V - Quadro Consolidado'!AH6=Conferidor!$AD$2,'Anexo V - Quadro Consolidado'!M6,0)</f>
        <v>0</v>
      </c>
      <c r="AF7" s="43">
        <f>IF('Anexo V - Quadro Consolidado'!AI6=Conferidor!$AF$2,'Anexo V - Quadro Consolidado'!N6,0)</f>
        <v>0</v>
      </c>
      <c r="AG7" s="43">
        <f>IF('Anexo V - Quadro Consolidado'!AI6=Conferidor!$AG$2,'Anexo V - Quadro Consolidado'!N6,0)</f>
        <v>0</v>
      </c>
      <c r="AH7" s="43">
        <f>IF('Anexo V - Quadro Consolidado'!AI6=Conferidor!$AH$2,'Anexo V - Quadro Consolidado'!N6,0)</f>
        <v>0</v>
      </c>
      <c r="AI7" s="43">
        <f>IF('Anexo V - Quadro Consolidado'!AI6=Conferidor!$AI$2,'Anexo V - Quadro Consolidado'!N6,0)</f>
        <v>0</v>
      </c>
      <c r="AJ7" s="43">
        <f>IF('Anexo V - Quadro Consolidado'!AI6=Conferidor!$AJ$2,'Anexo V - Quadro Consolidado'!N6,0)</f>
        <v>0</v>
      </c>
      <c r="AK7" s="43">
        <f>IF('Anexo V - Quadro Consolidado'!AI6=Conferidor!$AK$2,'Anexo V - Quadro Consolidado'!N6,0)</f>
        <v>0</v>
      </c>
      <c r="AM7" s="43">
        <f>IF('Anexo V - Quadro Consolidado'!AJ6=Conferidor!$AM$2,'Anexo V - Quadro Consolidado'!O6,0)</f>
        <v>0</v>
      </c>
      <c r="AN7" s="43">
        <f>IF('Anexo V - Quadro Consolidado'!AJ6=Conferidor!$AN$2,'Anexo V - Quadro Consolidado'!O6,0)</f>
        <v>0</v>
      </c>
      <c r="AO7" s="43">
        <f>IF('Anexo V - Quadro Consolidado'!AJ6=Conferidor!$AO$2,'Anexo V - Quadro Consolidado'!O6,0)</f>
        <v>0</v>
      </c>
      <c r="AP7" s="43">
        <f>IF('Anexo V - Quadro Consolidado'!AJ6=Conferidor!$AP$2,'Anexo V - Quadro Consolidado'!O6,0)</f>
        <v>0</v>
      </c>
      <c r="AQ7" s="43">
        <f>IF('Anexo V - Quadro Consolidado'!AJ6=Conferidor!$AQ$2,'Anexo V - Quadro Consolidado'!O6,0)</f>
        <v>0</v>
      </c>
      <c r="AR7" s="43">
        <f>IF('Anexo V - Quadro Consolidado'!AJ6=Conferidor!$AR$2,'Anexo V - Quadro Consolidado'!O6,0)</f>
        <v>0</v>
      </c>
      <c r="AT7" s="43">
        <f>IF('Anexo V - Quadro Consolidado'!AE6=Conferidor!$AT$2,'Anexo V - Quadro Consolidado'!J6,0)</f>
        <v>0</v>
      </c>
      <c r="AU7" s="43">
        <f>IF('Anexo V - Quadro Consolidado'!AE6=Conferidor!$AU$2,'Anexo V - Quadro Consolidado'!J6,0)</f>
        <v>0</v>
      </c>
      <c r="AV7" s="43">
        <f>IF('Anexo V - Quadro Consolidado'!AE6=Conferidor!$AV$2,'Anexo V - Quadro Consolidado'!J6,0)</f>
        <v>0</v>
      </c>
      <c r="AW7" s="43">
        <f>IF('Anexo V - Quadro Consolidado'!AE6=Conferidor!$AW$2,'Anexo V - Quadro Consolidado'!J6,0)</f>
        <v>0</v>
      </c>
      <c r="AX7" s="43">
        <f>IF('Anexo V - Quadro Consolidado'!AE6=Conferidor!$AX$2,'Anexo V - Quadro Consolidado'!J6,0)</f>
        <v>1</v>
      </c>
      <c r="AY7" s="43">
        <f>IF('Anexo V - Quadro Consolidado'!AE6=Conferidor!$AY$2,'Anexo V - Quadro Consolidado'!J6,0)</f>
        <v>0</v>
      </c>
      <c r="AZ7" s="43">
        <f>IF('Anexo V - Quadro Consolidado'!AE6=Conferidor!$AZ$2,'Anexo V - Quadro Consolidado'!J6,0)</f>
        <v>0</v>
      </c>
      <c r="BA7" s="43">
        <f>IF('Anexo V - Quadro Consolidado'!AE6=Conferidor!$BA$2,'Anexo V - Quadro Consolidado'!J6,0)</f>
        <v>0</v>
      </c>
      <c r="BB7" s="43">
        <f>IF('Anexo V - Quadro Consolidado'!AE6=Conferidor!$BB$2,'Anexo V - Quadro Consolidado'!J6,0)</f>
        <v>0</v>
      </c>
      <c r="BD7" s="43">
        <f>IF('Anexo V - Quadro Consolidado'!AF6=Conferidor!$BD$2,'Anexo V - Quadro Consolidado'!K6,0)</f>
        <v>0</v>
      </c>
      <c r="BE7" s="43">
        <f>IF('Anexo V - Quadro Consolidado'!AF6=Conferidor!$BE$2,'Anexo V - Quadro Consolidado'!K6,0)</f>
        <v>0</v>
      </c>
      <c r="BF7" s="43">
        <f>IF('Anexo V - Quadro Consolidado'!AF6=Conferidor!$BF$2,'Anexo V - Quadro Consolidado'!K6,0)</f>
        <v>0</v>
      </c>
      <c r="BG7" s="43">
        <f>IF('Anexo V - Quadro Consolidado'!AF6=Conferidor!$BG$2,'Anexo V - Quadro Consolidado'!K6,0)</f>
        <v>0</v>
      </c>
      <c r="BH7" s="43">
        <f>IF('Anexo V - Quadro Consolidado'!AF6=Conferidor!$BH$2,'Anexo V - Quadro Consolidado'!K6,0)</f>
        <v>0</v>
      </c>
      <c r="BI7" s="43">
        <f>IF('Anexo V - Quadro Consolidado'!AF6=Conferidor!$BI$2,'Anexo V - Quadro Consolidado'!K6,0)</f>
        <v>0</v>
      </c>
      <c r="BJ7" s="43">
        <f>IF('Anexo V - Quadro Consolidado'!AF6=Conferidor!$BJ$2,'Anexo V - Quadro Consolidado'!K6,0)</f>
        <v>0</v>
      </c>
      <c r="BK7" s="43">
        <f>IF('Anexo V - Quadro Consolidado'!AF6=Conferidor!$BK$2,'Anexo V - Quadro Consolidado'!K6,0)</f>
        <v>0</v>
      </c>
      <c r="BM7" s="43">
        <f>IF('Anexo V - Quadro Consolidado'!AG6=Conferidor!$BM$2,'Anexo V - Quadro Consolidado'!L6,0)</f>
        <v>0</v>
      </c>
      <c r="BN7" s="43">
        <f>IF('Anexo V - Quadro Consolidado'!AG6=Conferidor!$BN$2,'Anexo V - Quadro Consolidado'!L6,0)</f>
        <v>0</v>
      </c>
      <c r="BO7" s="43">
        <f>IF('Anexo V - Quadro Consolidado'!AG6=Conferidor!$BO$2,'Anexo V - Quadro Consolidado'!L6,0)</f>
        <v>0</v>
      </c>
      <c r="BP7" s="43">
        <f>IF('Anexo V - Quadro Consolidado'!AG6=Conferidor!$BP$2,'Anexo V - Quadro Consolidado'!L6,0)</f>
        <v>0</v>
      </c>
      <c r="BQ7" s="43">
        <f>IF('Anexo V - Quadro Consolidado'!AG6=Conferidor!$BQ$2,'Anexo V - Quadro Consolidado'!L6,0)</f>
        <v>0</v>
      </c>
      <c r="BR7" s="43">
        <f>IF('Anexo V - Quadro Consolidado'!AG6=Conferidor!$BR$2,'Anexo V - Quadro Consolidado'!L6,0)</f>
        <v>0</v>
      </c>
      <c r="BT7" s="43">
        <f>IF('Anexo V - Quadro Consolidado'!AD6=Conferidor!$BT$2,'Anexo V - Quadro Consolidado'!I6,0)</f>
        <v>0</v>
      </c>
      <c r="BU7" s="43">
        <f>IF('Anexo V - Quadro Consolidado'!AD6=Conferidor!$BU$2,'Anexo V - Quadro Consolidado'!I6,0)</f>
        <v>0</v>
      </c>
      <c r="BV7" s="43">
        <f>IF('Anexo V - Quadro Consolidado'!AD6=Conferidor!$BV$2,'Anexo V - Quadro Consolidado'!I6,0)</f>
        <v>0</v>
      </c>
      <c r="BW7" s="43">
        <f>IF('Anexo V - Quadro Consolidado'!AD6=Conferidor!$BW$2,'Anexo V - Quadro Consolidado'!I6,0)</f>
        <v>0</v>
      </c>
      <c r="BX7" s="43">
        <f>IF('Anexo V - Quadro Consolidado'!AD6=Conferidor!$BX$2,'Anexo V - Quadro Consolidado'!I6,0)</f>
        <v>0</v>
      </c>
      <c r="BY7" s="43">
        <f>IF('Anexo V - Quadro Consolidado'!AD6=Conferidor!$BY$2,'Anexo V - Quadro Consolidado'!I6,0)</f>
        <v>0</v>
      </c>
      <c r="CA7" s="43">
        <f>IF('Anexo V - Quadro Consolidado'!AK6=Conferidor!$CA$2,'Anexo V - Quadro Consolidado'!P6,0)</f>
        <v>0</v>
      </c>
      <c r="CB7" s="43">
        <f>IF('Anexo V - Quadro Consolidado'!AK6=Conferidor!$CB$2,'Anexo V - Quadro Consolidado'!P6,0)</f>
        <v>0</v>
      </c>
      <c r="CC7" s="43">
        <f>IF('Anexo V - Quadro Consolidado'!AK6=Conferidor!$CC$2,'Anexo V - Quadro Consolidado'!P6,0)</f>
        <v>0</v>
      </c>
      <c r="CD7" s="43">
        <f>IF('Anexo V - Quadro Consolidado'!AK6=Conferidor!$CD$2,'Anexo V - Quadro Consolidado'!P6,0)</f>
        <v>0</v>
      </c>
      <c r="CE7" s="43">
        <f>IF('Anexo V - Quadro Consolidado'!AK6=Conferidor!$CE$2,'Anexo V - Quadro Consolidado'!P6,0)</f>
        <v>0</v>
      </c>
      <c r="CF7" s="43">
        <f>IF('Anexo V - Quadro Consolidado'!AK6=Conferidor!$CF$2,'Anexo V - Quadro Consolidado'!P6,0)</f>
        <v>0</v>
      </c>
      <c r="CH7" s="43">
        <f>IF('Anexo V - Quadro Consolidado'!AM6=Conferidor!$CH$2,'Anexo V - Quadro Consolidado'!R6,0)</f>
        <v>0</v>
      </c>
      <c r="CI7" s="43">
        <f>IF('Anexo V - Quadro Consolidado'!AM6=Conferidor!$CI$2,'Anexo V - Quadro Consolidado'!R6,0)</f>
        <v>0</v>
      </c>
      <c r="CJ7" s="43">
        <f>IF('Anexo V - Quadro Consolidado'!AM6=Conferidor!$CJ$2,'Anexo V - Quadro Consolidado'!R6,0)</f>
        <v>0</v>
      </c>
      <c r="CK7" s="43">
        <f>IF('Anexo V - Quadro Consolidado'!AM6=Conferidor!$CK$2,'Anexo V - Quadro Consolidado'!R6,0)</f>
        <v>0</v>
      </c>
      <c r="CL7" s="43">
        <f>IF('Anexo V - Quadro Consolidado'!AM6=Conferidor!$CL$2,'Anexo V - Quadro Consolidado'!R6,0)</f>
        <v>0</v>
      </c>
      <c r="CM7" s="43">
        <f>IF('Anexo V - Quadro Consolidado'!AM6=Conferidor!$CM$2,'Anexo V - Quadro Consolidado'!R6,0)</f>
        <v>0</v>
      </c>
      <c r="CO7" s="43">
        <f>IF('Anexo V - Quadro Consolidado'!AN6=Conferidor!$CO$2,'Anexo V - Quadro Consolidado'!S6,0)</f>
        <v>0</v>
      </c>
      <c r="CP7" s="43">
        <f>IF('Anexo V - Quadro Consolidado'!AN6=Conferidor!$CP$2,'Anexo V - Quadro Consolidado'!S6,0)</f>
        <v>0</v>
      </c>
      <c r="CQ7" s="43">
        <f>IF('Anexo V - Quadro Consolidado'!AN6=Conferidor!$CQ$2,'Anexo V - Quadro Consolidado'!S6,0)</f>
        <v>0</v>
      </c>
      <c r="CR7" s="43">
        <f>IF('Anexo V - Quadro Consolidado'!AN6=Conferidor!$CR$2,'Anexo V - Quadro Consolidado'!S6,0)</f>
        <v>0</v>
      </c>
      <c r="CS7" s="43">
        <f>IF('Anexo V - Quadro Consolidado'!AN6=Conferidor!$CS$2,'Anexo V - Quadro Consolidado'!S6,0)</f>
        <v>0</v>
      </c>
      <c r="CT7" s="43">
        <f>IF('Anexo V - Quadro Consolidado'!AN6=Conferidor!$CT$2,'Anexo V - Quadro Consolidado'!S6,0)</f>
        <v>0</v>
      </c>
      <c r="CV7" s="43">
        <f>IF('Anexo V - Quadro Consolidado'!AO6=Conferidor!$CV$2,'Anexo V - Quadro Consolidado'!T6,0)</f>
        <v>0</v>
      </c>
      <c r="CW7" s="43">
        <f>IF('Anexo V - Quadro Consolidado'!AO6=Conferidor!$CW$2,'Anexo V - Quadro Consolidado'!T6,0)</f>
        <v>0</v>
      </c>
      <c r="CX7" s="43">
        <f>IF('Anexo V - Quadro Consolidado'!AO6=Conferidor!$CX$2,'Anexo V - Quadro Consolidado'!T6,0)</f>
        <v>0</v>
      </c>
      <c r="CY7" s="43">
        <f>IF('Anexo V - Quadro Consolidado'!AO6=Conferidor!$CY$2,'Anexo V - Quadro Consolidado'!T6,0)</f>
        <v>0</v>
      </c>
      <c r="CZ7" s="43">
        <f>IF('Anexo V - Quadro Consolidado'!AO6=Conferidor!$CZ$2,'Anexo V - Quadro Consolidado'!T6,0)</f>
        <v>0</v>
      </c>
      <c r="DA7" s="43">
        <f>IF('Anexo V - Quadro Consolidado'!AO6=Conferidor!$DA$2,'Anexo V - Quadro Consolidado'!T6,0)</f>
        <v>0</v>
      </c>
      <c r="DC7" s="43">
        <f>IF('Anexo V - Quadro Consolidado'!AL6=Conferidor!$DC$2,'Anexo V - Quadro Consolidado'!Q6,0)</f>
        <v>0</v>
      </c>
      <c r="DD7" s="43">
        <f>IF('Anexo V - Quadro Consolidado'!AL6=Conferidor!$DD$2,'Anexo V - Quadro Consolidado'!Q6,0)</f>
        <v>0</v>
      </c>
      <c r="DE7" s="43">
        <f>IF('Anexo V - Quadro Consolidado'!AL6=Conferidor!$DE$2,'Anexo V - Quadro Consolidado'!Q6,0)</f>
        <v>0</v>
      </c>
      <c r="DF7" s="43">
        <f>IF('Anexo V - Quadro Consolidado'!AL6=Conferidor!$DF$2,'Anexo V - Quadro Consolidado'!Q6,0)</f>
        <v>0</v>
      </c>
      <c r="DG7" s="43">
        <f>IF('Anexo V - Quadro Consolidado'!AL6=Conferidor!$DG$2,'Anexo V - Quadro Consolidado'!Q6,0)</f>
        <v>0</v>
      </c>
      <c r="DH7" s="43">
        <f>IF('Anexo V - Quadro Consolidado'!AL6=Conferidor!$DH$2,'Anexo V - Quadro Consolidado'!Q6,0)</f>
        <v>0</v>
      </c>
      <c r="DJ7" s="43">
        <f>IF('Anexo V - Quadro Consolidado'!AP6=Conferidor!$DJ$2,'Anexo V - Quadro Consolidado'!U6,0)</f>
        <v>0</v>
      </c>
      <c r="DK7" s="43">
        <f>IF('Anexo V - Quadro Consolidado'!AP6=Conferidor!$DK$2,'Anexo V - Quadro Consolidado'!U6,0)</f>
        <v>0</v>
      </c>
      <c r="DL7" s="43">
        <f>IF('Anexo V - Quadro Consolidado'!AP6=Conferidor!$DL$2,'Anexo V - Quadro Consolidado'!U6,0)</f>
        <v>0</v>
      </c>
      <c r="DM7" s="43">
        <f>IF('Anexo V - Quadro Consolidado'!AP6=Conferidor!$DM$2,'Anexo V - Quadro Consolidado'!U6,0)</f>
        <v>0</v>
      </c>
      <c r="DN7" s="43">
        <f>IF('Anexo V - Quadro Consolidado'!AP6=Conferidor!$DN$2,'Anexo V - Quadro Consolidado'!U6,0)</f>
        <v>0</v>
      </c>
      <c r="DO7" s="43">
        <f>IF('Anexo V - Quadro Consolidado'!AP6=Conferidor!$DO$2,'Anexo V - Quadro Consolidado'!U6,0)</f>
        <v>0</v>
      </c>
      <c r="DQ7" s="43">
        <f>IF('Anexo V - Quadro Consolidado'!AQ6=Conferidor!$DQ$2,'Anexo V - Quadro Consolidado'!V6,0)</f>
        <v>0</v>
      </c>
      <c r="DR7" s="43">
        <f>IF('Anexo V - Quadro Consolidado'!AQ6=Conferidor!$DR$2,'Anexo V - Quadro Consolidado'!V6,0)</f>
        <v>0</v>
      </c>
      <c r="DS7" s="43">
        <f>IF('Anexo V - Quadro Consolidado'!AQ6=Conferidor!$DS$2,'Anexo V - Quadro Consolidado'!V6,0)</f>
        <v>0</v>
      </c>
      <c r="DT7" s="43">
        <f>IF('Anexo V - Quadro Consolidado'!AQ6=Conferidor!$DT$2,'Anexo V - Quadro Consolidado'!V6,0)</f>
        <v>0</v>
      </c>
      <c r="DU7" s="43">
        <f>IF('Anexo V - Quadro Consolidado'!AQ6=Conferidor!$DU$2,'Anexo V - Quadro Consolidado'!V6,0)</f>
        <v>0</v>
      </c>
      <c r="DV7" s="43">
        <f>IF('Anexo V - Quadro Consolidado'!AQ6=Conferidor!$DV$2,'Anexo V - Quadro Consolidado'!V6,0)</f>
        <v>0</v>
      </c>
      <c r="DX7" s="22">
        <f>IF('Anexo V - Quadro Consolidado'!AR6=Conferidor!$DX$2,'Anexo V - Quadro Consolidado'!W6,0)</f>
        <v>0</v>
      </c>
      <c r="DY7" s="22">
        <f>IF('Anexo V - Quadro Consolidado'!AR6=Conferidor!$DY$2,'Anexo V - Quadro Consolidado'!W6,0)</f>
        <v>0</v>
      </c>
      <c r="DZ7" s="22">
        <f>IF('Anexo V - Quadro Consolidado'!AR6=Conferidor!$DZ$2,'Anexo V - Quadro Consolidado'!W6,0)</f>
        <v>0</v>
      </c>
      <c r="EA7" s="22">
        <f>IF('Anexo V - Quadro Consolidado'!AR6=Conferidor!$EA$2,'Anexo V - Quadro Consolidado'!W6,0)</f>
        <v>0</v>
      </c>
      <c r="EB7" s="22">
        <f>IF('Anexo V - Quadro Consolidado'!AR6=Conferidor!$EB$2,'Anexo V - Quadro Consolidado'!W6,0)</f>
        <v>0</v>
      </c>
      <c r="EC7" s="22">
        <f>IF('Anexo V - Quadro Consolidado'!AR6=Conferidor!$EC$2,'Anexo V - Quadro Consolidado'!W6,0)</f>
        <v>0</v>
      </c>
      <c r="EE7" s="43">
        <f>IF('Anexo V - Quadro Consolidado'!AS6=Conferidor!$EE$2,'Anexo V - Quadro Consolidado'!X6,0)</f>
        <v>0</v>
      </c>
      <c r="EF7" s="43">
        <f>IF('Anexo V - Quadro Consolidado'!AS6=Conferidor!$EF$2,'Anexo V - Quadro Consolidado'!X6,0)</f>
        <v>0</v>
      </c>
      <c r="EG7" s="43">
        <f>IF('Anexo V - Quadro Consolidado'!AS6=Conferidor!$EG$2,'Anexo V - Quadro Consolidado'!X6,0)</f>
        <v>0</v>
      </c>
      <c r="EH7" s="43">
        <f>IF('Anexo V - Quadro Consolidado'!AS6=Conferidor!$EH$2,'Anexo V - Quadro Consolidado'!X6,0)</f>
        <v>0</v>
      </c>
      <c r="EI7" s="43">
        <f>IF('Anexo V - Quadro Consolidado'!AS6=Conferidor!$EI$2,'Anexo V - Quadro Consolidado'!X6,0)</f>
        <v>0</v>
      </c>
      <c r="EJ7" s="43">
        <f>IF('Anexo V - Quadro Consolidado'!AS6=Conferidor!$EJ$2,'Anexo V - Quadro Consolidado'!X6,0)</f>
        <v>0</v>
      </c>
      <c r="EL7" s="43">
        <f>IF('Anexo V - Quadro Consolidado'!AT6=Conferidor!$EL$2,'Anexo V - Quadro Consolidado'!Y6,0)</f>
        <v>0</v>
      </c>
      <c r="EM7" s="43">
        <f>IF('Anexo V - Quadro Consolidado'!AT6=Conferidor!$EM$2,'Anexo V - Quadro Consolidado'!Y6,0)</f>
        <v>0</v>
      </c>
      <c r="EN7" s="43">
        <f>IF('Anexo V - Quadro Consolidado'!AT6=Conferidor!$EN$2,'Anexo V - Quadro Consolidado'!Y6,0)</f>
        <v>0</v>
      </c>
      <c r="EO7" s="43">
        <f>IF('Anexo V - Quadro Consolidado'!AT6=Conferidor!$EO$2,'Anexo V - Quadro Consolidado'!Y6,0)</f>
        <v>0</v>
      </c>
      <c r="EP7" s="43">
        <f>IF('Anexo V - Quadro Consolidado'!AT6=Conferidor!$EP$2,'Anexo V - Quadro Consolidado'!Y6,0)</f>
        <v>0</v>
      </c>
      <c r="EQ7" s="43">
        <f>IF('Anexo V - Quadro Consolidado'!AT6=Conferidor!$EQ$2,'Anexo V - Quadro Consolidado'!Y6,0)</f>
        <v>0</v>
      </c>
    </row>
    <row r="8" spans="1:149">
      <c r="A8" s="12" t="s">
        <v>95</v>
      </c>
      <c r="B8" s="12" t="s">
        <v>96</v>
      </c>
      <c r="C8" s="12" t="s">
        <v>19</v>
      </c>
      <c r="D8" s="50">
        <f>IF('Anexo V - Quadro Consolidado'!AA7=Conferidor!$D$2,'Anexo V - Quadro Consolidado'!F7,0)</f>
        <v>0</v>
      </c>
      <c r="E8" s="50">
        <f>IF('Anexo V - Quadro Consolidado'!AA7=Conferidor!$E$2,'Anexo V - Quadro Consolidado'!F7,0)</f>
        <v>0</v>
      </c>
      <c r="F8" s="50">
        <f>IF('Anexo V - Quadro Consolidado'!AA7=Conferidor!$F$2,'Anexo V - Quadro Consolidado'!F7,0)</f>
        <v>0</v>
      </c>
      <c r="G8" s="50">
        <f>IF('Anexo V - Quadro Consolidado'!AA7=Conferidor!$G$2,'Anexo V - Quadro Consolidado'!F7,0)</f>
        <v>0</v>
      </c>
      <c r="H8" s="50">
        <f>IF('Anexo V - Quadro Consolidado'!AA7=Conferidor!$H$2,'Anexo V - Quadro Consolidado'!F7,0)</f>
        <v>0</v>
      </c>
      <c r="I8" s="50">
        <f>IF('Anexo V - Quadro Consolidado'!AA7=Conferidor!$I$2,'Anexo V - Quadro Consolidado'!F7,0)</f>
        <v>0</v>
      </c>
      <c r="K8" s="262">
        <f>IF('Anexo V - Quadro Consolidado'!AB7=Conferidor!$K$2,'Anexo V - Quadro Consolidado'!G7,0)</f>
        <v>0</v>
      </c>
      <c r="L8" s="262">
        <f>IF('Anexo V - Quadro Consolidado'!AB7=Conferidor!$L$2,'Anexo V - Quadro Consolidado'!G7,0)</f>
        <v>0</v>
      </c>
      <c r="M8" s="262">
        <f>IF('Anexo V - Quadro Consolidado'!AB7=Conferidor!$M$2,'Anexo V - Quadro Consolidado'!G7,0)</f>
        <v>0</v>
      </c>
      <c r="N8" s="262">
        <f>IF('Anexo V - Quadro Consolidado'!AB7=Conferidor!$N$2,'Anexo V - Quadro Consolidado'!G7,0)</f>
        <v>0</v>
      </c>
      <c r="O8" s="262">
        <f>IF('Anexo V - Quadro Consolidado'!AB7=Conferidor!$O$2,'Anexo V - Quadro Consolidado'!G7,0)</f>
        <v>0</v>
      </c>
      <c r="P8" s="262">
        <f>IF('Anexo V - Quadro Consolidado'!AB7=Conferidor!$P$2,'Anexo V - Quadro Consolidado'!G7,0)</f>
        <v>0</v>
      </c>
      <c r="R8" s="50">
        <f>IF('Anexo V - Quadro Consolidado'!AC7=Conferidor!$R$2,'Anexo V - Quadro Consolidado'!H7,0)</f>
        <v>0</v>
      </c>
      <c r="S8" s="50">
        <f>IF('Anexo V - Quadro Consolidado'!AC7=Conferidor!$S$2,'Anexo V - Quadro Consolidado'!H7,0)</f>
        <v>0</v>
      </c>
      <c r="T8" s="50">
        <f>IF('Anexo V - Quadro Consolidado'!AC7=Conferidor!$T$2,'Anexo V - Quadro Consolidado'!H7,0)</f>
        <v>0</v>
      </c>
      <c r="U8" s="50">
        <f>IF('Anexo V - Quadro Consolidado'!AC7=Conferidor!$U$2,'Anexo V - Quadro Consolidado'!H7,0)</f>
        <v>0</v>
      </c>
      <c r="V8" s="50">
        <f>IF('Anexo V - Quadro Consolidado'!AC7=Conferidor!$V$2,'Anexo V - Quadro Consolidado'!H7,0)</f>
        <v>0</v>
      </c>
      <c r="W8" s="50">
        <f>IF('Anexo V - Quadro Consolidado'!AC7=Conferidor!$W$2,'Anexo V - Quadro Consolidado'!H7,0)</f>
        <v>0</v>
      </c>
      <c r="Y8" s="43">
        <f>IF('Anexo V - Quadro Consolidado'!AH7=Conferidor!$Y$2,'Anexo V - Quadro Consolidado'!M7,0)</f>
        <v>0</v>
      </c>
      <c r="Z8" s="43">
        <f>IF('Anexo V - Quadro Consolidado'!AH7=Conferidor!$Z$2,'Anexo V - Quadro Consolidado'!M7,0)</f>
        <v>0</v>
      </c>
      <c r="AA8" s="43">
        <f>IF('Anexo V - Quadro Consolidado'!AH7=Conferidor!$AA$2,'Anexo V - Quadro Consolidado'!M7,0)</f>
        <v>0</v>
      </c>
      <c r="AB8" s="43">
        <f>IF('Anexo V - Quadro Consolidado'!AH7=Conferidor!$AB$2,'Anexo V - Quadro Consolidado'!M7,0)</f>
        <v>0</v>
      </c>
      <c r="AC8" s="43">
        <f>IF('Anexo V - Quadro Consolidado'!AH7=Conferidor!$AC$2,'Anexo V - Quadro Consolidado'!M7,0)</f>
        <v>0</v>
      </c>
      <c r="AD8" s="43">
        <f>IF('Anexo V - Quadro Consolidado'!AH7=Conferidor!$AD$2,'Anexo V - Quadro Consolidado'!M7,0)</f>
        <v>0</v>
      </c>
      <c r="AF8" s="43">
        <f>IF('Anexo V - Quadro Consolidado'!AI7=Conferidor!$AF$2,'Anexo V - Quadro Consolidado'!N7,0)</f>
        <v>0</v>
      </c>
      <c r="AG8" s="43">
        <f>IF('Anexo V - Quadro Consolidado'!AI7=Conferidor!$AG$2,'Anexo V - Quadro Consolidado'!N7,0)</f>
        <v>0</v>
      </c>
      <c r="AH8" s="43">
        <f>IF('Anexo V - Quadro Consolidado'!AI7=Conferidor!$AH$2,'Anexo V - Quadro Consolidado'!N7,0)</f>
        <v>0</v>
      </c>
      <c r="AI8" s="43">
        <f>IF('Anexo V - Quadro Consolidado'!AI7=Conferidor!$AI$2,'Anexo V - Quadro Consolidado'!N7,0)</f>
        <v>0</v>
      </c>
      <c r="AJ8" s="43">
        <f>IF('Anexo V - Quadro Consolidado'!AI7=Conferidor!$AJ$2,'Anexo V - Quadro Consolidado'!N7,0)</f>
        <v>0</v>
      </c>
      <c r="AK8" s="43">
        <f>IF('Anexo V - Quadro Consolidado'!AI7=Conferidor!$AK$2,'Anexo V - Quadro Consolidado'!N7,0)</f>
        <v>0</v>
      </c>
      <c r="AM8" s="43">
        <f>IF('Anexo V - Quadro Consolidado'!AJ7=Conferidor!$AM$2,'Anexo V - Quadro Consolidado'!O7,0)</f>
        <v>0</v>
      </c>
      <c r="AN8" s="43">
        <f>IF('Anexo V - Quadro Consolidado'!AJ7=Conferidor!$AN$2,'Anexo V - Quadro Consolidado'!O7,0)</f>
        <v>0</v>
      </c>
      <c r="AO8" s="43">
        <f>IF('Anexo V - Quadro Consolidado'!AJ7=Conferidor!$AO$2,'Anexo V - Quadro Consolidado'!O7,0)</f>
        <v>0</v>
      </c>
      <c r="AP8" s="43">
        <f>IF('Anexo V - Quadro Consolidado'!AJ7=Conferidor!$AP$2,'Anexo V - Quadro Consolidado'!O7,0)</f>
        <v>0</v>
      </c>
      <c r="AQ8" s="43">
        <f>IF('Anexo V - Quadro Consolidado'!AJ7=Conferidor!$AQ$2,'Anexo V - Quadro Consolidado'!O7,0)</f>
        <v>0</v>
      </c>
      <c r="AR8" s="43">
        <f>IF('Anexo V - Quadro Consolidado'!AJ7=Conferidor!$AR$2,'Anexo V - Quadro Consolidado'!O7,0)</f>
        <v>0</v>
      </c>
      <c r="AT8" s="43">
        <f>IF('Anexo V - Quadro Consolidado'!AE7=Conferidor!$AT$2,'Anexo V - Quadro Consolidado'!J7,0)</f>
        <v>0</v>
      </c>
      <c r="AU8" s="43">
        <f>IF('Anexo V - Quadro Consolidado'!AE7=Conferidor!$AU$2,'Anexo V - Quadro Consolidado'!J7,0)</f>
        <v>0</v>
      </c>
      <c r="AV8" s="43">
        <f>IF('Anexo V - Quadro Consolidado'!AE7=Conferidor!$AV$2,'Anexo V - Quadro Consolidado'!J7,0)</f>
        <v>0</v>
      </c>
      <c r="AW8" s="43">
        <f>IF('Anexo V - Quadro Consolidado'!AE7=Conferidor!$AW$2,'Anexo V - Quadro Consolidado'!J7,0)</f>
        <v>0</v>
      </c>
      <c r="AX8" s="43">
        <f>IF('Anexo V - Quadro Consolidado'!AE7=Conferidor!$AX$2,'Anexo V - Quadro Consolidado'!J7,0)</f>
        <v>1</v>
      </c>
      <c r="AY8" s="43">
        <f>IF('Anexo V - Quadro Consolidado'!AE7=Conferidor!$AY$2,'Anexo V - Quadro Consolidado'!J7,0)</f>
        <v>0</v>
      </c>
      <c r="AZ8" s="43">
        <f>IF('Anexo V - Quadro Consolidado'!AE7=Conferidor!$AZ$2,'Anexo V - Quadro Consolidado'!J7,0)</f>
        <v>0</v>
      </c>
      <c r="BA8" s="43">
        <f>IF('Anexo V - Quadro Consolidado'!AE7=Conferidor!$BA$2,'Anexo V - Quadro Consolidado'!J7,0)</f>
        <v>0</v>
      </c>
      <c r="BB8" s="43">
        <f>IF('Anexo V - Quadro Consolidado'!AE7=Conferidor!$BB$2,'Anexo V - Quadro Consolidado'!J7,0)</f>
        <v>0</v>
      </c>
      <c r="BD8" s="43">
        <f>IF('Anexo V - Quadro Consolidado'!AF7=Conferidor!$BD$2,'Anexo V - Quadro Consolidado'!K7,0)</f>
        <v>0</v>
      </c>
      <c r="BE8" s="43">
        <f>IF('Anexo V - Quadro Consolidado'!AF7=Conferidor!$BE$2,'Anexo V - Quadro Consolidado'!K7,0)</f>
        <v>0</v>
      </c>
      <c r="BF8" s="43">
        <f>IF('Anexo V - Quadro Consolidado'!AF7=Conferidor!$BF$2,'Anexo V - Quadro Consolidado'!K7,0)</f>
        <v>0</v>
      </c>
      <c r="BG8" s="43">
        <f>IF('Anexo V - Quadro Consolidado'!AF7=Conferidor!$BG$2,'Anexo V - Quadro Consolidado'!K7,0)</f>
        <v>0</v>
      </c>
      <c r="BH8" s="43">
        <f>IF('Anexo V - Quadro Consolidado'!AF7=Conferidor!$BH$2,'Anexo V - Quadro Consolidado'!K7,0)</f>
        <v>0</v>
      </c>
      <c r="BI8" s="43">
        <f>IF('Anexo V - Quadro Consolidado'!AF7=Conferidor!$BI$2,'Anexo V - Quadro Consolidado'!K7,0)</f>
        <v>0</v>
      </c>
      <c r="BJ8" s="43">
        <f>IF('Anexo V - Quadro Consolidado'!AF7=Conferidor!$BJ$2,'Anexo V - Quadro Consolidado'!K7,0)</f>
        <v>0</v>
      </c>
      <c r="BK8" s="43">
        <f>IF('Anexo V - Quadro Consolidado'!AF7=Conferidor!$BK$2,'Anexo V - Quadro Consolidado'!K7,0)</f>
        <v>0</v>
      </c>
      <c r="BM8" s="43">
        <f>IF('Anexo V - Quadro Consolidado'!AG7=Conferidor!$BM$2,'Anexo V - Quadro Consolidado'!L7,0)</f>
        <v>0</v>
      </c>
      <c r="BN8" s="43">
        <f>IF('Anexo V - Quadro Consolidado'!AG7=Conferidor!$BN$2,'Anexo V - Quadro Consolidado'!L7,0)</f>
        <v>0</v>
      </c>
      <c r="BO8" s="43">
        <f>IF('Anexo V - Quadro Consolidado'!AG7=Conferidor!$BO$2,'Anexo V - Quadro Consolidado'!L7,0)</f>
        <v>0</v>
      </c>
      <c r="BP8" s="43">
        <f>IF('Anexo V - Quadro Consolidado'!AG7=Conferidor!$BP$2,'Anexo V - Quadro Consolidado'!L7,0)</f>
        <v>0</v>
      </c>
      <c r="BQ8" s="43">
        <f>IF('Anexo V - Quadro Consolidado'!AG7=Conferidor!$BQ$2,'Anexo V - Quadro Consolidado'!L7,0)</f>
        <v>0</v>
      </c>
      <c r="BR8" s="43">
        <f>IF('Anexo V - Quadro Consolidado'!AG7=Conferidor!$BR$2,'Anexo V - Quadro Consolidado'!L7,0)</f>
        <v>0</v>
      </c>
      <c r="BT8" s="43">
        <f>IF('Anexo V - Quadro Consolidado'!AD7=Conferidor!$BT$2,'Anexo V - Quadro Consolidado'!I7,0)</f>
        <v>0</v>
      </c>
      <c r="BU8" s="43">
        <f>IF('Anexo V - Quadro Consolidado'!AD7=Conferidor!$BU$2,'Anexo V - Quadro Consolidado'!I7,0)</f>
        <v>0</v>
      </c>
      <c r="BV8" s="43">
        <f>IF('Anexo V - Quadro Consolidado'!AD7=Conferidor!$BV$2,'Anexo V - Quadro Consolidado'!I7,0)</f>
        <v>0</v>
      </c>
      <c r="BW8" s="43">
        <f>IF('Anexo V - Quadro Consolidado'!AD7=Conferidor!$BW$2,'Anexo V - Quadro Consolidado'!I7,0)</f>
        <v>0</v>
      </c>
      <c r="BX8" s="43">
        <f>IF('Anexo V - Quadro Consolidado'!AD7=Conferidor!$BX$2,'Anexo V - Quadro Consolidado'!I7,0)</f>
        <v>0</v>
      </c>
      <c r="BY8" s="43">
        <f>IF('Anexo V - Quadro Consolidado'!AD7=Conferidor!$BY$2,'Anexo V - Quadro Consolidado'!I7,0)</f>
        <v>0</v>
      </c>
      <c r="CA8" s="43">
        <f>IF('Anexo V - Quadro Consolidado'!AK7=Conferidor!$CA$2,'Anexo V - Quadro Consolidado'!P7,0)</f>
        <v>0</v>
      </c>
      <c r="CB8" s="43">
        <f>IF('Anexo V - Quadro Consolidado'!AK7=Conferidor!$CB$2,'Anexo V - Quadro Consolidado'!P7,0)</f>
        <v>0</v>
      </c>
      <c r="CC8" s="43">
        <f>IF('Anexo V - Quadro Consolidado'!AK7=Conferidor!$CC$2,'Anexo V - Quadro Consolidado'!P7,0)</f>
        <v>0</v>
      </c>
      <c r="CD8" s="43">
        <f>IF('Anexo V - Quadro Consolidado'!AK7=Conferidor!$CD$2,'Anexo V - Quadro Consolidado'!P7,0)</f>
        <v>0</v>
      </c>
      <c r="CE8" s="43">
        <f>IF('Anexo V - Quadro Consolidado'!AK7=Conferidor!$CE$2,'Anexo V - Quadro Consolidado'!P7,0)</f>
        <v>0</v>
      </c>
      <c r="CF8" s="43">
        <f>IF('Anexo V - Quadro Consolidado'!AK7=Conferidor!$CF$2,'Anexo V - Quadro Consolidado'!P7,0)</f>
        <v>0</v>
      </c>
      <c r="CH8" s="43">
        <f>IF('Anexo V - Quadro Consolidado'!AM7=Conferidor!$CH$2,'Anexo V - Quadro Consolidado'!R7,0)</f>
        <v>0</v>
      </c>
      <c r="CI8" s="43">
        <f>IF('Anexo V - Quadro Consolidado'!AM7=Conferidor!$CI$2,'Anexo V - Quadro Consolidado'!R7,0)</f>
        <v>0</v>
      </c>
      <c r="CJ8" s="43">
        <f>IF('Anexo V - Quadro Consolidado'!AM7=Conferidor!$CJ$2,'Anexo V - Quadro Consolidado'!R7,0)</f>
        <v>0</v>
      </c>
      <c r="CK8" s="43">
        <f>IF('Anexo V - Quadro Consolidado'!AM7=Conferidor!$CK$2,'Anexo V - Quadro Consolidado'!R7,0)</f>
        <v>0</v>
      </c>
      <c r="CL8" s="43">
        <f>IF('Anexo V - Quadro Consolidado'!AM7=Conferidor!$CL$2,'Anexo V - Quadro Consolidado'!R7,0)</f>
        <v>0</v>
      </c>
      <c r="CM8" s="43">
        <f>IF('Anexo V - Quadro Consolidado'!AM7=Conferidor!$CM$2,'Anexo V - Quadro Consolidado'!R7,0)</f>
        <v>0</v>
      </c>
      <c r="CO8" s="43">
        <f>IF('Anexo V - Quadro Consolidado'!AN7=Conferidor!$CO$2,'Anexo V - Quadro Consolidado'!S7,0)</f>
        <v>0</v>
      </c>
      <c r="CP8" s="43">
        <f>IF('Anexo V - Quadro Consolidado'!AN7=Conferidor!$CP$2,'Anexo V - Quadro Consolidado'!S7,0)</f>
        <v>0</v>
      </c>
      <c r="CQ8" s="43">
        <f>IF('Anexo V - Quadro Consolidado'!AN7=Conferidor!$CQ$2,'Anexo V - Quadro Consolidado'!S7,0)</f>
        <v>0</v>
      </c>
      <c r="CR8" s="43">
        <f>IF('Anexo V - Quadro Consolidado'!AN7=Conferidor!$CR$2,'Anexo V - Quadro Consolidado'!S7,0)</f>
        <v>0</v>
      </c>
      <c r="CS8" s="43">
        <f>IF('Anexo V - Quadro Consolidado'!AN7=Conferidor!$CS$2,'Anexo V - Quadro Consolidado'!S7,0)</f>
        <v>0</v>
      </c>
      <c r="CT8" s="43">
        <f>IF('Anexo V - Quadro Consolidado'!AN7=Conferidor!$CT$2,'Anexo V - Quadro Consolidado'!S7,0)</f>
        <v>0</v>
      </c>
      <c r="CV8" s="43">
        <f>IF('Anexo V - Quadro Consolidado'!AO7=Conferidor!$CV$2,'Anexo V - Quadro Consolidado'!T7,0)</f>
        <v>0</v>
      </c>
      <c r="CW8" s="43">
        <f>IF('Anexo V - Quadro Consolidado'!AO7=Conferidor!$CW$2,'Anexo V - Quadro Consolidado'!T7,0)</f>
        <v>0</v>
      </c>
      <c r="CX8" s="43">
        <f>IF('Anexo V - Quadro Consolidado'!AO7=Conferidor!$CX$2,'Anexo V - Quadro Consolidado'!T7,0)</f>
        <v>0</v>
      </c>
      <c r="CY8" s="43">
        <f>IF('Anexo V - Quadro Consolidado'!AO7=Conferidor!$CY$2,'Anexo V - Quadro Consolidado'!T7,0)</f>
        <v>0</v>
      </c>
      <c r="CZ8" s="43">
        <f>IF('Anexo V - Quadro Consolidado'!AO7=Conferidor!$CZ$2,'Anexo V - Quadro Consolidado'!T7,0)</f>
        <v>0</v>
      </c>
      <c r="DA8" s="43">
        <f>IF('Anexo V - Quadro Consolidado'!AO7=Conferidor!$DA$2,'Anexo V - Quadro Consolidado'!T7,0)</f>
        <v>0</v>
      </c>
      <c r="DC8" s="43">
        <f>IF('Anexo V - Quadro Consolidado'!AL7=Conferidor!$DC$2,'Anexo V - Quadro Consolidado'!Q7,0)</f>
        <v>0</v>
      </c>
      <c r="DD8" s="43">
        <f>IF('Anexo V - Quadro Consolidado'!AL7=Conferidor!$DD$2,'Anexo V - Quadro Consolidado'!Q7,0)</f>
        <v>0</v>
      </c>
      <c r="DE8" s="43">
        <f>IF('Anexo V - Quadro Consolidado'!AL7=Conferidor!$DE$2,'Anexo V - Quadro Consolidado'!Q7,0)</f>
        <v>0</v>
      </c>
      <c r="DF8" s="43">
        <f>IF('Anexo V - Quadro Consolidado'!AL7=Conferidor!$DF$2,'Anexo V - Quadro Consolidado'!Q7,0)</f>
        <v>0</v>
      </c>
      <c r="DG8" s="43">
        <f>IF('Anexo V - Quadro Consolidado'!AL7=Conferidor!$DG$2,'Anexo V - Quadro Consolidado'!Q7,0)</f>
        <v>0</v>
      </c>
      <c r="DH8" s="43">
        <f>IF('Anexo V - Quadro Consolidado'!AL7=Conferidor!$DH$2,'Anexo V - Quadro Consolidado'!Q7,0)</f>
        <v>0</v>
      </c>
      <c r="DJ8" s="43">
        <f>IF('Anexo V - Quadro Consolidado'!AP7=Conferidor!$DJ$2,'Anexo V - Quadro Consolidado'!U7,0)</f>
        <v>0</v>
      </c>
      <c r="DK8" s="43">
        <f>IF('Anexo V - Quadro Consolidado'!AP7=Conferidor!$DK$2,'Anexo V - Quadro Consolidado'!U7,0)</f>
        <v>0</v>
      </c>
      <c r="DL8" s="43">
        <f>IF('Anexo V - Quadro Consolidado'!AP7=Conferidor!$DL$2,'Anexo V - Quadro Consolidado'!U7,0)</f>
        <v>0</v>
      </c>
      <c r="DM8" s="43">
        <f>IF('Anexo V - Quadro Consolidado'!AP7=Conferidor!$DM$2,'Anexo V - Quadro Consolidado'!U7,0)</f>
        <v>0</v>
      </c>
      <c r="DN8" s="43">
        <f>IF('Anexo V - Quadro Consolidado'!AP7=Conferidor!$DN$2,'Anexo V - Quadro Consolidado'!U7,0)</f>
        <v>0</v>
      </c>
      <c r="DO8" s="43">
        <f>IF('Anexo V - Quadro Consolidado'!AP7=Conferidor!$DO$2,'Anexo V - Quadro Consolidado'!U7,0)</f>
        <v>0</v>
      </c>
      <c r="DQ8" s="43">
        <f>IF('Anexo V - Quadro Consolidado'!AQ7=Conferidor!$DQ$2,'Anexo V - Quadro Consolidado'!V7,0)</f>
        <v>0</v>
      </c>
      <c r="DR8" s="43">
        <f>IF('Anexo V - Quadro Consolidado'!AQ7=Conferidor!$DR$2,'Anexo V - Quadro Consolidado'!V7,0)</f>
        <v>0</v>
      </c>
      <c r="DS8" s="43">
        <f>IF('Anexo V - Quadro Consolidado'!AQ7=Conferidor!$DS$2,'Anexo V - Quadro Consolidado'!V7,0)</f>
        <v>0</v>
      </c>
      <c r="DT8" s="43">
        <f>IF('Anexo V - Quadro Consolidado'!AQ7=Conferidor!$DT$2,'Anexo V - Quadro Consolidado'!V7,0)</f>
        <v>0</v>
      </c>
      <c r="DU8" s="43">
        <f>IF('Anexo V - Quadro Consolidado'!AQ7=Conferidor!$DU$2,'Anexo V - Quadro Consolidado'!V7,0)</f>
        <v>0</v>
      </c>
      <c r="DV8" s="43">
        <f>IF('Anexo V - Quadro Consolidado'!AQ7=Conferidor!$DV$2,'Anexo V - Quadro Consolidado'!V7,0)</f>
        <v>0</v>
      </c>
      <c r="DX8" s="22">
        <f>IF('Anexo V - Quadro Consolidado'!AR7=Conferidor!$DX$2,'Anexo V - Quadro Consolidado'!W7,0)</f>
        <v>0</v>
      </c>
      <c r="DY8" s="22">
        <f>IF('Anexo V - Quadro Consolidado'!AR7=Conferidor!$DY$2,'Anexo V - Quadro Consolidado'!W7,0)</f>
        <v>0</v>
      </c>
      <c r="DZ8" s="22">
        <f>IF('Anexo V - Quadro Consolidado'!AR7=Conferidor!$DZ$2,'Anexo V - Quadro Consolidado'!W7,0)</f>
        <v>0</v>
      </c>
      <c r="EA8" s="22">
        <f>IF('Anexo V - Quadro Consolidado'!AR7=Conferidor!$EA$2,'Anexo V - Quadro Consolidado'!W7,0)</f>
        <v>0</v>
      </c>
      <c r="EB8" s="22">
        <f>IF('Anexo V - Quadro Consolidado'!AR7=Conferidor!$EB$2,'Anexo V - Quadro Consolidado'!W7,0)</f>
        <v>0</v>
      </c>
      <c r="EC8" s="22">
        <f>IF('Anexo V - Quadro Consolidado'!AR7=Conferidor!$EC$2,'Anexo V - Quadro Consolidado'!W7,0)</f>
        <v>0</v>
      </c>
      <c r="EE8" s="43">
        <f>IF('Anexo V - Quadro Consolidado'!AS7=Conferidor!$EE$2,'Anexo V - Quadro Consolidado'!X7,0)</f>
        <v>0</v>
      </c>
      <c r="EF8" s="43">
        <f>IF('Anexo V - Quadro Consolidado'!AS7=Conferidor!$EF$2,'Anexo V - Quadro Consolidado'!X7,0)</f>
        <v>0</v>
      </c>
      <c r="EG8" s="43">
        <f>IF('Anexo V - Quadro Consolidado'!AS7=Conferidor!$EG$2,'Anexo V - Quadro Consolidado'!X7,0)</f>
        <v>0</v>
      </c>
      <c r="EH8" s="43">
        <f>IF('Anexo V - Quadro Consolidado'!AS7=Conferidor!$EH$2,'Anexo V - Quadro Consolidado'!X7,0)</f>
        <v>0</v>
      </c>
      <c r="EI8" s="43">
        <f>IF('Anexo V - Quadro Consolidado'!AS7=Conferidor!$EI$2,'Anexo V - Quadro Consolidado'!X7,0)</f>
        <v>0</v>
      </c>
      <c r="EJ8" s="43">
        <f>IF('Anexo V - Quadro Consolidado'!AS7=Conferidor!$EJ$2,'Anexo V - Quadro Consolidado'!X7,0)</f>
        <v>0</v>
      </c>
      <c r="EL8" s="43">
        <f>IF('Anexo V - Quadro Consolidado'!AT7=Conferidor!$EL$2,'Anexo V - Quadro Consolidado'!Y7,0)</f>
        <v>0</v>
      </c>
      <c r="EM8" s="43">
        <f>IF('Anexo V - Quadro Consolidado'!AT7=Conferidor!$EM$2,'Anexo V - Quadro Consolidado'!Y7,0)</f>
        <v>0</v>
      </c>
      <c r="EN8" s="43">
        <f>IF('Anexo V - Quadro Consolidado'!AT7=Conferidor!$EN$2,'Anexo V - Quadro Consolidado'!Y7,0)</f>
        <v>0</v>
      </c>
      <c r="EO8" s="43">
        <f>IF('Anexo V - Quadro Consolidado'!AT7=Conferidor!$EO$2,'Anexo V - Quadro Consolidado'!Y7,0)</f>
        <v>0</v>
      </c>
      <c r="EP8" s="43">
        <f>IF('Anexo V - Quadro Consolidado'!AT7=Conferidor!$EP$2,'Anexo V - Quadro Consolidado'!Y7,0)</f>
        <v>0</v>
      </c>
      <c r="EQ8" s="43">
        <f>IF('Anexo V - Quadro Consolidado'!AT7=Conferidor!$EQ$2,'Anexo V - Quadro Consolidado'!Y7,0)</f>
        <v>0</v>
      </c>
    </row>
    <row r="9" spans="1:149">
      <c r="A9" s="12" t="s">
        <v>95</v>
      </c>
      <c r="B9" s="12" t="s">
        <v>96</v>
      </c>
      <c r="C9" s="12" t="s">
        <v>350</v>
      </c>
      <c r="D9" s="50">
        <f>IF('Anexo V - Quadro Consolidado'!AA8=Conferidor!$D$2,'Anexo V - Quadro Consolidado'!F8,0)</f>
        <v>0</v>
      </c>
      <c r="E9" s="50">
        <f>IF('Anexo V - Quadro Consolidado'!AA8=Conferidor!$E$2,'Anexo V - Quadro Consolidado'!F8,0)</f>
        <v>0</v>
      </c>
      <c r="F9" s="50">
        <f>IF('Anexo V - Quadro Consolidado'!AA8=Conferidor!$F$2,'Anexo V - Quadro Consolidado'!F8,0)</f>
        <v>0</v>
      </c>
      <c r="G9" s="50">
        <f>IF('Anexo V - Quadro Consolidado'!AA8=Conferidor!$G$2,'Anexo V - Quadro Consolidado'!F8,0)</f>
        <v>0</v>
      </c>
      <c r="H9" s="50">
        <f>IF('Anexo V - Quadro Consolidado'!AA8=Conferidor!$H$2,'Anexo V - Quadro Consolidado'!F8,0)</f>
        <v>0</v>
      </c>
      <c r="I9" s="50">
        <f>IF('Anexo V - Quadro Consolidado'!AA8=Conferidor!$I$2,'Anexo V - Quadro Consolidado'!F8,0)</f>
        <v>0</v>
      </c>
      <c r="K9" s="262">
        <f>IF('Anexo V - Quadro Consolidado'!AB8=Conferidor!$K$2,'Anexo V - Quadro Consolidado'!G8,0)</f>
        <v>0</v>
      </c>
      <c r="L9" s="262">
        <f>IF('Anexo V - Quadro Consolidado'!AB8=Conferidor!$L$2,'Anexo V - Quadro Consolidado'!G8,0)</f>
        <v>0</v>
      </c>
      <c r="M9" s="262">
        <f>IF('Anexo V - Quadro Consolidado'!AB8=Conferidor!$M$2,'Anexo V - Quadro Consolidado'!G8,0)</f>
        <v>0</v>
      </c>
      <c r="N9" s="262">
        <f>IF('Anexo V - Quadro Consolidado'!AB8=Conferidor!$N$2,'Anexo V - Quadro Consolidado'!G8,0)</f>
        <v>0</v>
      </c>
      <c r="O9" s="262">
        <f>IF('Anexo V - Quadro Consolidado'!AB8=Conferidor!$O$2,'Anexo V - Quadro Consolidado'!G8,0)</f>
        <v>0</v>
      </c>
      <c r="P9" s="262">
        <f>IF('Anexo V - Quadro Consolidado'!AB8=Conferidor!$P$2,'Anexo V - Quadro Consolidado'!G8,0)</f>
        <v>0</v>
      </c>
      <c r="R9" s="50">
        <f>IF('Anexo V - Quadro Consolidado'!AC8=Conferidor!$R$2,'Anexo V - Quadro Consolidado'!H8,0)</f>
        <v>0</v>
      </c>
      <c r="S9" s="50">
        <f>IF('Anexo V - Quadro Consolidado'!AC8=Conferidor!$S$2,'Anexo V - Quadro Consolidado'!H8,0)</f>
        <v>0</v>
      </c>
      <c r="T9" s="50">
        <f>IF('Anexo V - Quadro Consolidado'!AC8=Conferidor!$T$2,'Anexo V - Quadro Consolidado'!H8,0)</f>
        <v>0</v>
      </c>
      <c r="U9" s="50">
        <f>IF('Anexo V - Quadro Consolidado'!AC8=Conferidor!$U$2,'Anexo V - Quadro Consolidado'!H8,0)</f>
        <v>0</v>
      </c>
      <c r="V9" s="50">
        <f>IF('Anexo V - Quadro Consolidado'!AC8=Conferidor!$V$2,'Anexo V - Quadro Consolidado'!H8,0)</f>
        <v>0</v>
      </c>
      <c r="W9" s="50">
        <f>IF('Anexo V - Quadro Consolidado'!AC8=Conferidor!$W$2,'Anexo V - Quadro Consolidado'!H8,0)</f>
        <v>0</v>
      </c>
      <c r="Y9" s="43">
        <f>IF('Anexo V - Quadro Consolidado'!AH8=Conferidor!$Y$2,'Anexo V - Quadro Consolidado'!M8,0)</f>
        <v>0</v>
      </c>
      <c r="Z9" s="43">
        <f>IF('Anexo V - Quadro Consolidado'!AH8=Conferidor!$Z$2,'Anexo V - Quadro Consolidado'!M8,0)</f>
        <v>0</v>
      </c>
      <c r="AA9" s="43">
        <f>IF('Anexo V - Quadro Consolidado'!AH8=Conferidor!$AA$2,'Anexo V - Quadro Consolidado'!M8,0)</f>
        <v>0</v>
      </c>
      <c r="AB9" s="43">
        <f>IF('Anexo V - Quadro Consolidado'!AH8=Conferidor!$AB$2,'Anexo V - Quadro Consolidado'!M8,0)</f>
        <v>0</v>
      </c>
      <c r="AC9" s="43">
        <f>IF('Anexo V - Quadro Consolidado'!AH8=Conferidor!$AC$2,'Anexo V - Quadro Consolidado'!M8,0)</f>
        <v>0</v>
      </c>
      <c r="AD9" s="43">
        <f>IF('Anexo V - Quadro Consolidado'!AH8=Conferidor!$AD$2,'Anexo V - Quadro Consolidado'!M8,0)</f>
        <v>0</v>
      </c>
      <c r="AF9" s="43">
        <f>IF('Anexo V - Quadro Consolidado'!AI8=Conferidor!$AF$2,'Anexo V - Quadro Consolidado'!N8,0)</f>
        <v>0</v>
      </c>
      <c r="AG9" s="43">
        <f>IF('Anexo V - Quadro Consolidado'!AI8=Conferidor!$AG$2,'Anexo V - Quadro Consolidado'!N8,0)</f>
        <v>0</v>
      </c>
      <c r="AH9" s="43">
        <f>IF('Anexo V - Quadro Consolidado'!AI8=Conferidor!$AH$2,'Anexo V - Quadro Consolidado'!N8,0)</f>
        <v>0</v>
      </c>
      <c r="AI9" s="43">
        <f>IF('Anexo V - Quadro Consolidado'!AI8=Conferidor!$AI$2,'Anexo V - Quadro Consolidado'!N8,0)</f>
        <v>0</v>
      </c>
      <c r="AJ9" s="43">
        <f>IF('Anexo V - Quadro Consolidado'!AI8=Conferidor!$AJ$2,'Anexo V - Quadro Consolidado'!N8,0)</f>
        <v>0</v>
      </c>
      <c r="AK9" s="43">
        <f>IF('Anexo V - Quadro Consolidado'!AI8=Conferidor!$AK$2,'Anexo V - Quadro Consolidado'!N8,0)</f>
        <v>0</v>
      </c>
      <c r="AM9" s="43">
        <f>IF('Anexo V - Quadro Consolidado'!AJ8=Conferidor!$AM$2,'Anexo V - Quadro Consolidado'!O8,0)</f>
        <v>0</v>
      </c>
      <c r="AN9" s="43">
        <f>IF('Anexo V - Quadro Consolidado'!AJ8=Conferidor!$AN$2,'Anexo V - Quadro Consolidado'!O8,0)</f>
        <v>0</v>
      </c>
      <c r="AO9" s="43">
        <f>IF('Anexo V - Quadro Consolidado'!AJ8=Conferidor!$AO$2,'Anexo V - Quadro Consolidado'!O8,0)</f>
        <v>0</v>
      </c>
      <c r="AP9" s="43">
        <f>IF('Anexo V - Quadro Consolidado'!AJ8=Conferidor!$AP$2,'Anexo V - Quadro Consolidado'!O8,0)</f>
        <v>0</v>
      </c>
      <c r="AQ9" s="43">
        <f>IF('Anexo V - Quadro Consolidado'!AJ8=Conferidor!$AQ$2,'Anexo V - Quadro Consolidado'!O8,0)</f>
        <v>0</v>
      </c>
      <c r="AR9" s="43">
        <f>IF('Anexo V - Quadro Consolidado'!AJ8=Conferidor!$AR$2,'Anexo V - Quadro Consolidado'!O8,0)</f>
        <v>0</v>
      </c>
      <c r="AT9" s="43">
        <f>IF('Anexo V - Quadro Consolidado'!AE8=Conferidor!$AT$2,'Anexo V - Quadro Consolidado'!J8,0)</f>
        <v>0</v>
      </c>
      <c r="AU9" s="43">
        <f>IF('Anexo V - Quadro Consolidado'!AE8=Conferidor!$AU$2,'Anexo V - Quadro Consolidado'!J8,0)</f>
        <v>0</v>
      </c>
      <c r="AV9" s="43">
        <f>IF('Anexo V - Quadro Consolidado'!AE8=Conferidor!$AV$2,'Anexo V - Quadro Consolidado'!J8,0)</f>
        <v>0</v>
      </c>
      <c r="AW9" s="43">
        <f>IF('Anexo V - Quadro Consolidado'!AE8=Conferidor!$AW$2,'Anexo V - Quadro Consolidado'!J8,0)</f>
        <v>0</v>
      </c>
      <c r="AX9" s="43">
        <f>IF('Anexo V - Quadro Consolidado'!AE8=Conferidor!$AX$2,'Anexo V - Quadro Consolidado'!J8,0)</f>
        <v>0</v>
      </c>
      <c r="AY9" s="43">
        <f>IF('Anexo V - Quadro Consolidado'!AE8=Conferidor!$AY$2,'Anexo V - Quadro Consolidado'!J8,0)</f>
        <v>1</v>
      </c>
      <c r="AZ9" s="43">
        <f>IF('Anexo V - Quadro Consolidado'!AE8=Conferidor!$AZ$2,'Anexo V - Quadro Consolidado'!J8,0)</f>
        <v>0</v>
      </c>
      <c r="BA9" s="43">
        <f>IF('Anexo V - Quadro Consolidado'!AE8=Conferidor!$BA$2,'Anexo V - Quadro Consolidado'!J8,0)</f>
        <v>0</v>
      </c>
      <c r="BB9" s="43">
        <f>IF('Anexo V - Quadro Consolidado'!AE8=Conferidor!$BB$2,'Anexo V - Quadro Consolidado'!J8,0)</f>
        <v>0</v>
      </c>
      <c r="BD9" s="43">
        <f>IF('Anexo V - Quadro Consolidado'!AF8=Conferidor!$BD$2,'Anexo V - Quadro Consolidado'!K8,0)</f>
        <v>0</v>
      </c>
      <c r="BE9" s="43">
        <f>IF('Anexo V - Quadro Consolidado'!AF8=Conferidor!$BE$2,'Anexo V - Quadro Consolidado'!K8,0)</f>
        <v>0</v>
      </c>
      <c r="BF9" s="43">
        <f>IF('Anexo V - Quadro Consolidado'!AF8=Conferidor!$BF$2,'Anexo V - Quadro Consolidado'!K8,0)</f>
        <v>0</v>
      </c>
      <c r="BG9" s="43">
        <f>IF('Anexo V - Quadro Consolidado'!AF8=Conferidor!$BG$2,'Anexo V - Quadro Consolidado'!K8,0)</f>
        <v>0</v>
      </c>
      <c r="BH9" s="43">
        <f>IF('Anexo V - Quadro Consolidado'!AF8=Conferidor!$BH$2,'Anexo V - Quadro Consolidado'!K8,0)</f>
        <v>0</v>
      </c>
      <c r="BI9" s="43">
        <f>IF('Anexo V - Quadro Consolidado'!AF8=Conferidor!$BI$2,'Anexo V - Quadro Consolidado'!K8,0)</f>
        <v>0</v>
      </c>
      <c r="BJ9" s="43">
        <f>IF('Anexo V - Quadro Consolidado'!AF8=Conferidor!$BJ$2,'Anexo V - Quadro Consolidado'!K8,0)</f>
        <v>0</v>
      </c>
      <c r="BK9" s="43">
        <f>IF('Anexo V - Quadro Consolidado'!AF8=Conferidor!$BK$2,'Anexo V - Quadro Consolidado'!K8,0)</f>
        <v>0</v>
      </c>
      <c r="BM9" s="43">
        <f>IF('Anexo V - Quadro Consolidado'!AG8=Conferidor!$BM$2,'Anexo V - Quadro Consolidado'!L8,0)</f>
        <v>0</v>
      </c>
      <c r="BN9" s="43">
        <f>IF('Anexo V - Quadro Consolidado'!AG8=Conferidor!$BN$2,'Anexo V - Quadro Consolidado'!L8,0)</f>
        <v>0</v>
      </c>
      <c r="BO9" s="43">
        <f>IF('Anexo V - Quadro Consolidado'!AG8=Conferidor!$BO$2,'Anexo V - Quadro Consolidado'!L8,0)</f>
        <v>0</v>
      </c>
      <c r="BP9" s="43">
        <f>IF('Anexo V - Quadro Consolidado'!AG8=Conferidor!$BP$2,'Anexo V - Quadro Consolidado'!L8,0)</f>
        <v>0</v>
      </c>
      <c r="BQ9" s="43">
        <f>IF('Anexo V - Quadro Consolidado'!AG8=Conferidor!$BQ$2,'Anexo V - Quadro Consolidado'!L8,0)</f>
        <v>0</v>
      </c>
      <c r="BR9" s="43">
        <f>IF('Anexo V - Quadro Consolidado'!AG8=Conferidor!$BR$2,'Anexo V - Quadro Consolidado'!L8,0)</f>
        <v>0</v>
      </c>
      <c r="BT9" s="43">
        <f>IF('Anexo V - Quadro Consolidado'!AD8=Conferidor!$BT$2,'Anexo V - Quadro Consolidado'!I8,0)</f>
        <v>0</v>
      </c>
      <c r="BU9" s="43">
        <f>IF('Anexo V - Quadro Consolidado'!AD8=Conferidor!$BU$2,'Anexo V - Quadro Consolidado'!I8,0)</f>
        <v>0</v>
      </c>
      <c r="BV9" s="43">
        <f>IF('Anexo V - Quadro Consolidado'!AD8=Conferidor!$BV$2,'Anexo V - Quadro Consolidado'!I8,0)</f>
        <v>0</v>
      </c>
      <c r="BW9" s="43">
        <f>IF('Anexo V - Quadro Consolidado'!AD8=Conferidor!$BW$2,'Anexo V - Quadro Consolidado'!I8,0)</f>
        <v>0</v>
      </c>
      <c r="BX9" s="43">
        <f>IF('Anexo V - Quadro Consolidado'!AD8=Conferidor!$BX$2,'Anexo V - Quadro Consolidado'!I8,0)</f>
        <v>0</v>
      </c>
      <c r="BY9" s="43">
        <f>IF('Anexo V - Quadro Consolidado'!AD8=Conferidor!$BY$2,'Anexo V - Quadro Consolidado'!I8,0)</f>
        <v>0</v>
      </c>
      <c r="CA9" s="43">
        <f>IF('Anexo V - Quadro Consolidado'!AK8=Conferidor!$CA$2,'Anexo V - Quadro Consolidado'!P8,0)</f>
        <v>0</v>
      </c>
      <c r="CB9" s="43">
        <f>IF('Anexo V - Quadro Consolidado'!AK8=Conferidor!$CB$2,'Anexo V - Quadro Consolidado'!P8,0)</f>
        <v>0</v>
      </c>
      <c r="CC9" s="43">
        <f>IF('Anexo V - Quadro Consolidado'!AK8=Conferidor!$CC$2,'Anexo V - Quadro Consolidado'!P8,0)</f>
        <v>0</v>
      </c>
      <c r="CD9" s="43">
        <f>IF('Anexo V - Quadro Consolidado'!AK8=Conferidor!$CD$2,'Anexo V - Quadro Consolidado'!P8,0)</f>
        <v>0</v>
      </c>
      <c r="CE9" s="43">
        <f>IF('Anexo V - Quadro Consolidado'!AK8=Conferidor!$CE$2,'Anexo V - Quadro Consolidado'!P8,0)</f>
        <v>0</v>
      </c>
      <c r="CF9" s="43">
        <f>IF('Anexo V - Quadro Consolidado'!AK8=Conferidor!$CF$2,'Anexo V - Quadro Consolidado'!P8,0)</f>
        <v>0</v>
      </c>
      <c r="CH9" s="43">
        <f>IF('Anexo V - Quadro Consolidado'!AM8=Conferidor!$CH$2,'Anexo V - Quadro Consolidado'!R8,0)</f>
        <v>0</v>
      </c>
      <c r="CI9" s="43">
        <f>IF('Anexo V - Quadro Consolidado'!AM8=Conferidor!$CI$2,'Anexo V - Quadro Consolidado'!R8,0)</f>
        <v>0</v>
      </c>
      <c r="CJ9" s="43">
        <f>IF('Anexo V - Quadro Consolidado'!AM8=Conferidor!$CJ$2,'Anexo V - Quadro Consolidado'!R8,0)</f>
        <v>0</v>
      </c>
      <c r="CK9" s="43">
        <f>IF('Anexo V - Quadro Consolidado'!AM8=Conferidor!$CK$2,'Anexo V - Quadro Consolidado'!R8,0)</f>
        <v>0</v>
      </c>
      <c r="CL9" s="43">
        <f>IF('Anexo V - Quadro Consolidado'!AM8=Conferidor!$CL$2,'Anexo V - Quadro Consolidado'!R8,0)</f>
        <v>0</v>
      </c>
      <c r="CM9" s="43">
        <f>IF('Anexo V - Quadro Consolidado'!AM8=Conferidor!$CM$2,'Anexo V - Quadro Consolidado'!R8,0)</f>
        <v>0</v>
      </c>
      <c r="CO9" s="43">
        <f>IF('Anexo V - Quadro Consolidado'!AN8=Conferidor!$CO$2,'Anexo V - Quadro Consolidado'!S8,0)</f>
        <v>0</v>
      </c>
      <c r="CP9" s="43">
        <f>IF('Anexo V - Quadro Consolidado'!AN8=Conferidor!$CP$2,'Anexo V - Quadro Consolidado'!S8,0)</f>
        <v>0</v>
      </c>
      <c r="CQ9" s="43">
        <f>IF('Anexo V - Quadro Consolidado'!AN8=Conferidor!$CQ$2,'Anexo V - Quadro Consolidado'!S8,0)</f>
        <v>0</v>
      </c>
      <c r="CR9" s="43">
        <f>IF('Anexo V - Quadro Consolidado'!AN8=Conferidor!$CR$2,'Anexo V - Quadro Consolidado'!S8,0)</f>
        <v>0</v>
      </c>
      <c r="CS9" s="43">
        <f>IF('Anexo V - Quadro Consolidado'!AN8=Conferidor!$CS$2,'Anexo V - Quadro Consolidado'!S8,0)</f>
        <v>0</v>
      </c>
      <c r="CT9" s="43">
        <f>IF('Anexo V - Quadro Consolidado'!AN8=Conferidor!$CT$2,'Anexo V - Quadro Consolidado'!S8,0)</f>
        <v>0</v>
      </c>
      <c r="CV9" s="43">
        <f>IF('Anexo V - Quadro Consolidado'!AO8=Conferidor!$CV$2,'Anexo V - Quadro Consolidado'!T8,0)</f>
        <v>0</v>
      </c>
      <c r="CW9" s="43">
        <f>IF('Anexo V - Quadro Consolidado'!AO8=Conferidor!$CW$2,'Anexo V - Quadro Consolidado'!T8,0)</f>
        <v>0</v>
      </c>
      <c r="CX9" s="43">
        <f>IF('Anexo V - Quadro Consolidado'!AO8=Conferidor!$CX$2,'Anexo V - Quadro Consolidado'!T8,0)</f>
        <v>0</v>
      </c>
      <c r="CY9" s="43">
        <f>IF('Anexo V - Quadro Consolidado'!AO8=Conferidor!$CY$2,'Anexo V - Quadro Consolidado'!T8,0)</f>
        <v>0</v>
      </c>
      <c r="CZ9" s="43">
        <f>IF('Anexo V - Quadro Consolidado'!AO8=Conferidor!$CZ$2,'Anexo V - Quadro Consolidado'!T8,0)</f>
        <v>0</v>
      </c>
      <c r="DA9" s="43">
        <f>IF('Anexo V - Quadro Consolidado'!AO8=Conferidor!$DA$2,'Anexo V - Quadro Consolidado'!T8,0)</f>
        <v>0</v>
      </c>
      <c r="DC9" s="43">
        <f>IF('Anexo V - Quadro Consolidado'!AL8=Conferidor!$DC$2,'Anexo V - Quadro Consolidado'!Q8,0)</f>
        <v>0</v>
      </c>
      <c r="DD9" s="43">
        <f>IF('Anexo V - Quadro Consolidado'!AL8=Conferidor!$DD$2,'Anexo V - Quadro Consolidado'!Q8,0)</f>
        <v>0</v>
      </c>
      <c r="DE9" s="43">
        <f>IF('Anexo V - Quadro Consolidado'!AL8=Conferidor!$DE$2,'Anexo V - Quadro Consolidado'!Q8,0)</f>
        <v>0</v>
      </c>
      <c r="DF9" s="43">
        <f>IF('Anexo V - Quadro Consolidado'!AL8=Conferidor!$DF$2,'Anexo V - Quadro Consolidado'!Q8,0)</f>
        <v>0</v>
      </c>
      <c r="DG9" s="43">
        <f>IF('Anexo V - Quadro Consolidado'!AL8=Conferidor!$DG$2,'Anexo V - Quadro Consolidado'!Q8,0)</f>
        <v>0</v>
      </c>
      <c r="DH9" s="43">
        <f>IF('Anexo V - Quadro Consolidado'!AL8=Conferidor!$DH$2,'Anexo V - Quadro Consolidado'!Q8,0)</f>
        <v>0</v>
      </c>
      <c r="DJ9" s="43">
        <f>IF('Anexo V - Quadro Consolidado'!AP8=Conferidor!$DJ$2,'Anexo V - Quadro Consolidado'!U8,0)</f>
        <v>0</v>
      </c>
      <c r="DK9" s="43">
        <f>IF('Anexo V - Quadro Consolidado'!AP8=Conferidor!$DK$2,'Anexo V - Quadro Consolidado'!U8,0)</f>
        <v>0</v>
      </c>
      <c r="DL9" s="43">
        <f>IF('Anexo V - Quadro Consolidado'!AP8=Conferidor!$DL$2,'Anexo V - Quadro Consolidado'!U8,0)</f>
        <v>0</v>
      </c>
      <c r="DM9" s="43">
        <f>IF('Anexo V - Quadro Consolidado'!AP8=Conferidor!$DM$2,'Anexo V - Quadro Consolidado'!U8,0)</f>
        <v>0</v>
      </c>
      <c r="DN9" s="43">
        <f>IF('Anexo V - Quadro Consolidado'!AP8=Conferidor!$DN$2,'Anexo V - Quadro Consolidado'!U8,0)</f>
        <v>0</v>
      </c>
      <c r="DO9" s="43">
        <f>IF('Anexo V - Quadro Consolidado'!AP8=Conferidor!$DO$2,'Anexo V - Quadro Consolidado'!U8,0)</f>
        <v>0</v>
      </c>
      <c r="DQ9" s="43">
        <f>IF('Anexo V - Quadro Consolidado'!AQ8=Conferidor!$DQ$2,'Anexo V - Quadro Consolidado'!V8,0)</f>
        <v>0</v>
      </c>
      <c r="DR9" s="43">
        <f>IF('Anexo V - Quadro Consolidado'!AQ8=Conferidor!$DR$2,'Anexo V - Quadro Consolidado'!V8,0)</f>
        <v>0</v>
      </c>
      <c r="DS9" s="43">
        <f>IF('Anexo V - Quadro Consolidado'!AQ8=Conferidor!$DS$2,'Anexo V - Quadro Consolidado'!V8,0)</f>
        <v>0</v>
      </c>
      <c r="DT9" s="43">
        <f>IF('Anexo V - Quadro Consolidado'!AQ8=Conferidor!$DT$2,'Anexo V - Quadro Consolidado'!V8,0)</f>
        <v>0</v>
      </c>
      <c r="DU9" s="43">
        <f>IF('Anexo V - Quadro Consolidado'!AQ8=Conferidor!$DU$2,'Anexo V - Quadro Consolidado'!V8,0)</f>
        <v>0</v>
      </c>
      <c r="DV9" s="43">
        <f>IF('Anexo V - Quadro Consolidado'!AQ8=Conferidor!$DV$2,'Anexo V - Quadro Consolidado'!V8,0)</f>
        <v>0</v>
      </c>
      <c r="DX9" s="22">
        <f>IF('Anexo V - Quadro Consolidado'!AR8=Conferidor!$DX$2,'Anexo V - Quadro Consolidado'!W8,0)</f>
        <v>0</v>
      </c>
      <c r="DY9" s="22">
        <f>IF('Anexo V - Quadro Consolidado'!AR8=Conferidor!$DY$2,'Anexo V - Quadro Consolidado'!W8,0)</f>
        <v>0</v>
      </c>
      <c r="DZ9" s="22">
        <f>IF('Anexo V - Quadro Consolidado'!AR8=Conferidor!$DZ$2,'Anexo V - Quadro Consolidado'!W8,0)</f>
        <v>0</v>
      </c>
      <c r="EA9" s="22">
        <f>IF('Anexo V - Quadro Consolidado'!AR8=Conferidor!$EA$2,'Anexo V - Quadro Consolidado'!W8,0)</f>
        <v>0</v>
      </c>
      <c r="EB9" s="22">
        <f>IF('Anexo V - Quadro Consolidado'!AR8=Conferidor!$EB$2,'Anexo V - Quadro Consolidado'!W8,0)</f>
        <v>0</v>
      </c>
      <c r="EC9" s="22">
        <f>IF('Anexo V - Quadro Consolidado'!AR8=Conferidor!$EC$2,'Anexo V - Quadro Consolidado'!W8,0)</f>
        <v>0</v>
      </c>
      <c r="EE9" s="43">
        <f>IF('Anexo V - Quadro Consolidado'!AS8=Conferidor!$EE$2,'Anexo V - Quadro Consolidado'!X8,0)</f>
        <v>0</v>
      </c>
      <c r="EF9" s="43">
        <f>IF('Anexo V - Quadro Consolidado'!AS8=Conferidor!$EF$2,'Anexo V - Quadro Consolidado'!X8,0)</f>
        <v>0</v>
      </c>
      <c r="EG9" s="43">
        <f>IF('Anexo V - Quadro Consolidado'!AS8=Conferidor!$EG$2,'Anexo V - Quadro Consolidado'!X8,0)</f>
        <v>0</v>
      </c>
      <c r="EH9" s="43">
        <f>IF('Anexo V - Quadro Consolidado'!AS8=Conferidor!$EH$2,'Anexo V - Quadro Consolidado'!X8,0)</f>
        <v>0</v>
      </c>
      <c r="EI9" s="43">
        <f>IF('Anexo V - Quadro Consolidado'!AS8=Conferidor!$EI$2,'Anexo V - Quadro Consolidado'!X8,0)</f>
        <v>0</v>
      </c>
      <c r="EJ9" s="43">
        <f>IF('Anexo V - Quadro Consolidado'!AS8=Conferidor!$EJ$2,'Anexo V - Quadro Consolidado'!X8,0)</f>
        <v>0</v>
      </c>
      <c r="EL9" s="43">
        <f>IF('Anexo V - Quadro Consolidado'!AT8=Conferidor!$EL$2,'Anexo V - Quadro Consolidado'!Y8,0)</f>
        <v>0</v>
      </c>
      <c r="EM9" s="43">
        <f>IF('Anexo V - Quadro Consolidado'!AT8=Conferidor!$EM$2,'Anexo V - Quadro Consolidado'!Y8,0)</f>
        <v>0</v>
      </c>
      <c r="EN9" s="43">
        <f>IF('Anexo V - Quadro Consolidado'!AT8=Conferidor!$EN$2,'Anexo V - Quadro Consolidado'!Y8,0)</f>
        <v>0</v>
      </c>
      <c r="EO9" s="43">
        <f>IF('Anexo V - Quadro Consolidado'!AT8=Conferidor!$EO$2,'Anexo V - Quadro Consolidado'!Y8,0)</f>
        <v>0</v>
      </c>
      <c r="EP9" s="43">
        <f>IF('Anexo V - Quadro Consolidado'!AT8=Conferidor!$EP$2,'Anexo V - Quadro Consolidado'!Y8,0)</f>
        <v>0</v>
      </c>
      <c r="EQ9" s="43">
        <f>IF('Anexo V - Quadro Consolidado'!AT8=Conferidor!$EQ$2,'Anexo V - Quadro Consolidado'!Y8,0)</f>
        <v>0</v>
      </c>
    </row>
    <row r="10" spans="1:149">
      <c r="A10" s="12" t="s">
        <v>95</v>
      </c>
      <c r="B10" s="12" t="s">
        <v>96</v>
      </c>
      <c r="C10" s="12" t="s">
        <v>20</v>
      </c>
      <c r="D10" s="50">
        <f>IF('Anexo V - Quadro Consolidado'!AA9=Conferidor!$D$2,'Anexo V - Quadro Consolidado'!F9,0)</f>
        <v>0</v>
      </c>
      <c r="E10" s="50">
        <f>IF('Anexo V - Quadro Consolidado'!AA9=Conferidor!$E$2,'Anexo V - Quadro Consolidado'!F9,0)</f>
        <v>0</v>
      </c>
      <c r="F10" s="50">
        <f>IF('Anexo V - Quadro Consolidado'!AA9=Conferidor!$F$2,'Anexo V - Quadro Consolidado'!F9,0)</f>
        <v>0</v>
      </c>
      <c r="G10" s="50">
        <f>IF('Anexo V - Quadro Consolidado'!AA9=Conferidor!$G$2,'Anexo V - Quadro Consolidado'!F9,0)</f>
        <v>0</v>
      </c>
      <c r="H10" s="50">
        <f>IF('Anexo V - Quadro Consolidado'!AA9=Conferidor!$H$2,'Anexo V - Quadro Consolidado'!F9,0)</f>
        <v>0</v>
      </c>
      <c r="I10" s="50">
        <f>IF('Anexo V - Quadro Consolidado'!AA9=Conferidor!$I$2,'Anexo V - Quadro Consolidado'!F9,0)</f>
        <v>0</v>
      </c>
      <c r="K10" s="262">
        <f>IF('Anexo V - Quadro Consolidado'!AB9=Conferidor!$K$2,'Anexo V - Quadro Consolidado'!G9,0)</f>
        <v>0</v>
      </c>
      <c r="L10" s="262">
        <f>IF('Anexo V - Quadro Consolidado'!AB9=Conferidor!$L$2,'Anexo V - Quadro Consolidado'!G9,0)</f>
        <v>0</v>
      </c>
      <c r="M10" s="262">
        <f>IF('Anexo V - Quadro Consolidado'!AB9=Conferidor!$M$2,'Anexo V - Quadro Consolidado'!G9,0)</f>
        <v>0</v>
      </c>
      <c r="N10" s="262">
        <f>IF('Anexo V - Quadro Consolidado'!AB9=Conferidor!$N$2,'Anexo V - Quadro Consolidado'!G9,0)</f>
        <v>0</v>
      </c>
      <c r="O10" s="262">
        <f>IF('Anexo V - Quadro Consolidado'!AB9=Conferidor!$O$2,'Anexo V - Quadro Consolidado'!G9,0)</f>
        <v>0</v>
      </c>
      <c r="P10" s="262">
        <f>IF('Anexo V - Quadro Consolidado'!AB9=Conferidor!$P$2,'Anexo V - Quadro Consolidado'!G9,0)</f>
        <v>0</v>
      </c>
      <c r="R10" s="50">
        <f>IF('Anexo V - Quadro Consolidado'!AC9=Conferidor!$R$2,'Anexo V - Quadro Consolidado'!H9,0)</f>
        <v>0</v>
      </c>
      <c r="S10" s="50">
        <f>IF('Anexo V - Quadro Consolidado'!AC9=Conferidor!$S$2,'Anexo V - Quadro Consolidado'!H9,0)</f>
        <v>0</v>
      </c>
      <c r="T10" s="50">
        <f>IF('Anexo V - Quadro Consolidado'!AC9=Conferidor!$T$2,'Anexo V - Quadro Consolidado'!H9,0)</f>
        <v>0</v>
      </c>
      <c r="U10" s="50">
        <f>IF('Anexo V - Quadro Consolidado'!AC9=Conferidor!$U$2,'Anexo V - Quadro Consolidado'!H9,0)</f>
        <v>0</v>
      </c>
      <c r="V10" s="50">
        <f>IF('Anexo V - Quadro Consolidado'!AC9=Conferidor!$V$2,'Anexo V - Quadro Consolidado'!H9,0)</f>
        <v>0</v>
      </c>
      <c r="W10" s="50">
        <f>IF('Anexo V - Quadro Consolidado'!AC9=Conferidor!$W$2,'Anexo V - Quadro Consolidado'!H9,0)</f>
        <v>0</v>
      </c>
      <c r="Y10" s="43">
        <f>IF('Anexo V - Quadro Consolidado'!AH9=Conferidor!$Y$2,'Anexo V - Quadro Consolidado'!M9,0)</f>
        <v>0</v>
      </c>
      <c r="Z10" s="43">
        <f>IF('Anexo V - Quadro Consolidado'!AH9=Conferidor!$Z$2,'Anexo V - Quadro Consolidado'!M9,0)</f>
        <v>0</v>
      </c>
      <c r="AA10" s="43">
        <f>IF('Anexo V - Quadro Consolidado'!AH9=Conferidor!$AA$2,'Anexo V - Quadro Consolidado'!M9,0)</f>
        <v>0</v>
      </c>
      <c r="AB10" s="43">
        <f>IF('Anexo V - Quadro Consolidado'!AH9=Conferidor!$AB$2,'Anexo V - Quadro Consolidado'!M9,0)</f>
        <v>0</v>
      </c>
      <c r="AC10" s="43">
        <f>IF('Anexo V - Quadro Consolidado'!AH9=Conferidor!$AC$2,'Anexo V - Quadro Consolidado'!M9,0)</f>
        <v>0</v>
      </c>
      <c r="AD10" s="43">
        <f>IF('Anexo V - Quadro Consolidado'!AH9=Conferidor!$AD$2,'Anexo V - Quadro Consolidado'!M9,0)</f>
        <v>0</v>
      </c>
      <c r="AF10" s="43">
        <f>IF('Anexo V - Quadro Consolidado'!AI9=Conferidor!$AF$2,'Anexo V - Quadro Consolidado'!N9,0)</f>
        <v>0</v>
      </c>
      <c r="AG10" s="43">
        <f>IF('Anexo V - Quadro Consolidado'!AI9=Conferidor!$AG$2,'Anexo V - Quadro Consolidado'!N9,0)</f>
        <v>0</v>
      </c>
      <c r="AH10" s="43">
        <f>IF('Anexo V - Quadro Consolidado'!AI9=Conferidor!$AH$2,'Anexo V - Quadro Consolidado'!N9,0)</f>
        <v>0</v>
      </c>
      <c r="AI10" s="43">
        <f>IF('Anexo V - Quadro Consolidado'!AI9=Conferidor!$AI$2,'Anexo V - Quadro Consolidado'!N9,0)</f>
        <v>0</v>
      </c>
      <c r="AJ10" s="43">
        <f>IF('Anexo V - Quadro Consolidado'!AI9=Conferidor!$AJ$2,'Anexo V - Quadro Consolidado'!N9,0)</f>
        <v>0</v>
      </c>
      <c r="AK10" s="43">
        <f>IF('Anexo V - Quadro Consolidado'!AI9=Conferidor!$AK$2,'Anexo V - Quadro Consolidado'!N9,0)</f>
        <v>0</v>
      </c>
      <c r="AM10" s="43">
        <f>IF('Anexo V - Quadro Consolidado'!AJ9=Conferidor!$AM$2,'Anexo V - Quadro Consolidado'!O9,0)</f>
        <v>0</v>
      </c>
      <c r="AN10" s="43">
        <f>IF('Anexo V - Quadro Consolidado'!AJ9=Conferidor!$AN$2,'Anexo V - Quadro Consolidado'!O9,0)</f>
        <v>0</v>
      </c>
      <c r="AO10" s="43">
        <f>IF('Anexo V - Quadro Consolidado'!AJ9=Conferidor!$AO$2,'Anexo V - Quadro Consolidado'!O9,0)</f>
        <v>0</v>
      </c>
      <c r="AP10" s="43">
        <f>IF('Anexo V - Quadro Consolidado'!AJ9=Conferidor!$AP$2,'Anexo V - Quadro Consolidado'!O9,0)</f>
        <v>0</v>
      </c>
      <c r="AQ10" s="43">
        <f>IF('Anexo V - Quadro Consolidado'!AJ9=Conferidor!$AQ$2,'Anexo V - Quadro Consolidado'!O9,0)</f>
        <v>0</v>
      </c>
      <c r="AR10" s="43">
        <f>IF('Anexo V - Quadro Consolidado'!AJ9=Conferidor!$AR$2,'Anexo V - Quadro Consolidado'!O9,0)</f>
        <v>0</v>
      </c>
      <c r="AT10" s="43">
        <f>IF('Anexo V - Quadro Consolidado'!AE9=Conferidor!$AT$2,'Anexo V - Quadro Consolidado'!J9,0)</f>
        <v>0</v>
      </c>
      <c r="AU10" s="43">
        <f>IF('Anexo V - Quadro Consolidado'!AE9=Conferidor!$AU$2,'Anexo V - Quadro Consolidado'!J9,0)</f>
        <v>0</v>
      </c>
      <c r="AV10" s="43">
        <f>IF('Anexo V - Quadro Consolidado'!AE9=Conferidor!$AV$2,'Anexo V - Quadro Consolidado'!J9,0)</f>
        <v>0</v>
      </c>
      <c r="AW10" s="43">
        <f>IF('Anexo V - Quadro Consolidado'!AE9=Conferidor!$AW$2,'Anexo V - Quadro Consolidado'!J9,0)</f>
        <v>0</v>
      </c>
      <c r="AX10" s="43">
        <f>IF('Anexo V - Quadro Consolidado'!AE9=Conferidor!$AX$2,'Anexo V - Quadro Consolidado'!J9,0)</f>
        <v>0</v>
      </c>
      <c r="AY10" s="43">
        <f>IF('Anexo V - Quadro Consolidado'!AE9=Conferidor!$AY$2,'Anexo V - Quadro Consolidado'!J9,0)</f>
        <v>0</v>
      </c>
      <c r="AZ10" s="43">
        <f>IF('Anexo V - Quadro Consolidado'!AE9=Conferidor!$AZ$2,'Anexo V - Quadro Consolidado'!J9,0)</f>
        <v>0</v>
      </c>
      <c r="BA10" s="43">
        <f>IF('Anexo V - Quadro Consolidado'!AE9=Conferidor!$BA$2,'Anexo V - Quadro Consolidado'!J9,0)</f>
        <v>0</v>
      </c>
      <c r="BB10" s="43">
        <f>IF('Anexo V - Quadro Consolidado'!AE9=Conferidor!$BB$2,'Anexo V - Quadro Consolidado'!J9,0)</f>
        <v>0</v>
      </c>
      <c r="BD10" s="43">
        <f>IF('Anexo V - Quadro Consolidado'!AF9=Conferidor!$BD$2,'Anexo V - Quadro Consolidado'!K9,0)</f>
        <v>0</v>
      </c>
      <c r="BE10" s="43">
        <f>IF('Anexo V - Quadro Consolidado'!AF9=Conferidor!$BE$2,'Anexo V - Quadro Consolidado'!K9,0)</f>
        <v>0</v>
      </c>
      <c r="BF10" s="43">
        <f>IF('Anexo V - Quadro Consolidado'!AF9=Conferidor!$BF$2,'Anexo V - Quadro Consolidado'!K9,0)</f>
        <v>0</v>
      </c>
      <c r="BG10" s="43">
        <f>IF('Anexo V - Quadro Consolidado'!AF9=Conferidor!$BG$2,'Anexo V - Quadro Consolidado'!K9,0)</f>
        <v>0</v>
      </c>
      <c r="BH10" s="43">
        <f>IF('Anexo V - Quadro Consolidado'!AF9=Conferidor!$BH$2,'Anexo V - Quadro Consolidado'!K9,0)</f>
        <v>0</v>
      </c>
      <c r="BI10" s="43">
        <f>IF('Anexo V - Quadro Consolidado'!AF9=Conferidor!$BI$2,'Anexo V - Quadro Consolidado'!K9,0)</f>
        <v>0</v>
      </c>
      <c r="BJ10" s="43">
        <f>IF('Anexo V - Quadro Consolidado'!AF9=Conferidor!$BJ$2,'Anexo V - Quadro Consolidado'!K9,0)</f>
        <v>0</v>
      </c>
      <c r="BK10" s="43">
        <f>IF('Anexo V - Quadro Consolidado'!AF9=Conferidor!$BK$2,'Anexo V - Quadro Consolidado'!K9,0)</f>
        <v>0</v>
      </c>
      <c r="BM10" s="43">
        <f>IF('Anexo V - Quadro Consolidado'!AG9=Conferidor!$BM$2,'Anexo V - Quadro Consolidado'!L9,0)</f>
        <v>0</v>
      </c>
      <c r="BN10" s="43">
        <f>IF('Anexo V - Quadro Consolidado'!AG9=Conferidor!$BN$2,'Anexo V - Quadro Consolidado'!L9,0)</f>
        <v>0</v>
      </c>
      <c r="BO10" s="43">
        <f>IF('Anexo V - Quadro Consolidado'!AG9=Conferidor!$BO$2,'Anexo V - Quadro Consolidado'!L9,0)</f>
        <v>0</v>
      </c>
      <c r="BP10" s="43">
        <f>IF('Anexo V - Quadro Consolidado'!AG9=Conferidor!$BP$2,'Anexo V - Quadro Consolidado'!L9,0)</f>
        <v>0</v>
      </c>
      <c r="BQ10" s="43">
        <f>IF('Anexo V - Quadro Consolidado'!AG9=Conferidor!$BQ$2,'Anexo V - Quadro Consolidado'!L9,0)</f>
        <v>0</v>
      </c>
      <c r="BR10" s="43">
        <f>IF('Anexo V - Quadro Consolidado'!AG9=Conferidor!$BR$2,'Anexo V - Quadro Consolidado'!L9,0)</f>
        <v>1</v>
      </c>
      <c r="BT10" s="43">
        <f>IF('Anexo V - Quadro Consolidado'!AD9=Conferidor!$BT$2,'Anexo V - Quadro Consolidado'!I9,0)</f>
        <v>0</v>
      </c>
      <c r="BU10" s="43">
        <f>IF('Anexo V - Quadro Consolidado'!AD9=Conferidor!$BU$2,'Anexo V - Quadro Consolidado'!I9,0)</f>
        <v>0</v>
      </c>
      <c r="BV10" s="43">
        <f>IF('Anexo V - Quadro Consolidado'!AD9=Conferidor!$BV$2,'Anexo V - Quadro Consolidado'!I9,0)</f>
        <v>0</v>
      </c>
      <c r="BW10" s="43">
        <f>IF('Anexo V - Quadro Consolidado'!AD9=Conferidor!$BW$2,'Anexo V - Quadro Consolidado'!I9,0)</f>
        <v>0</v>
      </c>
      <c r="BX10" s="43">
        <f>IF('Anexo V - Quadro Consolidado'!AD9=Conferidor!$BX$2,'Anexo V - Quadro Consolidado'!I9,0)</f>
        <v>0</v>
      </c>
      <c r="BY10" s="43">
        <f>IF('Anexo V - Quadro Consolidado'!AD9=Conferidor!$BY$2,'Anexo V - Quadro Consolidado'!I9,0)</f>
        <v>0</v>
      </c>
      <c r="CA10" s="43">
        <f>IF('Anexo V - Quadro Consolidado'!AK9=Conferidor!$CA$2,'Anexo V - Quadro Consolidado'!P9,0)</f>
        <v>0</v>
      </c>
      <c r="CB10" s="43">
        <f>IF('Anexo V - Quadro Consolidado'!AK9=Conferidor!$CB$2,'Anexo V - Quadro Consolidado'!P9,0)</f>
        <v>0</v>
      </c>
      <c r="CC10" s="43">
        <f>IF('Anexo V - Quadro Consolidado'!AK9=Conferidor!$CC$2,'Anexo V - Quadro Consolidado'!P9,0)</f>
        <v>0</v>
      </c>
      <c r="CD10" s="43">
        <f>IF('Anexo V - Quadro Consolidado'!AK9=Conferidor!$CD$2,'Anexo V - Quadro Consolidado'!P9,0)</f>
        <v>0</v>
      </c>
      <c r="CE10" s="43">
        <f>IF('Anexo V - Quadro Consolidado'!AK9=Conferidor!$CE$2,'Anexo V - Quadro Consolidado'!P9,0)</f>
        <v>0</v>
      </c>
      <c r="CF10" s="43">
        <f>IF('Anexo V - Quadro Consolidado'!AK9=Conferidor!$CF$2,'Anexo V - Quadro Consolidado'!P9,0)</f>
        <v>0</v>
      </c>
      <c r="CH10" s="43">
        <f>IF('Anexo V - Quadro Consolidado'!AM9=Conferidor!$CH$2,'Anexo V - Quadro Consolidado'!R9,0)</f>
        <v>0</v>
      </c>
      <c r="CI10" s="43">
        <f>IF('Anexo V - Quadro Consolidado'!AM9=Conferidor!$CI$2,'Anexo V - Quadro Consolidado'!R9,0)</f>
        <v>0</v>
      </c>
      <c r="CJ10" s="43">
        <f>IF('Anexo V - Quadro Consolidado'!AM9=Conferidor!$CJ$2,'Anexo V - Quadro Consolidado'!R9,0)</f>
        <v>0</v>
      </c>
      <c r="CK10" s="43">
        <f>IF('Anexo V - Quadro Consolidado'!AM9=Conferidor!$CK$2,'Anexo V - Quadro Consolidado'!R9,0)</f>
        <v>0</v>
      </c>
      <c r="CL10" s="43">
        <f>IF('Anexo V - Quadro Consolidado'!AM9=Conferidor!$CL$2,'Anexo V - Quadro Consolidado'!R9,0)</f>
        <v>0</v>
      </c>
      <c r="CM10" s="43">
        <f>IF('Anexo V - Quadro Consolidado'!AM9=Conferidor!$CM$2,'Anexo V - Quadro Consolidado'!R9,0)</f>
        <v>0</v>
      </c>
      <c r="CO10" s="43">
        <f>IF('Anexo V - Quadro Consolidado'!AN9=Conferidor!$CO$2,'Anexo V - Quadro Consolidado'!S9,0)</f>
        <v>0</v>
      </c>
      <c r="CP10" s="43">
        <f>IF('Anexo V - Quadro Consolidado'!AN9=Conferidor!$CP$2,'Anexo V - Quadro Consolidado'!S9,0)</f>
        <v>0</v>
      </c>
      <c r="CQ10" s="43">
        <f>IF('Anexo V - Quadro Consolidado'!AN9=Conferidor!$CQ$2,'Anexo V - Quadro Consolidado'!S9,0)</f>
        <v>0</v>
      </c>
      <c r="CR10" s="43">
        <f>IF('Anexo V - Quadro Consolidado'!AN9=Conferidor!$CR$2,'Anexo V - Quadro Consolidado'!S9,0)</f>
        <v>0</v>
      </c>
      <c r="CS10" s="43">
        <f>IF('Anexo V - Quadro Consolidado'!AN9=Conferidor!$CS$2,'Anexo V - Quadro Consolidado'!S9,0)</f>
        <v>0</v>
      </c>
      <c r="CT10" s="43">
        <f>IF('Anexo V - Quadro Consolidado'!AN9=Conferidor!$CT$2,'Anexo V - Quadro Consolidado'!S9,0)</f>
        <v>0</v>
      </c>
      <c r="CV10" s="43">
        <f>IF('Anexo V - Quadro Consolidado'!AO9=Conferidor!$CV$2,'Anexo V - Quadro Consolidado'!T9,0)</f>
        <v>0</v>
      </c>
      <c r="CW10" s="43">
        <f>IF('Anexo V - Quadro Consolidado'!AO9=Conferidor!$CW$2,'Anexo V - Quadro Consolidado'!T9,0)</f>
        <v>0</v>
      </c>
      <c r="CX10" s="43">
        <f>IF('Anexo V - Quadro Consolidado'!AO9=Conferidor!$CX$2,'Anexo V - Quadro Consolidado'!T9,0)</f>
        <v>0</v>
      </c>
      <c r="CY10" s="43">
        <f>IF('Anexo V - Quadro Consolidado'!AO9=Conferidor!$CY$2,'Anexo V - Quadro Consolidado'!T9,0)</f>
        <v>0</v>
      </c>
      <c r="CZ10" s="43">
        <f>IF('Anexo V - Quadro Consolidado'!AO9=Conferidor!$CZ$2,'Anexo V - Quadro Consolidado'!T9,0)</f>
        <v>0</v>
      </c>
      <c r="DA10" s="43">
        <f>IF('Anexo V - Quadro Consolidado'!AO9=Conferidor!$DA$2,'Anexo V - Quadro Consolidado'!T9,0)</f>
        <v>0</v>
      </c>
      <c r="DC10" s="43">
        <f>IF('Anexo V - Quadro Consolidado'!AL9=Conferidor!$DC$2,'Anexo V - Quadro Consolidado'!Q9,0)</f>
        <v>0</v>
      </c>
      <c r="DD10" s="43">
        <f>IF('Anexo V - Quadro Consolidado'!AL9=Conferidor!$DD$2,'Anexo V - Quadro Consolidado'!Q9,0)</f>
        <v>0</v>
      </c>
      <c r="DE10" s="43">
        <f>IF('Anexo V - Quadro Consolidado'!AL9=Conferidor!$DE$2,'Anexo V - Quadro Consolidado'!Q9,0)</f>
        <v>0</v>
      </c>
      <c r="DF10" s="43">
        <f>IF('Anexo V - Quadro Consolidado'!AL9=Conferidor!$DF$2,'Anexo V - Quadro Consolidado'!Q9,0)</f>
        <v>0</v>
      </c>
      <c r="DG10" s="43">
        <f>IF('Anexo V - Quadro Consolidado'!AL9=Conferidor!$DG$2,'Anexo V - Quadro Consolidado'!Q9,0)</f>
        <v>0</v>
      </c>
      <c r="DH10" s="43">
        <f>IF('Anexo V - Quadro Consolidado'!AL9=Conferidor!$DH$2,'Anexo V - Quadro Consolidado'!Q9,0)</f>
        <v>0</v>
      </c>
      <c r="DJ10" s="43">
        <f>IF('Anexo V - Quadro Consolidado'!AP9=Conferidor!$DJ$2,'Anexo V - Quadro Consolidado'!U9,0)</f>
        <v>0</v>
      </c>
      <c r="DK10" s="43">
        <f>IF('Anexo V - Quadro Consolidado'!AP9=Conferidor!$DK$2,'Anexo V - Quadro Consolidado'!U9,0)</f>
        <v>0</v>
      </c>
      <c r="DL10" s="43">
        <f>IF('Anexo V - Quadro Consolidado'!AP9=Conferidor!$DL$2,'Anexo V - Quadro Consolidado'!U9,0)</f>
        <v>0</v>
      </c>
      <c r="DM10" s="43">
        <f>IF('Anexo V - Quadro Consolidado'!AP9=Conferidor!$DM$2,'Anexo V - Quadro Consolidado'!U9,0)</f>
        <v>0</v>
      </c>
      <c r="DN10" s="43">
        <f>IF('Anexo V - Quadro Consolidado'!AP9=Conferidor!$DN$2,'Anexo V - Quadro Consolidado'!U9,0)</f>
        <v>0</v>
      </c>
      <c r="DO10" s="43">
        <f>IF('Anexo V - Quadro Consolidado'!AP9=Conferidor!$DO$2,'Anexo V - Quadro Consolidado'!U9,0)</f>
        <v>0</v>
      </c>
      <c r="DQ10" s="43">
        <f>IF('Anexo V - Quadro Consolidado'!AQ9=Conferidor!$DQ$2,'Anexo V - Quadro Consolidado'!V9,0)</f>
        <v>0</v>
      </c>
      <c r="DR10" s="43">
        <f>IF('Anexo V - Quadro Consolidado'!AQ9=Conferidor!$DR$2,'Anexo V - Quadro Consolidado'!V9,0)</f>
        <v>0</v>
      </c>
      <c r="DS10" s="43">
        <f>IF('Anexo V - Quadro Consolidado'!AQ9=Conferidor!$DS$2,'Anexo V - Quadro Consolidado'!V9,0)</f>
        <v>0</v>
      </c>
      <c r="DT10" s="43">
        <f>IF('Anexo V - Quadro Consolidado'!AQ9=Conferidor!$DT$2,'Anexo V - Quadro Consolidado'!V9,0)</f>
        <v>0</v>
      </c>
      <c r="DU10" s="43">
        <f>IF('Anexo V - Quadro Consolidado'!AQ9=Conferidor!$DU$2,'Anexo V - Quadro Consolidado'!V9,0)</f>
        <v>0</v>
      </c>
      <c r="DV10" s="43">
        <f>IF('Anexo V - Quadro Consolidado'!AQ9=Conferidor!$DV$2,'Anexo V - Quadro Consolidado'!V9,0)</f>
        <v>0</v>
      </c>
      <c r="DX10" s="22">
        <f>IF('Anexo V - Quadro Consolidado'!AR9=Conferidor!$DX$2,'Anexo V - Quadro Consolidado'!W9,0)</f>
        <v>0</v>
      </c>
      <c r="DY10" s="22">
        <f>IF('Anexo V - Quadro Consolidado'!AR9=Conferidor!$DY$2,'Anexo V - Quadro Consolidado'!W9,0)</f>
        <v>0</v>
      </c>
      <c r="DZ10" s="22">
        <f>IF('Anexo V - Quadro Consolidado'!AR9=Conferidor!$DZ$2,'Anexo V - Quadro Consolidado'!W9,0)</f>
        <v>0</v>
      </c>
      <c r="EA10" s="22">
        <f>IF('Anexo V - Quadro Consolidado'!AR9=Conferidor!$EA$2,'Anexo V - Quadro Consolidado'!W9,0)</f>
        <v>0</v>
      </c>
      <c r="EB10" s="22">
        <f>IF('Anexo V - Quadro Consolidado'!AR9=Conferidor!$EB$2,'Anexo V - Quadro Consolidado'!W9,0)</f>
        <v>0</v>
      </c>
      <c r="EC10" s="22">
        <f>IF('Anexo V - Quadro Consolidado'!AR9=Conferidor!$EC$2,'Anexo V - Quadro Consolidado'!W9,0)</f>
        <v>0</v>
      </c>
      <c r="EE10" s="43">
        <f>IF('Anexo V - Quadro Consolidado'!AS9=Conferidor!$EE$2,'Anexo V - Quadro Consolidado'!X9,0)</f>
        <v>0</v>
      </c>
      <c r="EF10" s="43">
        <f>IF('Anexo V - Quadro Consolidado'!AS9=Conferidor!$EF$2,'Anexo V - Quadro Consolidado'!X9,0)</f>
        <v>0</v>
      </c>
      <c r="EG10" s="43">
        <f>IF('Anexo V - Quadro Consolidado'!AS9=Conferidor!$EG$2,'Anexo V - Quadro Consolidado'!X9,0)</f>
        <v>0</v>
      </c>
      <c r="EH10" s="43">
        <f>IF('Anexo V - Quadro Consolidado'!AS9=Conferidor!$EH$2,'Anexo V - Quadro Consolidado'!X9,0)</f>
        <v>0</v>
      </c>
      <c r="EI10" s="43">
        <f>IF('Anexo V - Quadro Consolidado'!AS9=Conferidor!$EI$2,'Anexo V - Quadro Consolidado'!X9,0)</f>
        <v>0</v>
      </c>
      <c r="EJ10" s="43">
        <f>IF('Anexo V - Quadro Consolidado'!AS9=Conferidor!$EJ$2,'Anexo V - Quadro Consolidado'!X9,0)</f>
        <v>0</v>
      </c>
      <c r="EL10" s="43">
        <f>IF('Anexo V - Quadro Consolidado'!AT9=Conferidor!$EL$2,'Anexo V - Quadro Consolidado'!Y9,0)</f>
        <v>0</v>
      </c>
      <c r="EM10" s="43">
        <f>IF('Anexo V - Quadro Consolidado'!AT9=Conferidor!$EM$2,'Anexo V - Quadro Consolidado'!Y9,0)</f>
        <v>0</v>
      </c>
      <c r="EN10" s="43">
        <f>IF('Anexo V - Quadro Consolidado'!AT9=Conferidor!$EN$2,'Anexo V - Quadro Consolidado'!Y9,0)</f>
        <v>0</v>
      </c>
      <c r="EO10" s="43">
        <f>IF('Anexo V - Quadro Consolidado'!AT9=Conferidor!$EO$2,'Anexo V - Quadro Consolidado'!Y9,0)</f>
        <v>0</v>
      </c>
      <c r="EP10" s="43">
        <f>IF('Anexo V - Quadro Consolidado'!AT9=Conferidor!$EP$2,'Anexo V - Quadro Consolidado'!Y9,0)</f>
        <v>0</v>
      </c>
      <c r="EQ10" s="43">
        <f>IF('Anexo V - Quadro Consolidado'!AT9=Conferidor!$EQ$2,'Anexo V - Quadro Consolidado'!Y9,0)</f>
        <v>0</v>
      </c>
    </row>
    <row r="11" spans="1:149">
      <c r="A11" s="12" t="s">
        <v>95</v>
      </c>
      <c r="B11" s="406" t="s">
        <v>96</v>
      </c>
      <c r="C11" s="406" t="s">
        <v>21</v>
      </c>
      <c r="D11" s="50">
        <f>IF('Anexo V - Quadro Consolidado'!AA10=Conferidor!$D$2,'Anexo V - Quadro Consolidado'!F10,0)</f>
        <v>0</v>
      </c>
      <c r="E11" s="50">
        <f>IF('Anexo V - Quadro Consolidado'!AA10=Conferidor!$E$2,'Anexo V - Quadro Consolidado'!F10,0)</f>
        <v>0</v>
      </c>
      <c r="F11" s="50">
        <f>IF('Anexo V - Quadro Consolidado'!AA10=Conferidor!$F$2,'Anexo V - Quadro Consolidado'!F10,0)</f>
        <v>0</v>
      </c>
      <c r="G11" s="50">
        <f>IF('Anexo V - Quadro Consolidado'!AA10=Conferidor!$G$2,'Anexo V - Quadro Consolidado'!F10,0)</f>
        <v>0</v>
      </c>
      <c r="H11" s="50">
        <f>IF('Anexo V - Quadro Consolidado'!AA10=Conferidor!$H$2,'Anexo V - Quadro Consolidado'!F10,0)</f>
        <v>0</v>
      </c>
      <c r="I11" s="50">
        <f>IF('Anexo V - Quadro Consolidado'!AA10=Conferidor!$I$2,'Anexo V - Quadro Consolidado'!F10,0)</f>
        <v>0</v>
      </c>
      <c r="K11" s="262">
        <f>IF('Anexo V - Quadro Consolidado'!AB10=Conferidor!$K$2,'Anexo V - Quadro Consolidado'!G10,0)</f>
        <v>0</v>
      </c>
      <c r="L11" s="262">
        <f>IF('Anexo V - Quadro Consolidado'!AB10=Conferidor!$L$2,'Anexo V - Quadro Consolidado'!G10,0)</f>
        <v>0</v>
      </c>
      <c r="M11" s="262">
        <f>IF('Anexo V - Quadro Consolidado'!AB10=Conferidor!$M$2,'Anexo V - Quadro Consolidado'!G10,0)</f>
        <v>0</v>
      </c>
      <c r="N11" s="262">
        <f>IF('Anexo V - Quadro Consolidado'!AB10=Conferidor!$N$2,'Anexo V - Quadro Consolidado'!G10,0)</f>
        <v>0</v>
      </c>
      <c r="O11" s="262">
        <f>IF('Anexo V - Quadro Consolidado'!AB10=Conferidor!$O$2,'Anexo V - Quadro Consolidado'!G10,0)</f>
        <v>0</v>
      </c>
      <c r="P11" s="262">
        <f>IF('Anexo V - Quadro Consolidado'!AB10=Conferidor!$P$2,'Anexo V - Quadro Consolidado'!G10,0)</f>
        <v>0</v>
      </c>
      <c r="R11" s="50">
        <f>IF('Anexo V - Quadro Consolidado'!AC10=Conferidor!$R$2,'Anexo V - Quadro Consolidado'!H10,0)</f>
        <v>0</v>
      </c>
      <c r="S11" s="50">
        <f>IF('Anexo V - Quadro Consolidado'!AC10=Conferidor!$S$2,'Anexo V - Quadro Consolidado'!H10,0)</f>
        <v>0</v>
      </c>
      <c r="T11" s="50">
        <f>IF('Anexo V - Quadro Consolidado'!AC10=Conferidor!$T$2,'Anexo V - Quadro Consolidado'!H10,0)</f>
        <v>0</v>
      </c>
      <c r="U11" s="50">
        <f>IF('Anexo V - Quadro Consolidado'!AC10=Conferidor!$U$2,'Anexo V - Quadro Consolidado'!H10,0)</f>
        <v>0</v>
      </c>
      <c r="V11" s="50">
        <f>IF('Anexo V - Quadro Consolidado'!AC10=Conferidor!$V$2,'Anexo V - Quadro Consolidado'!H10,0)</f>
        <v>0</v>
      </c>
      <c r="W11" s="50">
        <f>IF('Anexo V - Quadro Consolidado'!AC10=Conferidor!$W$2,'Anexo V - Quadro Consolidado'!H10,0)</f>
        <v>0</v>
      </c>
      <c r="Y11" s="43">
        <f>IF('Anexo V - Quadro Consolidado'!AH10=Conferidor!$Y$2,'Anexo V - Quadro Consolidado'!M10,0)</f>
        <v>0</v>
      </c>
      <c r="Z11" s="43">
        <f>IF('Anexo V - Quadro Consolidado'!AH10=Conferidor!$Z$2,'Anexo V - Quadro Consolidado'!M10,0)</f>
        <v>0</v>
      </c>
      <c r="AA11" s="43">
        <f>IF('Anexo V - Quadro Consolidado'!AH10=Conferidor!$AA$2,'Anexo V - Quadro Consolidado'!M10,0)</f>
        <v>0</v>
      </c>
      <c r="AB11" s="43">
        <f>IF('Anexo V - Quadro Consolidado'!AH10=Conferidor!$AB$2,'Anexo V - Quadro Consolidado'!M10,0)</f>
        <v>0</v>
      </c>
      <c r="AC11" s="43">
        <f>IF('Anexo V - Quadro Consolidado'!AH10=Conferidor!$AC$2,'Anexo V - Quadro Consolidado'!M10,0)</f>
        <v>0</v>
      </c>
      <c r="AD11" s="43">
        <f>IF('Anexo V - Quadro Consolidado'!AH10=Conferidor!$AD$2,'Anexo V - Quadro Consolidado'!M10,0)</f>
        <v>0</v>
      </c>
      <c r="AF11" s="43">
        <f>IF('Anexo V - Quadro Consolidado'!AI10=Conferidor!$AF$2,'Anexo V - Quadro Consolidado'!N10,0)</f>
        <v>0</v>
      </c>
      <c r="AG11" s="43">
        <f>IF('Anexo V - Quadro Consolidado'!AI10=Conferidor!$AG$2,'Anexo V - Quadro Consolidado'!N10,0)</f>
        <v>0</v>
      </c>
      <c r="AH11" s="43">
        <f>IF('Anexo V - Quadro Consolidado'!AI10=Conferidor!$AH$2,'Anexo V - Quadro Consolidado'!N10,0)</f>
        <v>0</v>
      </c>
      <c r="AI11" s="43">
        <f>IF('Anexo V - Quadro Consolidado'!AI10=Conferidor!$AI$2,'Anexo V - Quadro Consolidado'!N10,0)</f>
        <v>0</v>
      </c>
      <c r="AJ11" s="43">
        <f>IF('Anexo V - Quadro Consolidado'!AI10=Conferidor!$AJ$2,'Anexo V - Quadro Consolidado'!N10,0)</f>
        <v>0</v>
      </c>
      <c r="AK11" s="43">
        <f>IF('Anexo V - Quadro Consolidado'!AI10=Conferidor!$AK$2,'Anexo V - Quadro Consolidado'!N10,0)</f>
        <v>0</v>
      </c>
      <c r="AM11" s="43">
        <f>IF('Anexo V - Quadro Consolidado'!AJ10=Conferidor!$AM$2,'Anexo V - Quadro Consolidado'!O10,0)</f>
        <v>0</v>
      </c>
      <c r="AN11" s="43">
        <f>IF('Anexo V - Quadro Consolidado'!AJ10=Conferidor!$AN$2,'Anexo V - Quadro Consolidado'!O10,0)</f>
        <v>0</v>
      </c>
      <c r="AO11" s="43">
        <f>IF('Anexo V - Quadro Consolidado'!AJ10=Conferidor!$AO$2,'Anexo V - Quadro Consolidado'!O10,0)</f>
        <v>0</v>
      </c>
      <c r="AP11" s="43">
        <f>IF('Anexo V - Quadro Consolidado'!AJ10=Conferidor!$AP$2,'Anexo V - Quadro Consolidado'!O10,0)</f>
        <v>0</v>
      </c>
      <c r="AQ11" s="43">
        <f>IF('Anexo V - Quadro Consolidado'!AJ10=Conferidor!$AQ$2,'Anexo V - Quadro Consolidado'!O10,0)</f>
        <v>0</v>
      </c>
      <c r="AR11" s="43">
        <f>IF('Anexo V - Quadro Consolidado'!AJ10=Conferidor!$AR$2,'Anexo V - Quadro Consolidado'!O10,0)</f>
        <v>0</v>
      </c>
      <c r="AT11" s="43">
        <f>IF('Anexo V - Quadro Consolidado'!AE10=Conferidor!$AT$2,'Anexo V - Quadro Consolidado'!J10,0)</f>
        <v>0</v>
      </c>
      <c r="AU11" s="43">
        <f>IF('Anexo V - Quadro Consolidado'!AE10=Conferidor!$AU$2,'Anexo V - Quadro Consolidado'!J10,0)</f>
        <v>0</v>
      </c>
      <c r="AV11" s="43">
        <f>IF('Anexo V - Quadro Consolidado'!AE10=Conferidor!$AV$2,'Anexo V - Quadro Consolidado'!J10,0)</f>
        <v>0</v>
      </c>
      <c r="AW11" s="43">
        <f>IF('Anexo V - Quadro Consolidado'!AE10=Conferidor!$AW$2,'Anexo V - Quadro Consolidado'!J10,0)</f>
        <v>0</v>
      </c>
      <c r="AX11" s="43">
        <f>IF('Anexo V - Quadro Consolidado'!AE10=Conferidor!$AX$2,'Anexo V - Quadro Consolidado'!J10,0)</f>
        <v>0</v>
      </c>
      <c r="AY11" s="43">
        <f>IF('Anexo V - Quadro Consolidado'!AE10=Conferidor!$AY$2,'Anexo V - Quadro Consolidado'!J10,0)</f>
        <v>0</v>
      </c>
      <c r="AZ11" s="43">
        <f>IF('Anexo V - Quadro Consolidado'!AE10=Conferidor!$AZ$2,'Anexo V - Quadro Consolidado'!J10,0)</f>
        <v>0</v>
      </c>
      <c r="BA11" s="43">
        <f>IF('Anexo V - Quadro Consolidado'!AE10=Conferidor!$BA$2,'Anexo V - Quadro Consolidado'!J10,0)</f>
        <v>0</v>
      </c>
      <c r="BB11" s="43">
        <f>IF('Anexo V - Quadro Consolidado'!AE10=Conferidor!$BB$2,'Anexo V - Quadro Consolidado'!J10,0)</f>
        <v>0</v>
      </c>
      <c r="BD11" s="43">
        <f>IF('Anexo V - Quadro Consolidado'!AF10=Conferidor!$BD$2,'Anexo V - Quadro Consolidado'!K10,0)</f>
        <v>0</v>
      </c>
      <c r="BE11" s="43">
        <f>IF('Anexo V - Quadro Consolidado'!AF10=Conferidor!$BE$2,'Anexo V - Quadro Consolidado'!K10,0)</f>
        <v>0</v>
      </c>
      <c r="BF11" s="43">
        <f>IF('Anexo V - Quadro Consolidado'!AF10=Conferidor!$BF$2,'Anexo V - Quadro Consolidado'!K10,0)</f>
        <v>0</v>
      </c>
      <c r="BG11" s="43">
        <f>IF('Anexo V - Quadro Consolidado'!AF10=Conferidor!$BG$2,'Anexo V - Quadro Consolidado'!K10,0)</f>
        <v>0</v>
      </c>
      <c r="BH11" s="43">
        <f>IF('Anexo V - Quadro Consolidado'!AF10=Conferidor!$BH$2,'Anexo V - Quadro Consolidado'!K10,0)</f>
        <v>0</v>
      </c>
      <c r="BI11" s="43">
        <f>IF('Anexo V - Quadro Consolidado'!AF10=Conferidor!$BI$2,'Anexo V - Quadro Consolidado'!K10,0)</f>
        <v>0</v>
      </c>
      <c r="BJ11" s="43">
        <f>IF('Anexo V - Quadro Consolidado'!AF10=Conferidor!$BJ$2,'Anexo V - Quadro Consolidado'!K10,0)</f>
        <v>0</v>
      </c>
      <c r="BK11" s="43">
        <f>IF('Anexo V - Quadro Consolidado'!AF10=Conferidor!$BK$2,'Anexo V - Quadro Consolidado'!K10,0)</f>
        <v>0</v>
      </c>
      <c r="BM11" s="43">
        <f>IF('Anexo V - Quadro Consolidado'!AG10=Conferidor!$BM$2,'Anexo V - Quadro Consolidado'!L10,0)</f>
        <v>0</v>
      </c>
      <c r="BN11" s="43">
        <f>IF('Anexo V - Quadro Consolidado'!AG10=Conferidor!$BN$2,'Anexo V - Quadro Consolidado'!L10,0)</f>
        <v>0</v>
      </c>
      <c r="BO11" s="43">
        <f>IF('Anexo V - Quadro Consolidado'!AG10=Conferidor!$BO$2,'Anexo V - Quadro Consolidado'!L10,0)</f>
        <v>0</v>
      </c>
      <c r="BP11" s="43">
        <f>IF('Anexo V - Quadro Consolidado'!AG10=Conferidor!$BP$2,'Anexo V - Quadro Consolidado'!L10,0)</f>
        <v>0</v>
      </c>
      <c r="BQ11" s="43">
        <f>IF('Anexo V - Quadro Consolidado'!AG10=Conferidor!$BQ$2,'Anexo V - Quadro Consolidado'!L10,0)</f>
        <v>0</v>
      </c>
      <c r="BR11" s="43">
        <f>IF('Anexo V - Quadro Consolidado'!AG10=Conferidor!$BR$2,'Anexo V - Quadro Consolidado'!L10,0)</f>
        <v>1</v>
      </c>
      <c r="BT11" s="43">
        <f>IF('Anexo V - Quadro Consolidado'!AD10=Conferidor!$BT$2,'Anexo V - Quadro Consolidado'!I10,0)</f>
        <v>0</v>
      </c>
      <c r="BU11" s="43">
        <f>IF('Anexo V - Quadro Consolidado'!AD10=Conferidor!$BU$2,'Anexo V - Quadro Consolidado'!I10,0)</f>
        <v>0</v>
      </c>
      <c r="BV11" s="43">
        <f>IF('Anexo V - Quadro Consolidado'!AD10=Conferidor!$BV$2,'Anexo V - Quadro Consolidado'!I10,0)</f>
        <v>0</v>
      </c>
      <c r="BW11" s="43">
        <f>IF('Anexo V - Quadro Consolidado'!AD10=Conferidor!$BW$2,'Anexo V - Quadro Consolidado'!I10,0)</f>
        <v>0</v>
      </c>
      <c r="BX11" s="43">
        <f>IF('Anexo V - Quadro Consolidado'!AD10=Conferidor!$BX$2,'Anexo V - Quadro Consolidado'!I10,0)</f>
        <v>0</v>
      </c>
      <c r="BY11" s="43">
        <f>IF('Anexo V - Quadro Consolidado'!AD10=Conferidor!$BY$2,'Anexo V - Quadro Consolidado'!I10,0)</f>
        <v>0</v>
      </c>
      <c r="CA11" s="43">
        <f>IF('Anexo V - Quadro Consolidado'!AK10=Conferidor!$CA$2,'Anexo V - Quadro Consolidado'!P10,0)</f>
        <v>0</v>
      </c>
      <c r="CB11" s="43">
        <f>IF('Anexo V - Quadro Consolidado'!AK10=Conferidor!$CB$2,'Anexo V - Quadro Consolidado'!P10,0)</f>
        <v>0</v>
      </c>
      <c r="CC11" s="43">
        <f>IF('Anexo V - Quadro Consolidado'!AK10=Conferidor!$CC$2,'Anexo V - Quadro Consolidado'!P10,0)</f>
        <v>0</v>
      </c>
      <c r="CD11" s="43">
        <f>IF('Anexo V - Quadro Consolidado'!AK10=Conferidor!$CD$2,'Anexo V - Quadro Consolidado'!P10,0)</f>
        <v>0</v>
      </c>
      <c r="CE11" s="43">
        <f>IF('Anexo V - Quadro Consolidado'!AK10=Conferidor!$CE$2,'Anexo V - Quadro Consolidado'!P10,0)</f>
        <v>0</v>
      </c>
      <c r="CF11" s="43">
        <f>IF('Anexo V - Quadro Consolidado'!AK10=Conferidor!$CF$2,'Anexo V - Quadro Consolidado'!P10,0)</f>
        <v>0</v>
      </c>
      <c r="CH11" s="43">
        <f>IF('Anexo V - Quadro Consolidado'!AM10=Conferidor!$CH$2,'Anexo V - Quadro Consolidado'!R10,0)</f>
        <v>0</v>
      </c>
      <c r="CI11" s="43">
        <f>IF('Anexo V - Quadro Consolidado'!AM10=Conferidor!$CI$2,'Anexo V - Quadro Consolidado'!R10,0)</f>
        <v>0</v>
      </c>
      <c r="CJ11" s="43">
        <f>IF('Anexo V - Quadro Consolidado'!AM10=Conferidor!$CJ$2,'Anexo V - Quadro Consolidado'!R10,0)</f>
        <v>0</v>
      </c>
      <c r="CK11" s="43">
        <f>IF('Anexo V - Quadro Consolidado'!AM10=Conferidor!$CK$2,'Anexo V - Quadro Consolidado'!R10,0)</f>
        <v>0</v>
      </c>
      <c r="CL11" s="43">
        <f>IF('Anexo V - Quadro Consolidado'!AM10=Conferidor!$CL$2,'Anexo V - Quadro Consolidado'!R10,0)</f>
        <v>0</v>
      </c>
      <c r="CM11" s="43">
        <f>IF('Anexo V - Quadro Consolidado'!AM10=Conferidor!$CM$2,'Anexo V - Quadro Consolidado'!R10,0)</f>
        <v>0</v>
      </c>
      <c r="CO11" s="43">
        <f>IF('Anexo V - Quadro Consolidado'!AN10=Conferidor!$CO$2,'Anexo V - Quadro Consolidado'!S10,0)</f>
        <v>0</v>
      </c>
      <c r="CP11" s="43">
        <f>IF('Anexo V - Quadro Consolidado'!AN10=Conferidor!$CP$2,'Anexo V - Quadro Consolidado'!S10,0)</f>
        <v>0</v>
      </c>
      <c r="CQ11" s="43">
        <f>IF('Anexo V - Quadro Consolidado'!AN10=Conferidor!$CQ$2,'Anexo V - Quadro Consolidado'!S10,0)</f>
        <v>0</v>
      </c>
      <c r="CR11" s="43">
        <f>IF('Anexo V - Quadro Consolidado'!AN10=Conferidor!$CR$2,'Anexo V - Quadro Consolidado'!S10,0)</f>
        <v>0</v>
      </c>
      <c r="CS11" s="43">
        <f>IF('Anexo V - Quadro Consolidado'!AN10=Conferidor!$CS$2,'Anexo V - Quadro Consolidado'!S10,0)</f>
        <v>0</v>
      </c>
      <c r="CT11" s="43">
        <f>IF('Anexo V - Quadro Consolidado'!AN10=Conferidor!$CT$2,'Anexo V - Quadro Consolidado'!S10,0)</f>
        <v>0</v>
      </c>
      <c r="CV11" s="43">
        <f>IF('Anexo V - Quadro Consolidado'!AO10=Conferidor!$CV$2,'Anexo V - Quadro Consolidado'!T10,0)</f>
        <v>0</v>
      </c>
      <c r="CW11" s="43">
        <f>IF('Anexo V - Quadro Consolidado'!AO10=Conferidor!$CW$2,'Anexo V - Quadro Consolidado'!T10,0)</f>
        <v>0</v>
      </c>
      <c r="CX11" s="43">
        <f>IF('Anexo V - Quadro Consolidado'!AO10=Conferidor!$CX$2,'Anexo V - Quadro Consolidado'!T10,0)</f>
        <v>0</v>
      </c>
      <c r="CY11" s="43">
        <f>IF('Anexo V - Quadro Consolidado'!AO10=Conferidor!$CY$2,'Anexo V - Quadro Consolidado'!T10,0)</f>
        <v>0</v>
      </c>
      <c r="CZ11" s="43">
        <f>IF('Anexo V - Quadro Consolidado'!AO10=Conferidor!$CZ$2,'Anexo V - Quadro Consolidado'!T10,0)</f>
        <v>0</v>
      </c>
      <c r="DA11" s="43">
        <f>IF('Anexo V - Quadro Consolidado'!AO10=Conferidor!$DA$2,'Anexo V - Quadro Consolidado'!T10,0)</f>
        <v>0</v>
      </c>
      <c r="DC11" s="43">
        <f>IF('Anexo V - Quadro Consolidado'!AL10=Conferidor!$DC$2,'Anexo V - Quadro Consolidado'!Q10,0)</f>
        <v>0</v>
      </c>
      <c r="DD11" s="43">
        <f>IF('Anexo V - Quadro Consolidado'!AL10=Conferidor!$DD$2,'Anexo V - Quadro Consolidado'!Q10,0)</f>
        <v>0</v>
      </c>
      <c r="DE11" s="43">
        <f>IF('Anexo V - Quadro Consolidado'!AL10=Conferidor!$DE$2,'Anexo V - Quadro Consolidado'!Q10,0)</f>
        <v>0</v>
      </c>
      <c r="DF11" s="43">
        <f>IF('Anexo V - Quadro Consolidado'!AL10=Conferidor!$DF$2,'Anexo V - Quadro Consolidado'!Q10,0)</f>
        <v>0</v>
      </c>
      <c r="DG11" s="43">
        <f>IF('Anexo V - Quadro Consolidado'!AL10=Conferidor!$DG$2,'Anexo V - Quadro Consolidado'!Q10,0)</f>
        <v>0</v>
      </c>
      <c r="DH11" s="43">
        <f>IF('Anexo V - Quadro Consolidado'!AL10=Conferidor!$DH$2,'Anexo V - Quadro Consolidado'!Q10,0)</f>
        <v>0</v>
      </c>
      <c r="DJ11" s="43">
        <f>IF('Anexo V - Quadro Consolidado'!AP10=Conferidor!$DJ$2,'Anexo V - Quadro Consolidado'!U10,0)</f>
        <v>0</v>
      </c>
      <c r="DK11" s="43">
        <f>IF('Anexo V - Quadro Consolidado'!AP10=Conferidor!$DK$2,'Anexo V - Quadro Consolidado'!U10,0)</f>
        <v>0</v>
      </c>
      <c r="DL11" s="43">
        <f>IF('Anexo V - Quadro Consolidado'!AP10=Conferidor!$DL$2,'Anexo V - Quadro Consolidado'!U10,0)</f>
        <v>0</v>
      </c>
      <c r="DM11" s="43">
        <f>IF('Anexo V - Quadro Consolidado'!AP10=Conferidor!$DM$2,'Anexo V - Quadro Consolidado'!U10,0)</f>
        <v>0</v>
      </c>
      <c r="DN11" s="43">
        <f>IF('Anexo V - Quadro Consolidado'!AP10=Conferidor!$DN$2,'Anexo V - Quadro Consolidado'!U10,0)</f>
        <v>0</v>
      </c>
      <c r="DO11" s="43">
        <f>IF('Anexo V - Quadro Consolidado'!AP10=Conferidor!$DO$2,'Anexo V - Quadro Consolidado'!U10,0)</f>
        <v>0</v>
      </c>
      <c r="DQ11" s="43">
        <f>IF('Anexo V - Quadro Consolidado'!AQ10=Conferidor!$DQ$2,'Anexo V - Quadro Consolidado'!V10,0)</f>
        <v>0</v>
      </c>
      <c r="DR11" s="43">
        <f>IF('Anexo V - Quadro Consolidado'!AQ10=Conferidor!$DR$2,'Anexo V - Quadro Consolidado'!V10,0)</f>
        <v>0</v>
      </c>
      <c r="DS11" s="43">
        <f>IF('Anexo V - Quadro Consolidado'!AQ10=Conferidor!$DS$2,'Anexo V - Quadro Consolidado'!V10,0)</f>
        <v>0</v>
      </c>
      <c r="DT11" s="43">
        <f>IF('Anexo V - Quadro Consolidado'!AQ10=Conferidor!$DT$2,'Anexo V - Quadro Consolidado'!V10,0)</f>
        <v>0</v>
      </c>
      <c r="DU11" s="43">
        <f>IF('Anexo V - Quadro Consolidado'!AQ10=Conferidor!$DU$2,'Anexo V - Quadro Consolidado'!V10,0)</f>
        <v>0</v>
      </c>
      <c r="DV11" s="43">
        <f>IF('Anexo V - Quadro Consolidado'!AQ10=Conferidor!$DV$2,'Anexo V - Quadro Consolidado'!V10,0)</f>
        <v>0</v>
      </c>
      <c r="DX11" s="22">
        <f>IF('Anexo V - Quadro Consolidado'!AR10=Conferidor!$DX$2,'Anexo V - Quadro Consolidado'!W10,0)</f>
        <v>0</v>
      </c>
      <c r="DY11" s="22">
        <f>IF('Anexo V - Quadro Consolidado'!AR10=Conferidor!$DY$2,'Anexo V - Quadro Consolidado'!W10,0)</f>
        <v>0</v>
      </c>
      <c r="DZ11" s="22">
        <f>IF('Anexo V - Quadro Consolidado'!AR10=Conferidor!$DZ$2,'Anexo V - Quadro Consolidado'!W10,0)</f>
        <v>0</v>
      </c>
      <c r="EA11" s="22">
        <f>IF('Anexo V - Quadro Consolidado'!AR10=Conferidor!$EA$2,'Anexo V - Quadro Consolidado'!W10,0)</f>
        <v>0</v>
      </c>
      <c r="EB11" s="22">
        <f>IF('Anexo V - Quadro Consolidado'!AR10=Conferidor!$EB$2,'Anexo V - Quadro Consolidado'!W10,0)</f>
        <v>0</v>
      </c>
      <c r="EC11" s="22">
        <f>IF('Anexo V - Quadro Consolidado'!AR10=Conferidor!$EC$2,'Anexo V - Quadro Consolidado'!W10,0)</f>
        <v>0</v>
      </c>
      <c r="EE11" s="43">
        <f>IF('Anexo V - Quadro Consolidado'!AS10=Conferidor!$EE$2,'Anexo V - Quadro Consolidado'!X10,0)</f>
        <v>0</v>
      </c>
      <c r="EF11" s="43">
        <f>IF('Anexo V - Quadro Consolidado'!AS10=Conferidor!$EF$2,'Anexo V - Quadro Consolidado'!X10,0)</f>
        <v>0</v>
      </c>
      <c r="EG11" s="43">
        <f>IF('Anexo V - Quadro Consolidado'!AS10=Conferidor!$EG$2,'Anexo V - Quadro Consolidado'!X10,0)</f>
        <v>0</v>
      </c>
      <c r="EH11" s="43">
        <f>IF('Anexo V - Quadro Consolidado'!AS10=Conferidor!$EH$2,'Anexo V - Quadro Consolidado'!X10,0)</f>
        <v>0</v>
      </c>
      <c r="EI11" s="43">
        <f>IF('Anexo V - Quadro Consolidado'!AS10=Conferidor!$EI$2,'Anexo V - Quadro Consolidado'!X10,0)</f>
        <v>0</v>
      </c>
      <c r="EJ11" s="43">
        <f>IF('Anexo V - Quadro Consolidado'!AS10=Conferidor!$EJ$2,'Anexo V - Quadro Consolidado'!X10,0)</f>
        <v>0</v>
      </c>
      <c r="EL11" s="43">
        <f>IF('Anexo V - Quadro Consolidado'!AT10=Conferidor!$EL$2,'Anexo V - Quadro Consolidado'!Y10,0)</f>
        <v>0</v>
      </c>
      <c r="EM11" s="43">
        <f>IF('Anexo V - Quadro Consolidado'!AT10=Conferidor!$EM$2,'Anexo V - Quadro Consolidado'!Y10,0)</f>
        <v>0</v>
      </c>
      <c r="EN11" s="43">
        <f>IF('Anexo V - Quadro Consolidado'!AT10=Conferidor!$EN$2,'Anexo V - Quadro Consolidado'!Y10,0)</f>
        <v>0</v>
      </c>
      <c r="EO11" s="43">
        <f>IF('Anexo V - Quadro Consolidado'!AT10=Conferidor!$EO$2,'Anexo V - Quadro Consolidado'!Y10,0)</f>
        <v>0</v>
      </c>
      <c r="EP11" s="43">
        <f>IF('Anexo V - Quadro Consolidado'!AT10=Conferidor!$EP$2,'Anexo V - Quadro Consolidado'!Y10,0)</f>
        <v>0</v>
      </c>
      <c r="EQ11" s="43">
        <f>IF('Anexo V - Quadro Consolidado'!AT10=Conferidor!$EQ$2,'Anexo V - Quadro Consolidado'!Y10,0)</f>
        <v>0</v>
      </c>
    </row>
    <row r="12" spans="1:149">
      <c r="A12" s="17"/>
      <c r="B12" s="25"/>
      <c r="C12" s="25"/>
      <c r="D12" s="25"/>
      <c r="E12" s="25"/>
      <c r="F12" s="25"/>
      <c r="G12" s="25"/>
      <c r="H12" s="25"/>
      <c r="I12" s="25"/>
      <c r="K12" s="25"/>
      <c r="L12" s="25"/>
      <c r="M12" s="25"/>
      <c r="N12" s="25"/>
      <c r="O12" s="25"/>
      <c r="P12" s="25"/>
      <c r="R12" s="25"/>
      <c r="S12" s="25"/>
      <c r="T12" s="25"/>
      <c r="U12" s="25"/>
      <c r="V12" s="25"/>
      <c r="W12" s="25"/>
      <c r="Y12" s="25"/>
      <c r="Z12" s="25"/>
      <c r="AA12" s="25"/>
      <c r="AB12" s="25"/>
      <c r="AC12" s="25"/>
      <c r="AD12" s="25"/>
      <c r="AF12" s="25"/>
      <c r="AG12" s="25"/>
      <c r="AH12" s="25"/>
      <c r="AI12" s="25"/>
      <c r="AJ12" s="25"/>
      <c r="AK12" s="25"/>
      <c r="AM12" s="25"/>
      <c r="AN12" s="25"/>
      <c r="AO12" s="25"/>
      <c r="AP12" s="25"/>
      <c r="AQ12" s="25"/>
      <c r="AR12" s="25"/>
      <c r="AT12" s="25"/>
      <c r="AU12" s="25"/>
      <c r="AV12" s="25"/>
      <c r="AW12" s="25"/>
      <c r="AX12" s="25"/>
      <c r="AY12" s="25"/>
      <c r="AZ12" s="25"/>
      <c r="BA12" s="25"/>
      <c r="BB12" s="25"/>
      <c r="BD12" s="25"/>
      <c r="BE12" s="25"/>
      <c r="BF12" s="25"/>
      <c r="BG12" s="25"/>
      <c r="BH12" s="25"/>
      <c r="BI12" s="25"/>
      <c r="BJ12" s="25"/>
      <c r="BK12" s="25"/>
      <c r="BM12" s="25"/>
      <c r="BN12" s="25"/>
      <c r="BO12" s="25"/>
      <c r="BP12" s="25"/>
      <c r="BQ12" s="25"/>
      <c r="BR12" s="25"/>
      <c r="BT12" s="25"/>
      <c r="BU12" s="25"/>
      <c r="BV12" s="25"/>
      <c r="BW12" s="25"/>
      <c r="BX12" s="25"/>
      <c r="BY12" s="25"/>
      <c r="CA12" s="25"/>
      <c r="CB12" s="25"/>
      <c r="CC12" s="25"/>
      <c r="CD12" s="25"/>
      <c r="CE12" s="25"/>
      <c r="CF12" s="25"/>
      <c r="CH12" s="25"/>
      <c r="CI12" s="25"/>
      <c r="CJ12" s="25"/>
      <c r="CK12" s="25"/>
      <c r="CL12" s="25"/>
      <c r="CM12" s="25"/>
      <c r="CO12" s="25"/>
      <c r="CP12" s="25"/>
      <c r="CQ12" s="25"/>
      <c r="CR12" s="25"/>
      <c r="CS12" s="25"/>
      <c r="CT12" s="25"/>
      <c r="CV12" s="25"/>
      <c r="CW12" s="25"/>
      <c r="CX12" s="25"/>
      <c r="CY12" s="25"/>
      <c r="CZ12" s="25"/>
      <c r="DA12" s="25"/>
      <c r="DC12" s="25"/>
      <c r="DD12" s="25"/>
      <c r="DE12" s="25"/>
      <c r="DF12" s="25"/>
      <c r="DG12" s="25"/>
      <c r="DH12" s="25"/>
      <c r="DJ12" s="25"/>
      <c r="DK12" s="25"/>
      <c r="DL12" s="25"/>
      <c r="DM12" s="25"/>
      <c r="DN12" s="25"/>
      <c r="DO12" s="25"/>
      <c r="DQ12" s="25"/>
      <c r="DR12" s="25"/>
      <c r="DS12" s="25"/>
      <c r="DT12" s="25"/>
      <c r="DU12" s="25"/>
      <c r="DV12" s="25"/>
      <c r="DX12" s="25"/>
      <c r="DY12" s="25"/>
      <c r="DZ12" s="25"/>
      <c r="EA12" s="25"/>
      <c r="EB12" s="25"/>
      <c r="EC12" s="25"/>
      <c r="EE12" s="25"/>
      <c r="EF12" s="25"/>
      <c r="EG12" s="25"/>
      <c r="EH12" s="25"/>
      <c r="EI12" s="25"/>
      <c r="EJ12" s="25"/>
      <c r="EL12" s="25"/>
      <c r="EM12" s="25"/>
      <c r="EN12" s="25"/>
      <c r="EO12" s="25"/>
      <c r="EP12" s="25"/>
      <c r="EQ12" s="25"/>
    </row>
    <row r="13" spans="1:149">
      <c r="A13" s="12" t="s">
        <v>97</v>
      </c>
      <c r="B13" s="407" t="s">
        <v>747</v>
      </c>
      <c r="C13" s="407" t="s">
        <v>22</v>
      </c>
      <c r="D13" s="50">
        <f>IF('Anexo V - Quadro Consolidado'!AA12=Conferidor!$D$2,'Anexo V - Quadro Consolidado'!F12,0)</f>
        <v>0</v>
      </c>
      <c r="E13" s="50">
        <f>IF('Anexo V - Quadro Consolidado'!AA12=Conferidor!$E$2,'Anexo V - Quadro Consolidado'!F12,0)</f>
        <v>0</v>
      </c>
      <c r="F13" s="50">
        <f>IF('Anexo V - Quadro Consolidado'!AA12=Conferidor!$F$2,'Anexo V - Quadro Consolidado'!F12,0)</f>
        <v>0</v>
      </c>
      <c r="G13" s="50">
        <f>IF('Anexo V - Quadro Consolidado'!AA12=Conferidor!$G$2,'Anexo V - Quadro Consolidado'!F12,0)</f>
        <v>0</v>
      </c>
      <c r="H13" s="50">
        <f>IF('Anexo V - Quadro Consolidado'!AA12=Conferidor!$H$2,'Anexo V - Quadro Consolidado'!F12,0)</f>
        <v>0</v>
      </c>
      <c r="I13" s="50">
        <f>IF('Anexo V - Quadro Consolidado'!AA12=Conferidor!$I$2,'Anexo V - Quadro Consolidado'!F12,0)</f>
        <v>0</v>
      </c>
      <c r="K13" s="262">
        <f>IF('Anexo V - Quadro Consolidado'!AB12=Conferidor!$K$2,'Anexo V - Quadro Consolidado'!G12,0)</f>
        <v>0</v>
      </c>
      <c r="L13" s="262">
        <f>IF('Anexo V - Quadro Consolidado'!AB12=Conferidor!$L$2,'Anexo V - Quadro Consolidado'!G12,0)</f>
        <v>0</v>
      </c>
      <c r="M13" s="262">
        <f>IF('Anexo V - Quadro Consolidado'!AB12=Conferidor!$M$2,'Anexo V - Quadro Consolidado'!G12,0)</f>
        <v>0</v>
      </c>
      <c r="N13" s="262">
        <f>IF('Anexo V - Quadro Consolidado'!AB12=Conferidor!$N$2,'Anexo V - Quadro Consolidado'!G12,0)</f>
        <v>0</v>
      </c>
      <c r="O13" s="262">
        <f>IF('Anexo V - Quadro Consolidado'!AB12=Conferidor!$O$2,'Anexo V - Quadro Consolidado'!G12,0)</f>
        <v>0</v>
      </c>
      <c r="P13" s="262">
        <f>IF('Anexo V - Quadro Consolidado'!AB12=Conferidor!$P$2,'Anexo V - Quadro Consolidado'!G12,0)</f>
        <v>2</v>
      </c>
      <c r="R13" s="50">
        <f>IF('Anexo V - Quadro Consolidado'!AC12=Conferidor!$R$2,'Anexo V - Quadro Consolidado'!H12,0)</f>
        <v>0</v>
      </c>
      <c r="S13" s="50">
        <f>IF('Anexo V - Quadro Consolidado'!AC12=Conferidor!$S$2,'Anexo V - Quadro Consolidado'!H12,0)</f>
        <v>0</v>
      </c>
      <c r="T13" s="50">
        <f>IF('Anexo V - Quadro Consolidado'!AC12=Conferidor!$T$2,'Anexo V - Quadro Consolidado'!H12,0)</f>
        <v>0</v>
      </c>
      <c r="U13" s="50">
        <f>IF('Anexo V - Quadro Consolidado'!AC12=Conferidor!$U$2,'Anexo V - Quadro Consolidado'!H12,0)</f>
        <v>0</v>
      </c>
      <c r="V13" s="50">
        <f>IF('Anexo V - Quadro Consolidado'!AC12=Conferidor!$V$2,'Anexo V - Quadro Consolidado'!H12,0)</f>
        <v>0</v>
      </c>
      <c r="W13" s="50">
        <f>IF('Anexo V - Quadro Consolidado'!AC12=Conferidor!$W$2,'Anexo V - Quadro Consolidado'!H12,0)</f>
        <v>0</v>
      </c>
      <c r="Y13" s="43">
        <f>IF('Anexo V - Quadro Consolidado'!AH12=Conferidor!$Y$2,'Anexo V - Quadro Consolidado'!M12,0)</f>
        <v>0</v>
      </c>
      <c r="Z13" s="43">
        <f>IF('Anexo V - Quadro Consolidado'!AH12=Conferidor!$Z$2,'Anexo V - Quadro Consolidado'!M12,0)</f>
        <v>0</v>
      </c>
      <c r="AA13" s="43">
        <f>IF('Anexo V - Quadro Consolidado'!AH12=Conferidor!$AA$2,'Anexo V - Quadro Consolidado'!M12,0)</f>
        <v>0</v>
      </c>
      <c r="AB13" s="43">
        <f>IF('Anexo V - Quadro Consolidado'!AH12=Conferidor!$AB$2,'Anexo V - Quadro Consolidado'!M12,0)</f>
        <v>0</v>
      </c>
      <c r="AC13" s="43">
        <f>IF('Anexo V - Quadro Consolidado'!AH12=Conferidor!$AC$2,'Anexo V - Quadro Consolidado'!M12,0)</f>
        <v>0</v>
      </c>
      <c r="AD13" s="43">
        <f>IF('Anexo V - Quadro Consolidado'!AH12=Conferidor!$AD$2,'Anexo V - Quadro Consolidado'!M12,0)</f>
        <v>0</v>
      </c>
      <c r="AF13" s="43">
        <f>IF('Anexo V - Quadro Consolidado'!AI12=Conferidor!$AF$2,'Anexo V - Quadro Consolidado'!N12,0)</f>
        <v>0</v>
      </c>
      <c r="AG13" s="43">
        <f>IF('Anexo V - Quadro Consolidado'!AI12=Conferidor!$AG$2,'Anexo V - Quadro Consolidado'!N12,0)</f>
        <v>0</v>
      </c>
      <c r="AH13" s="43">
        <f>IF('Anexo V - Quadro Consolidado'!AI12=Conferidor!$AH$2,'Anexo V - Quadro Consolidado'!N12,0)</f>
        <v>0</v>
      </c>
      <c r="AI13" s="43">
        <f>IF('Anexo V - Quadro Consolidado'!AI12=Conferidor!$AI$2,'Anexo V - Quadro Consolidado'!N12,0)</f>
        <v>0</v>
      </c>
      <c r="AJ13" s="43">
        <f>IF('Anexo V - Quadro Consolidado'!AI12=Conferidor!$AJ$2,'Anexo V - Quadro Consolidado'!N12,0)</f>
        <v>0</v>
      </c>
      <c r="AK13" s="43">
        <f>IF('Anexo V - Quadro Consolidado'!AI12=Conferidor!$AK$2,'Anexo V - Quadro Consolidado'!N12,0)</f>
        <v>0</v>
      </c>
      <c r="AM13" s="43">
        <f>IF('Anexo V - Quadro Consolidado'!AJ12=Conferidor!$AM$2,'Anexo V - Quadro Consolidado'!O12,0)</f>
        <v>0</v>
      </c>
      <c r="AN13" s="43">
        <f>IF('Anexo V - Quadro Consolidado'!AJ12=Conferidor!$AN$2,'Anexo V - Quadro Consolidado'!O12,0)</f>
        <v>0</v>
      </c>
      <c r="AO13" s="43">
        <f>IF('Anexo V - Quadro Consolidado'!AJ12=Conferidor!$AO$2,'Anexo V - Quadro Consolidado'!O12,0)</f>
        <v>0</v>
      </c>
      <c r="AP13" s="43">
        <f>IF('Anexo V - Quadro Consolidado'!AJ12=Conferidor!$AP$2,'Anexo V - Quadro Consolidado'!O12,0)</f>
        <v>0</v>
      </c>
      <c r="AQ13" s="43">
        <f>IF('Anexo V - Quadro Consolidado'!AJ12=Conferidor!$AQ$2,'Anexo V - Quadro Consolidado'!O12,0)</f>
        <v>0</v>
      </c>
      <c r="AR13" s="43">
        <f>IF('Anexo V - Quadro Consolidado'!AJ12=Conferidor!$AR$2,'Anexo V - Quadro Consolidado'!O12,0)</f>
        <v>0</v>
      </c>
      <c r="AT13" s="43">
        <f>IF('Anexo V - Quadro Consolidado'!AE12=Conferidor!$AT$2,'Anexo V - Quadro Consolidado'!J12,0)</f>
        <v>0</v>
      </c>
      <c r="AU13" s="43">
        <f>IF('Anexo V - Quadro Consolidado'!AE12=Conferidor!$AU$2,'Anexo V - Quadro Consolidado'!J12,0)</f>
        <v>0</v>
      </c>
      <c r="AV13" s="43">
        <f>IF('Anexo V - Quadro Consolidado'!AE12=Conferidor!$AV$2,'Anexo V - Quadro Consolidado'!J12,0)</f>
        <v>0</v>
      </c>
      <c r="AW13" s="43">
        <f>IF('Anexo V - Quadro Consolidado'!AE12=Conferidor!$AW$2,'Anexo V - Quadro Consolidado'!J12,0)</f>
        <v>0</v>
      </c>
      <c r="AX13" s="43">
        <f>IF('Anexo V - Quadro Consolidado'!AE12=Conferidor!$AX$2,'Anexo V - Quadro Consolidado'!J12,0)</f>
        <v>0</v>
      </c>
      <c r="AY13" s="43">
        <f>IF('Anexo V - Quadro Consolidado'!AE12=Conferidor!$AY$2,'Anexo V - Quadro Consolidado'!J12,0)</f>
        <v>0</v>
      </c>
      <c r="AZ13" s="43">
        <f>IF('Anexo V - Quadro Consolidado'!AE12=Conferidor!$AZ$2,'Anexo V - Quadro Consolidado'!J12,0)</f>
        <v>0</v>
      </c>
      <c r="BA13" s="43">
        <f>IF('Anexo V - Quadro Consolidado'!AE12=Conferidor!$BA$2,'Anexo V - Quadro Consolidado'!J12,0)</f>
        <v>0</v>
      </c>
      <c r="BB13" s="43">
        <f>IF('Anexo V - Quadro Consolidado'!AE12=Conferidor!$BB$2,'Anexo V - Quadro Consolidado'!J12,0)</f>
        <v>0</v>
      </c>
      <c r="BD13" s="43">
        <f>IF('Anexo V - Quadro Consolidado'!AF12=Conferidor!$BD$2,'Anexo V - Quadro Consolidado'!K12,0)</f>
        <v>0</v>
      </c>
      <c r="BE13" s="43">
        <f>IF('Anexo V - Quadro Consolidado'!AF12=Conferidor!$BE$2,'Anexo V - Quadro Consolidado'!K12,0)</f>
        <v>0</v>
      </c>
      <c r="BF13" s="43">
        <f>IF('Anexo V - Quadro Consolidado'!AF12=Conferidor!$BF$2,'Anexo V - Quadro Consolidado'!K12,0)</f>
        <v>0</v>
      </c>
      <c r="BG13" s="43">
        <f>IF('Anexo V - Quadro Consolidado'!AF12=Conferidor!$BG$2,'Anexo V - Quadro Consolidado'!K12,0)</f>
        <v>0</v>
      </c>
      <c r="BH13" s="43">
        <f>IF('Anexo V - Quadro Consolidado'!AF12=Conferidor!$BH$2,'Anexo V - Quadro Consolidado'!K12,0)</f>
        <v>0</v>
      </c>
      <c r="BI13" s="43">
        <f>IF('Anexo V - Quadro Consolidado'!AF12=Conferidor!$BI$2,'Anexo V - Quadro Consolidado'!K12,0)</f>
        <v>1</v>
      </c>
      <c r="BJ13" s="43">
        <f>IF('Anexo V - Quadro Consolidado'!AF12=Conferidor!$BJ$2,'Anexo V - Quadro Consolidado'!K12,0)</f>
        <v>0</v>
      </c>
      <c r="BK13" s="43">
        <f>IF('Anexo V - Quadro Consolidado'!AF12=Conferidor!$BK$2,'Anexo V - Quadro Consolidado'!K12,0)</f>
        <v>0</v>
      </c>
      <c r="BM13" s="43">
        <f>IF('Anexo V - Quadro Consolidado'!AG12=Conferidor!$BM$2,'Anexo V - Quadro Consolidado'!L12,0)</f>
        <v>0</v>
      </c>
      <c r="BN13" s="43">
        <f>IF('Anexo V - Quadro Consolidado'!AG12=Conferidor!$BN$2,'Anexo V - Quadro Consolidado'!L12,0)</f>
        <v>0</v>
      </c>
      <c r="BO13" s="43">
        <f>IF('Anexo V - Quadro Consolidado'!AG12=Conferidor!$BO$2,'Anexo V - Quadro Consolidado'!L12,0)</f>
        <v>0</v>
      </c>
      <c r="BP13" s="43">
        <f>IF('Anexo V - Quadro Consolidado'!AG12=Conferidor!$BP$2,'Anexo V - Quadro Consolidado'!L12,0)</f>
        <v>0</v>
      </c>
      <c r="BQ13" s="43">
        <f>IF('Anexo V - Quadro Consolidado'!AG12=Conferidor!$BQ$2,'Anexo V - Quadro Consolidado'!L12,0)</f>
        <v>0</v>
      </c>
      <c r="BR13" s="43">
        <f>IF('Anexo V - Quadro Consolidado'!AG12=Conferidor!$BR$2,'Anexo V - Quadro Consolidado'!L12,0)</f>
        <v>1</v>
      </c>
      <c r="BT13" s="43">
        <f>IF('Anexo V - Quadro Consolidado'!AD12=Conferidor!$BT$2,'Anexo V - Quadro Consolidado'!I12,0)</f>
        <v>0</v>
      </c>
      <c r="BU13" s="43">
        <f>IF('Anexo V - Quadro Consolidado'!AD12=Conferidor!$BU$2,'Anexo V - Quadro Consolidado'!I12,0)</f>
        <v>0</v>
      </c>
      <c r="BV13" s="43">
        <f>IF('Anexo V - Quadro Consolidado'!AD12=Conferidor!$BV$2,'Anexo V - Quadro Consolidado'!I12,0)</f>
        <v>0</v>
      </c>
      <c r="BW13" s="43">
        <f>IF('Anexo V - Quadro Consolidado'!AD12=Conferidor!$BW$2,'Anexo V - Quadro Consolidado'!I12,0)</f>
        <v>0</v>
      </c>
      <c r="BX13" s="43">
        <f>IF('Anexo V - Quadro Consolidado'!AD12=Conferidor!$BX$2,'Anexo V - Quadro Consolidado'!I12,0)</f>
        <v>0</v>
      </c>
      <c r="BY13" s="43">
        <f>IF('Anexo V - Quadro Consolidado'!AD12=Conferidor!$BY$2,'Anexo V - Quadro Consolidado'!I12,0)</f>
        <v>0</v>
      </c>
      <c r="CA13" s="43">
        <f>IF('Anexo V - Quadro Consolidado'!AK12=Conferidor!$CA$2,'Anexo V - Quadro Consolidado'!P12,0)</f>
        <v>0</v>
      </c>
      <c r="CB13" s="43">
        <f>IF('Anexo V - Quadro Consolidado'!AK12=Conferidor!$CB$2,'Anexo V - Quadro Consolidado'!P12,0)</f>
        <v>0</v>
      </c>
      <c r="CC13" s="43">
        <f>IF('Anexo V - Quadro Consolidado'!AK12=Conferidor!$CC$2,'Anexo V - Quadro Consolidado'!P12,0)</f>
        <v>0</v>
      </c>
      <c r="CD13" s="43">
        <f>IF('Anexo V - Quadro Consolidado'!AK12=Conferidor!$CD$2,'Anexo V - Quadro Consolidado'!P12,0)</f>
        <v>0</v>
      </c>
      <c r="CE13" s="43">
        <f>IF('Anexo V - Quadro Consolidado'!AK12=Conferidor!$CE$2,'Anexo V - Quadro Consolidado'!P12,0)</f>
        <v>0</v>
      </c>
      <c r="CF13" s="43">
        <f>IF('Anexo V - Quadro Consolidado'!AK12=Conferidor!$CF$2,'Anexo V - Quadro Consolidado'!P12,0)</f>
        <v>0</v>
      </c>
      <c r="CH13" s="43">
        <f>IF('Anexo V - Quadro Consolidado'!AM12=Conferidor!$CH$2,'Anexo V - Quadro Consolidado'!R12,0)</f>
        <v>0</v>
      </c>
      <c r="CI13" s="43">
        <f>IF('Anexo V - Quadro Consolidado'!AM12=Conferidor!$CI$2,'Anexo V - Quadro Consolidado'!R12,0)</f>
        <v>0</v>
      </c>
      <c r="CJ13" s="43">
        <f>IF('Anexo V - Quadro Consolidado'!AM12=Conferidor!$CJ$2,'Anexo V - Quadro Consolidado'!R12,0)</f>
        <v>0</v>
      </c>
      <c r="CK13" s="43">
        <f>IF('Anexo V - Quadro Consolidado'!AM12=Conferidor!$CK$2,'Anexo V - Quadro Consolidado'!R12,0)</f>
        <v>0</v>
      </c>
      <c r="CL13" s="43">
        <f>IF('Anexo V - Quadro Consolidado'!AM12=Conferidor!$CL$2,'Anexo V - Quadro Consolidado'!R12,0)</f>
        <v>0</v>
      </c>
      <c r="CM13" s="43">
        <f>IF('Anexo V - Quadro Consolidado'!AM12=Conferidor!$CM$2,'Anexo V - Quadro Consolidado'!R12,0)</f>
        <v>0</v>
      </c>
      <c r="CO13" s="43">
        <f>IF('Anexo V - Quadro Consolidado'!AN12=Conferidor!$CO$2,'Anexo V - Quadro Consolidado'!S12,0)</f>
        <v>0</v>
      </c>
      <c r="CP13" s="43">
        <f>IF('Anexo V - Quadro Consolidado'!AN12=Conferidor!$CP$2,'Anexo V - Quadro Consolidado'!S12,0)</f>
        <v>0</v>
      </c>
      <c r="CQ13" s="43">
        <f>IF('Anexo V - Quadro Consolidado'!AN12=Conferidor!$CQ$2,'Anexo V - Quadro Consolidado'!S12,0)</f>
        <v>0</v>
      </c>
      <c r="CR13" s="43">
        <f>IF('Anexo V - Quadro Consolidado'!AN12=Conferidor!$CR$2,'Anexo V - Quadro Consolidado'!S12,0)</f>
        <v>0</v>
      </c>
      <c r="CS13" s="43">
        <f>IF('Anexo V - Quadro Consolidado'!AN12=Conferidor!$CS$2,'Anexo V - Quadro Consolidado'!S12,0)</f>
        <v>0</v>
      </c>
      <c r="CT13" s="43">
        <f>IF('Anexo V - Quadro Consolidado'!AN12=Conferidor!$CT$2,'Anexo V - Quadro Consolidado'!S12,0)</f>
        <v>0</v>
      </c>
      <c r="CV13" s="43">
        <f>IF('Anexo V - Quadro Consolidado'!AO12=Conferidor!$CV$2,'Anexo V - Quadro Consolidado'!T12,0)</f>
        <v>0</v>
      </c>
      <c r="CW13" s="43">
        <f>IF('Anexo V - Quadro Consolidado'!AO12=Conferidor!$CW$2,'Anexo V - Quadro Consolidado'!T12,0)</f>
        <v>0</v>
      </c>
      <c r="CX13" s="43">
        <f>IF('Anexo V - Quadro Consolidado'!AO12=Conferidor!$CX$2,'Anexo V - Quadro Consolidado'!T12,0)</f>
        <v>0</v>
      </c>
      <c r="CY13" s="43">
        <f>IF('Anexo V - Quadro Consolidado'!AO12=Conferidor!$CY$2,'Anexo V - Quadro Consolidado'!T12,0)</f>
        <v>0</v>
      </c>
      <c r="CZ13" s="43">
        <f>IF('Anexo V - Quadro Consolidado'!AO12=Conferidor!$CZ$2,'Anexo V - Quadro Consolidado'!T12,0)</f>
        <v>0</v>
      </c>
      <c r="DA13" s="43">
        <f>IF('Anexo V - Quadro Consolidado'!AO12=Conferidor!$DA$2,'Anexo V - Quadro Consolidado'!T12,0)</f>
        <v>0</v>
      </c>
      <c r="DC13" s="43">
        <f>IF('Anexo V - Quadro Consolidado'!AL12=Conferidor!$DC$2,'Anexo V - Quadro Consolidado'!Q12,0)</f>
        <v>0</v>
      </c>
      <c r="DD13" s="43">
        <f>IF('Anexo V - Quadro Consolidado'!AL12=Conferidor!$DD$2,'Anexo V - Quadro Consolidado'!Q12,0)</f>
        <v>0</v>
      </c>
      <c r="DE13" s="43">
        <f>IF('Anexo V - Quadro Consolidado'!AL12=Conferidor!$DE$2,'Anexo V - Quadro Consolidado'!Q12,0)</f>
        <v>0</v>
      </c>
      <c r="DF13" s="43">
        <f>IF('Anexo V - Quadro Consolidado'!AL12=Conferidor!$DF$2,'Anexo V - Quadro Consolidado'!Q12,0)</f>
        <v>0</v>
      </c>
      <c r="DG13" s="43">
        <f>IF('Anexo V - Quadro Consolidado'!AL12=Conferidor!$DG$2,'Anexo V - Quadro Consolidado'!Q12,0)</f>
        <v>0</v>
      </c>
      <c r="DH13" s="43">
        <f>IF('Anexo V - Quadro Consolidado'!AL12=Conferidor!$DH$2,'Anexo V - Quadro Consolidado'!Q12,0)</f>
        <v>0</v>
      </c>
      <c r="DJ13" s="43">
        <f>IF('Anexo V - Quadro Consolidado'!AP12=Conferidor!$DJ$2,'Anexo V - Quadro Consolidado'!U12,0)</f>
        <v>0</v>
      </c>
      <c r="DK13" s="43">
        <f>IF('Anexo V - Quadro Consolidado'!AP12=Conferidor!$DK$2,'Anexo V - Quadro Consolidado'!U12,0)</f>
        <v>0</v>
      </c>
      <c r="DL13" s="43">
        <f>IF('Anexo V - Quadro Consolidado'!AP12=Conferidor!$DL$2,'Anexo V - Quadro Consolidado'!U12,0)</f>
        <v>0</v>
      </c>
      <c r="DM13" s="43">
        <f>IF('Anexo V - Quadro Consolidado'!AP12=Conferidor!$DM$2,'Anexo V - Quadro Consolidado'!U12,0)</f>
        <v>0</v>
      </c>
      <c r="DN13" s="43">
        <f>IF('Anexo V - Quadro Consolidado'!AP12=Conferidor!$DN$2,'Anexo V - Quadro Consolidado'!U12,0)</f>
        <v>0</v>
      </c>
      <c r="DO13" s="43">
        <f>IF('Anexo V - Quadro Consolidado'!AP12=Conferidor!$DO$2,'Anexo V - Quadro Consolidado'!U12,0)</f>
        <v>0</v>
      </c>
      <c r="DQ13" s="43">
        <f>IF('Anexo V - Quadro Consolidado'!AQ12=Conferidor!$DQ$2,'Anexo V - Quadro Consolidado'!V12,0)</f>
        <v>0</v>
      </c>
      <c r="DR13" s="43">
        <f>IF('Anexo V - Quadro Consolidado'!AQ12=Conferidor!$DR$2,'Anexo V - Quadro Consolidado'!V12,0)</f>
        <v>0</v>
      </c>
      <c r="DS13" s="43">
        <f>IF('Anexo V - Quadro Consolidado'!AQ12=Conferidor!$DS$2,'Anexo V - Quadro Consolidado'!V12,0)</f>
        <v>0</v>
      </c>
      <c r="DT13" s="43">
        <f>IF('Anexo V - Quadro Consolidado'!AQ12=Conferidor!$DT$2,'Anexo V - Quadro Consolidado'!V12,0)</f>
        <v>0</v>
      </c>
      <c r="DU13" s="43">
        <f>IF('Anexo V - Quadro Consolidado'!AQ12=Conferidor!$DU$2,'Anexo V - Quadro Consolidado'!V12,0)</f>
        <v>0</v>
      </c>
      <c r="DV13" s="43">
        <f>IF('Anexo V - Quadro Consolidado'!AQ12=Conferidor!$DV$2,'Anexo V - Quadro Consolidado'!V12,0)</f>
        <v>0</v>
      </c>
      <c r="DX13" s="22">
        <f>IF('Anexo V - Quadro Consolidado'!AR12=Conferidor!$DX$2,'Anexo V - Quadro Consolidado'!W12,0)</f>
        <v>0</v>
      </c>
      <c r="DY13" s="22">
        <f>IF('Anexo V - Quadro Consolidado'!AR12=Conferidor!$DY$2,'Anexo V - Quadro Consolidado'!W12,0)</f>
        <v>0</v>
      </c>
      <c r="DZ13" s="22">
        <f>IF('Anexo V - Quadro Consolidado'!AR12=Conferidor!$DZ$2,'Anexo V - Quadro Consolidado'!W12,0)</f>
        <v>0</v>
      </c>
      <c r="EA13" s="22">
        <f>IF('Anexo V - Quadro Consolidado'!AR12=Conferidor!$EA$2,'Anexo V - Quadro Consolidado'!W12,0)</f>
        <v>0</v>
      </c>
      <c r="EB13" s="22">
        <f>IF('Anexo V - Quadro Consolidado'!AR12=Conferidor!$EB$2,'Anexo V - Quadro Consolidado'!W12,0)</f>
        <v>0</v>
      </c>
      <c r="EC13" s="22">
        <f>IF('Anexo V - Quadro Consolidado'!AR12=Conferidor!$EC$2,'Anexo V - Quadro Consolidado'!W12,0)</f>
        <v>0</v>
      </c>
      <c r="EE13" s="43">
        <f>IF('Anexo V - Quadro Consolidado'!AS12=Conferidor!$EE$2,'Anexo V - Quadro Consolidado'!X12,0)</f>
        <v>0</v>
      </c>
      <c r="EF13" s="43">
        <f>IF('Anexo V - Quadro Consolidado'!AS12=Conferidor!$EF$2,'Anexo V - Quadro Consolidado'!X12,0)</f>
        <v>0</v>
      </c>
      <c r="EG13" s="43">
        <f>IF('Anexo V - Quadro Consolidado'!AS12=Conferidor!$EG$2,'Anexo V - Quadro Consolidado'!X12,0)</f>
        <v>0</v>
      </c>
      <c r="EH13" s="43">
        <f>IF('Anexo V - Quadro Consolidado'!AS12=Conferidor!$EH$2,'Anexo V - Quadro Consolidado'!X12,0)</f>
        <v>0</v>
      </c>
      <c r="EI13" s="43">
        <f>IF('Anexo V - Quadro Consolidado'!AS12=Conferidor!$EI$2,'Anexo V - Quadro Consolidado'!X12,0)</f>
        <v>0</v>
      </c>
      <c r="EJ13" s="43">
        <f>IF('Anexo V - Quadro Consolidado'!AS12=Conferidor!$EJ$2,'Anexo V - Quadro Consolidado'!X12,0)</f>
        <v>0</v>
      </c>
      <c r="EL13" s="43">
        <f>IF('Anexo V - Quadro Consolidado'!AT12=Conferidor!$EL$2,'Anexo V - Quadro Consolidado'!Y12,0)</f>
        <v>0</v>
      </c>
      <c r="EM13" s="43">
        <f>IF('Anexo V - Quadro Consolidado'!AT12=Conferidor!$EM$2,'Anexo V - Quadro Consolidado'!Y12,0)</f>
        <v>0</v>
      </c>
      <c r="EN13" s="43">
        <f>IF('Anexo V - Quadro Consolidado'!AT12=Conferidor!$EN$2,'Anexo V - Quadro Consolidado'!Y12,0)</f>
        <v>0</v>
      </c>
      <c r="EO13" s="43">
        <f>IF('Anexo V - Quadro Consolidado'!AT12=Conferidor!$EO$2,'Anexo V - Quadro Consolidado'!Y12,0)</f>
        <v>0</v>
      </c>
      <c r="EP13" s="43">
        <f>IF('Anexo V - Quadro Consolidado'!AT12=Conferidor!$EP$2,'Anexo V - Quadro Consolidado'!Y12,0)</f>
        <v>0</v>
      </c>
      <c r="EQ13" s="43">
        <f>IF('Anexo V - Quadro Consolidado'!AT12=Conferidor!$EQ$2,'Anexo V - Quadro Consolidado'!Y12,0)</f>
        <v>0</v>
      </c>
    </row>
    <row r="14" spans="1:149">
      <c r="A14" s="12" t="s">
        <v>97</v>
      </c>
      <c r="B14" s="12" t="s">
        <v>747</v>
      </c>
      <c r="C14" s="12" t="s">
        <v>23</v>
      </c>
      <c r="D14" s="50">
        <f>IF('Anexo V - Quadro Consolidado'!AA13=Conferidor!$D$2,'Anexo V - Quadro Consolidado'!F13,0)</f>
        <v>0</v>
      </c>
      <c r="E14" s="50">
        <f>IF('Anexo V - Quadro Consolidado'!AA13=Conferidor!$E$2,'Anexo V - Quadro Consolidado'!F13,0)</f>
        <v>0</v>
      </c>
      <c r="F14" s="50">
        <f>IF('Anexo V - Quadro Consolidado'!AA13=Conferidor!$F$2,'Anexo V - Quadro Consolidado'!F13,0)</f>
        <v>0</v>
      </c>
      <c r="G14" s="50">
        <f>IF('Anexo V - Quadro Consolidado'!AA13=Conferidor!$G$2,'Anexo V - Quadro Consolidado'!F13,0)</f>
        <v>0</v>
      </c>
      <c r="H14" s="50">
        <f>IF('Anexo V - Quadro Consolidado'!AA13=Conferidor!$H$2,'Anexo V - Quadro Consolidado'!F13,0)</f>
        <v>0</v>
      </c>
      <c r="I14" s="50">
        <f>IF('Anexo V - Quadro Consolidado'!AA13=Conferidor!$I$2,'Anexo V - Quadro Consolidado'!F13,0)</f>
        <v>1</v>
      </c>
      <c r="K14" s="262">
        <f>IF('Anexo V - Quadro Consolidado'!AB13=Conferidor!$K$2,'Anexo V - Quadro Consolidado'!G13,0)</f>
        <v>0</v>
      </c>
      <c r="L14" s="262">
        <f>IF('Anexo V - Quadro Consolidado'!AB13=Conferidor!$L$2,'Anexo V - Quadro Consolidado'!G13,0)</f>
        <v>0</v>
      </c>
      <c r="M14" s="262">
        <f>IF('Anexo V - Quadro Consolidado'!AB13=Conferidor!$M$2,'Anexo V - Quadro Consolidado'!G13,0)</f>
        <v>0</v>
      </c>
      <c r="N14" s="262">
        <f>IF('Anexo V - Quadro Consolidado'!AB13=Conferidor!$N$2,'Anexo V - Quadro Consolidado'!G13,0)</f>
        <v>0</v>
      </c>
      <c r="O14" s="262">
        <f>IF('Anexo V - Quadro Consolidado'!AB13=Conferidor!$O$2,'Anexo V - Quadro Consolidado'!G13,0)</f>
        <v>0</v>
      </c>
      <c r="P14" s="262">
        <f>IF('Anexo V - Quadro Consolidado'!AB13=Conferidor!$P$2,'Anexo V - Quadro Consolidado'!G13,0)</f>
        <v>0</v>
      </c>
      <c r="R14" s="50">
        <f>IF('Anexo V - Quadro Consolidado'!AC13=Conferidor!$R$2,'Anexo V - Quadro Consolidado'!H13,0)</f>
        <v>0</v>
      </c>
      <c r="S14" s="50">
        <f>IF('Anexo V - Quadro Consolidado'!AC13=Conferidor!$S$2,'Anexo V - Quadro Consolidado'!H13,0)</f>
        <v>0</v>
      </c>
      <c r="T14" s="50">
        <f>IF('Anexo V - Quadro Consolidado'!AC13=Conferidor!$T$2,'Anexo V - Quadro Consolidado'!H13,0)</f>
        <v>0</v>
      </c>
      <c r="U14" s="50">
        <f>IF('Anexo V - Quadro Consolidado'!AC13=Conferidor!$U$2,'Anexo V - Quadro Consolidado'!H13,0)</f>
        <v>0</v>
      </c>
      <c r="V14" s="50">
        <f>IF('Anexo V - Quadro Consolidado'!AC13=Conferidor!$V$2,'Anexo V - Quadro Consolidado'!H13,0)</f>
        <v>0</v>
      </c>
      <c r="W14" s="50">
        <f>IF('Anexo V - Quadro Consolidado'!AC13=Conferidor!$W$2,'Anexo V - Quadro Consolidado'!H13,0)</f>
        <v>0</v>
      </c>
      <c r="Y14" s="43">
        <f>IF('Anexo V - Quadro Consolidado'!AH13=Conferidor!$Y$2,'Anexo V - Quadro Consolidado'!M13,0)</f>
        <v>0</v>
      </c>
      <c r="Z14" s="43">
        <f>IF('Anexo V - Quadro Consolidado'!AH13=Conferidor!$Z$2,'Anexo V - Quadro Consolidado'!M13,0)</f>
        <v>0</v>
      </c>
      <c r="AA14" s="43">
        <f>IF('Anexo V - Quadro Consolidado'!AH13=Conferidor!$AA$2,'Anexo V - Quadro Consolidado'!M13,0)</f>
        <v>0</v>
      </c>
      <c r="AB14" s="43">
        <f>IF('Anexo V - Quadro Consolidado'!AH13=Conferidor!$AB$2,'Anexo V - Quadro Consolidado'!M13,0)</f>
        <v>0</v>
      </c>
      <c r="AC14" s="43">
        <f>IF('Anexo V - Quadro Consolidado'!AH13=Conferidor!$AC$2,'Anexo V - Quadro Consolidado'!M13,0)</f>
        <v>0</v>
      </c>
      <c r="AD14" s="43">
        <f>IF('Anexo V - Quadro Consolidado'!AH13=Conferidor!$AD$2,'Anexo V - Quadro Consolidado'!M13,0)</f>
        <v>0</v>
      </c>
      <c r="AF14" s="43">
        <f>IF('Anexo V - Quadro Consolidado'!AI13=Conferidor!$AF$2,'Anexo V - Quadro Consolidado'!N13,0)</f>
        <v>0</v>
      </c>
      <c r="AG14" s="43">
        <f>IF('Anexo V - Quadro Consolidado'!AI13=Conferidor!$AG$2,'Anexo V - Quadro Consolidado'!N13,0)</f>
        <v>0</v>
      </c>
      <c r="AH14" s="43">
        <f>IF('Anexo V - Quadro Consolidado'!AI13=Conferidor!$AH$2,'Anexo V - Quadro Consolidado'!N13,0)</f>
        <v>0</v>
      </c>
      <c r="AI14" s="43">
        <f>IF('Anexo V - Quadro Consolidado'!AI13=Conferidor!$AI$2,'Anexo V - Quadro Consolidado'!N13,0)</f>
        <v>0</v>
      </c>
      <c r="AJ14" s="43">
        <f>IF('Anexo V - Quadro Consolidado'!AI13=Conferidor!$AJ$2,'Anexo V - Quadro Consolidado'!N13,0)</f>
        <v>0</v>
      </c>
      <c r="AK14" s="43">
        <f>IF('Anexo V - Quadro Consolidado'!AI13=Conferidor!$AK$2,'Anexo V - Quadro Consolidado'!N13,0)</f>
        <v>0</v>
      </c>
      <c r="AM14" s="43">
        <f>IF('Anexo V - Quadro Consolidado'!AJ13=Conferidor!$AM$2,'Anexo V - Quadro Consolidado'!O13,0)</f>
        <v>0</v>
      </c>
      <c r="AN14" s="43">
        <f>IF('Anexo V - Quadro Consolidado'!AJ13=Conferidor!$AN$2,'Anexo V - Quadro Consolidado'!O13,0)</f>
        <v>0</v>
      </c>
      <c r="AO14" s="43">
        <f>IF('Anexo V - Quadro Consolidado'!AJ13=Conferidor!$AO$2,'Anexo V - Quadro Consolidado'!O13,0)</f>
        <v>0</v>
      </c>
      <c r="AP14" s="43">
        <f>IF('Anexo V - Quadro Consolidado'!AJ13=Conferidor!$AP$2,'Anexo V - Quadro Consolidado'!O13,0)</f>
        <v>0</v>
      </c>
      <c r="AQ14" s="43">
        <f>IF('Anexo V - Quadro Consolidado'!AJ13=Conferidor!$AQ$2,'Anexo V - Quadro Consolidado'!O13,0)</f>
        <v>0</v>
      </c>
      <c r="AR14" s="43">
        <f>IF('Anexo V - Quadro Consolidado'!AJ13=Conferidor!$AR$2,'Anexo V - Quadro Consolidado'!O13,0)</f>
        <v>0</v>
      </c>
      <c r="AT14" s="43">
        <f>IF('Anexo V - Quadro Consolidado'!AE13=Conferidor!$AT$2,'Anexo V - Quadro Consolidado'!J13,0)</f>
        <v>0</v>
      </c>
      <c r="AU14" s="43">
        <f>IF('Anexo V - Quadro Consolidado'!AE13=Conferidor!$AU$2,'Anexo V - Quadro Consolidado'!J13,0)</f>
        <v>0</v>
      </c>
      <c r="AV14" s="43">
        <f>IF('Anexo V - Quadro Consolidado'!AE13=Conferidor!$AV$2,'Anexo V - Quadro Consolidado'!J13,0)</f>
        <v>0</v>
      </c>
      <c r="AW14" s="43">
        <f>IF('Anexo V - Quadro Consolidado'!AE13=Conferidor!$AW$2,'Anexo V - Quadro Consolidado'!J13,0)</f>
        <v>0</v>
      </c>
      <c r="AX14" s="43">
        <f>IF('Anexo V - Quadro Consolidado'!AE13=Conferidor!$AX$2,'Anexo V - Quadro Consolidado'!J13,0)</f>
        <v>0</v>
      </c>
      <c r="AY14" s="43">
        <f>IF('Anexo V - Quadro Consolidado'!AE13=Conferidor!$AY$2,'Anexo V - Quadro Consolidado'!J13,0)</f>
        <v>0</v>
      </c>
      <c r="AZ14" s="43">
        <f>IF('Anexo V - Quadro Consolidado'!AE13=Conferidor!$AZ$2,'Anexo V - Quadro Consolidado'!J13,0)</f>
        <v>0</v>
      </c>
      <c r="BA14" s="43">
        <f>IF('Anexo V - Quadro Consolidado'!AE13=Conferidor!$BA$2,'Anexo V - Quadro Consolidado'!J13,0)</f>
        <v>0</v>
      </c>
      <c r="BB14" s="43">
        <f>IF('Anexo V - Quadro Consolidado'!AE13=Conferidor!$BB$2,'Anexo V - Quadro Consolidado'!J13,0)</f>
        <v>0</v>
      </c>
      <c r="BD14" s="43">
        <f>IF('Anexo V - Quadro Consolidado'!AF13=Conferidor!$BD$2,'Anexo V - Quadro Consolidado'!K13,0)</f>
        <v>0</v>
      </c>
      <c r="BE14" s="43">
        <f>IF('Anexo V - Quadro Consolidado'!AF13=Conferidor!$BE$2,'Anexo V - Quadro Consolidado'!K13,0)</f>
        <v>0</v>
      </c>
      <c r="BF14" s="43">
        <f>IF('Anexo V - Quadro Consolidado'!AF13=Conferidor!$BF$2,'Anexo V - Quadro Consolidado'!K13,0)</f>
        <v>0</v>
      </c>
      <c r="BG14" s="43">
        <f>IF('Anexo V - Quadro Consolidado'!AF13=Conferidor!$BG$2,'Anexo V - Quadro Consolidado'!K13,0)</f>
        <v>0</v>
      </c>
      <c r="BH14" s="43">
        <f>IF('Anexo V - Quadro Consolidado'!AF13=Conferidor!$BH$2,'Anexo V - Quadro Consolidado'!K13,0)</f>
        <v>0</v>
      </c>
      <c r="BI14" s="43">
        <f>IF('Anexo V - Quadro Consolidado'!AF13=Conferidor!$BI$2,'Anexo V - Quadro Consolidado'!K13,0)</f>
        <v>0</v>
      </c>
      <c r="BJ14" s="43">
        <f>IF('Anexo V - Quadro Consolidado'!AF13=Conferidor!$BJ$2,'Anexo V - Quadro Consolidado'!K13,0)</f>
        <v>0</v>
      </c>
      <c r="BK14" s="43">
        <f>IF('Anexo V - Quadro Consolidado'!AF13=Conferidor!$BK$2,'Anexo V - Quadro Consolidado'!K13,0)</f>
        <v>0</v>
      </c>
      <c r="BM14" s="43">
        <f>IF('Anexo V - Quadro Consolidado'!AG13=Conferidor!$BM$2,'Anexo V - Quadro Consolidado'!L13,0)</f>
        <v>0</v>
      </c>
      <c r="BN14" s="43">
        <f>IF('Anexo V - Quadro Consolidado'!AG13=Conferidor!$BN$2,'Anexo V - Quadro Consolidado'!L13,0)</f>
        <v>0</v>
      </c>
      <c r="BO14" s="43">
        <f>IF('Anexo V - Quadro Consolidado'!AG13=Conferidor!$BO$2,'Anexo V - Quadro Consolidado'!L13,0)</f>
        <v>0</v>
      </c>
      <c r="BP14" s="43">
        <f>IF('Anexo V - Quadro Consolidado'!AG13=Conferidor!$BP$2,'Anexo V - Quadro Consolidado'!L13,0)</f>
        <v>0</v>
      </c>
      <c r="BQ14" s="43">
        <f>IF('Anexo V - Quadro Consolidado'!AG13=Conferidor!$BQ$2,'Anexo V - Quadro Consolidado'!L13,0)</f>
        <v>0</v>
      </c>
      <c r="BR14" s="43">
        <f>IF('Anexo V - Quadro Consolidado'!AG13=Conferidor!$BR$2,'Anexo V - Quadro Consolidado'!L13,0)</f>
        <v>0</v>
      </c>
      <c r="BT14" s="43">
        <f>IF('Anexo V - Quadro Consolidado'!AD13=Conferidor!$BT$2,'Anexo V - Quadro Consolidado'!I13,0)</f>
        <v>0</v>
      </c>
      <c r="BU14" s="43">
        <f>IF('Anexo V - Quadro Consolidado'!AD13=Conferidor!$BU$2,'Anexo V - Quadro Consolidado'!I13,0)</f>
        <v>0</v>
      </c>
      <c r="BV14" s="43">
        <f>IF('Anexo V - Quadro Consolidado'!AD13=Conferidor!$BV$2,'Anexo V - Quadro Consolidado'!I13,0)</f>
        <v>0</v>
      </c>
      <c r="BW14" s="43">
        <f>IF('Anexo V - Quadro Consolidado'!AD13=Conferidor!$BW$2,'Anexo V - Quadro Consolidado'!I13,0)</f>
        <v>0</v>
      </c>
      <c r="BX14" s="43">
        <f>IF('Anexo V - Quadro Consolidado'!AD13=Conferidor!$BX$2,'Anexo V - Quadro Consolidado'!I13,0)</f>
        <v>0</v>
      </c>
      <c r="BY14" s="43">
        <f>IF('Anexo V - Quadro Consolidado'!AD13=Conferidor!$BY$2,'Anexo V - Quadro Consolidado'!I13,0)</f>
        <v>0</v>
      </c>
      <c r="CA14" s="43">
        <f>IF('Anexo V - Quadro Consolidado'!AK13=Conferidor!$CA$2,'Anexo V - Quadro Consolidado'!P13,0)</f>
        <v>0</v>
      </c>
      <c r="CB14" s="43">
        <f>IF('Anexo V - Quadro Consolidado'!AK13=Conferidor!$CB$2,'Anexo V - Quadro Consolidado'!P13,0)</f>
        <v>0</v>
      </c>
      <c r="CC14" s="43">
        <f>IF('Anexo V - Quadro Consolidado'!AK13=Conferidor!$CC$2,'Anexo V - Quadro Consolidado'!P13,0)</f>
        <v>0</v>
      </c>
      <c r="CD14" s="43">
        <f>IF('Anexo V - Quadro Consolidado'!AK13=Conferidor!$CD$2,'Anexo V - Quadro Consolidado'!P13,0)</f>
        <v>0</v>
      </c>
      <c r="CE14" s="43">
        <f>IF('Anexo V - Quadro Consolidado'!AK13=Conferidor!$CE$2,'Anexo V - Quadro Consolidado'!P13,0)</f>
        <v>0</v>
      </c>
      <c r="CF14" s="43">
        <f>IF('Anexo V - Quadro Consolidado'!AK13=Conferidor!$CF$2,'Anexo V - Quadro Consolidado'!P13,0)</f>
        <v>0</v>
      </c>
      <c r="CH14" s="43">
        <f>IF('Anexo V - Quadro Consolidado'!AM13=Conferidor!$CH$2,'Anexo V - Quadro Consolidado'!R13,0)</f>
        <v>0</v>
      </c>
      <c r="CI14" s="43">
        <f>IF('Anexo V - Quadro Consolidado'!AM13=Conferidor!$CI$2,'Anexo V - Quadro Consolidado'!R13,0)</f>
        <v>0</v>
      </c>
      <c r="CJ14" s="43">
        <f>IF('Anexo V - Quadro Consolidado'!AM13=Conferidor!$CJ$2,'Anexo V - Quadro Consolidado'!R13,0)</f>
        <v>0</v>
      </c>
      <c r="CK14" s="43">
        <f>IF('Anexo V - Quadro Consolidado'!AM13=Conferidor!$CK$2,'Anexo V - Quadro Consolidado'!R13,0)</f>
        <v>0</v>
      </c>
      <c r="CL14" s="43">
        <f>IF('Anexo V - Quadro Consolidado'!AM13=Conferidor!$CL$2,'Anexo V - Quadro Consolidado'!R13,0)</f>
        <v>0</v>
      </c>
      <c r="CM14" s="43">
        <f>IF('Anexo V - Quadro Consolidado'!AM13=Conferidor!$CM$2,'Anexo V - Quadro Consolidado'!R13,0)</f>
        <v>0</v>
      </c>
      <c r="CO14" s="43">
        <f>IF('Anexo V - Quadro Consolidado'!AN13=Conferidor!$CO$2,'Anexo V - Quadro Consolidado'!S13,0)</f>
        <v>0</v>
      </c>
      <c r="CP14" s="43">
        <f>IF('Anexo V - Quadro Consolidado'!AN13=Conferidor!$CP$2,'Anexo V - Quadro Consolidado'!S13,0)</f>
        <v>0</v>
      </c>
      <c r="CQ14" s="43">
        <f>IF('Anexo V - Quadro Consolidado'!AN13=Conferidor!$CQ$2,'Anexo V - Quadro Consolidado'!S13,0)</f>
        <v>0</v>
      </c>
      <c r="CR14" s="43">
        <f>IF('Anexo V - Quadro Consolidado'!AN13=Conferidor!$CR$2,'Anexo V - Quadro Consolidado'!S13,0)</f>
        <v>0</v>
      </c>
      <c r="CS14" s="43">
        <f>IF('Anexo V - Quadro Consolidado'!AN13=Conferidor!$CS$2,'Anexo V - Quadro Consolidado'!S13,0)</f>
        <v>0</v>
      </c>
      <c r="CT14" s="43">
        <f>IF('Anexo V - Quadro Consolidado'!AN13=Conferidor!$CT$2,'Anexo V - Quadro Consolidado'!S13,0)</f>
        <v>0</v>
      </c>
      <c r="CV14" s="43">
        <f>IF('Anexo V - Quadro Consolidado'!AO13=Conferidor!$CV$2,'Anexo V - Quadro Consolidado'!T13,0)</f>
        <v>0</v>
      </c>
      <c r="CW14" s="43">
        <f>IF('Anexo V - Quadro Consolidado'!AO13=Conferidor!$CW$2,'Anexo V - Quadro Consolidado'!T13,0)</f>
        <v>0</v>
      </c>
      <c r="CX14" s="43">
        <f>IF('Anexo V - Quadro Consolidado'!AO13=Conferidor!$CX$2,'Anexo V - Quadro Consolidado'!T13,0)</f>
        <v>0</v>
      </c>
      <c r="CY14" s="43">
        <f>IF('Anexo V - Quadro Consolidado'!AO13=Conferidor!$CY$2,'Anexo V - Quadro Consolidado'!T13,0)</f>
        <v>0</v>
      </c>
      <c r="CZ14" s="43">
        <f>IF('Anexo V - Quadro Consolidado'!AO13=Conferidor!$CZ$2,'Anexo V - Quadro Consolidado'!T13,0)</f>
        <v>0</v>
      </c>
      <c r="DA14" s="43">
        <f>IF('Anexo V - Quadro Consolidado'!AO13=Conferidor!$DA$2,'Anexo V - Quadro Consolidado'!T13,0)</f>
        <v>0</v>
      </c>
      <c r="DC14" s="43">
        <f>IF('Anexo V - Quadro Consolidado'!AL13=Conferidor!$DC$2,'Anexo V - Quadro Consolidado'!Q13,0)</f>
        <v>0</v>
      </c>
      <c r="DD14" s="43">
        <f>IF('Anexo V - Quadro Consolidado'!AL13=Conferidor!$DD$2,'Anexo V - Quadro Consolidado'!Q13,0)</f>
        <v>0</v>
      </c>
      <c r="DE14" s="43">
        <f>IF('Anexo V - Quadro Consolidado'!AL13=Conferidor!$DE$2,'Anexo V - Quadro Consolidado'!Q13,0)</f>
        <v>0</v>
      </c>
      <c r="DF14" s="43">
        <f>IF('Anexo V - Quadro Consolidado'!AL13=Conferidor!$DF$2,'Anexo V - Quadro Consolidado'!Q13,0)</f>
        <v>0</v>
      </c>
      <c r="DG14" s="43">
        <f>IF('Anexo V - Quadro Consolidado'!AL13=Conferidor!$DG$2,'Anexo V - Quadro Consolidado'!Q13,0)</f>
        <v>0</v>
      </c>
      <c r="DH14" s="43">
        <f>IF('Anexo V - Quadro Consolidado'!AL13=Conferidor!$DH$2,'Anexo V - Quadro Consolidado'!Q13,0)</f>
        <v>0</v>
      </c>
      <c r="DJ14" s="43">
        <f>IF('Anexo V - Quadro Consolidado'!AP13=Conferidor!$DJ$2,'Anexo V - Quadro Consolidado'!U13,0)</f>
        <v>0</v>
      </c>
      <c r="DK14" s="43">
        <f>IF('Anexo V - Quadro Consolidado'!AP13=Conferidor!$DK$2,'Anexo V - Quadro Consolidado'!U13,0)</f>
        <v>0</v>
      </c>
      <c r="DL14" s="43">
        <f>IF('Anexo V - Quadro Consolidado'!AP13=Conferidor!$DL$2,'Anexo V - Quadro Consolidado'!U13,0)</f>
        <v>0</v>
      </c>
      <c r="DM14" s="43">
        <f>IF('Anexo V - Quadro Consolidado'!AP13=Conferidor!$DM$2,'Anexo V - Quadro Consolidado'!U13,0)</f>
        <v>0</v>
      </c>
      <c r="DN14" s="43">
        <f>IF('Anexo V - Quadro Consolidado'!AP13=Conferidor!$DN$2,'Anexo V - Quadro Consolidado'!U13,0)</f>
        <v>0</v>
      </c>
      <c r="DO14" s="43">
        <f>IF('Anexo V - Quadro Consolidado'!AP13=Conferidor!$DO$2,'Anexo V - Quadro Consolidado'!U13,0)</f>
        <v>0</v>
      </c>
      <c r="DQ14" s="43">
        <f>IF('Anexo V - Quadro Consolidado'!AQ13=Conferidor!$DQ$2,'Anexo V - Quadro Consolidado'!V13,0)</f>
        <v>0</v>
      </c>
      <c r="DR14" s="43">
        <f>IF('Anexo V - Quadro Consolidado'!AQ13=Conferidor!$DR$2,'Anexo V - Quadro Consolidado'!V13,0)</f>
        <v>0</v>
      </c>
      <c r="DS14" s="43">
        <f>IF('Anexo V - Quadro Consolidado'!AQ13=Conferidor!$DS$2,'Anexo V - Quadro Consolidado'!V13,0)</f>
        <v>0</v>
      </c>
      <c r="DT14" s="43">
        <f>IF('Anexo V - Quadro Consolidado'!AQ13=Conferidor!$DT$2,'Anexo V - Quadro Consolidado'!V13,0)</f>
        <v>0</v>
      </c>
      <c r="DU14" s="43">
        <f>IF('Anexo V - Quadro Consolidado'!AQ13=Conferidor!$DU$2,'Anexo V - Quadro Consolidado'!V13,0)</f>
        <v>0</v>
      </c>
      <c r="DV14" s="43">
        <f>IF('Anexo V - Quadro Consolidado'!AQ13=Conferidor!$DV$2,'Anexo V - Quadro Consolidado'!V13,0)</f>
        <v>0</v>
      </c>
      <c r="DX14" s="22">
        <f>IF('Anexo V - Quadro Consolidado'!AR13=Conferidor!$DX$2,'Anexo V - Quadro Consolidado'!W13,0)</f>
        <v>0</v>
      </c>
      <c r="DY14" s="22">
        <f>IF('Anexo V - Quadro Consolidado'!AR13=Conferidor!$DY$2,'Anexo V - Quadro Consolidado'!W13,0)</f>
        <v>0</v>
      </c>
      <c r="DZ14" s="22">
        <f>IF('Anexo V - Quadro Consolidado'!AR13=Conferidor!$DZ$2,'Anexo V - Quadro Consolidado'!W13,0)</f>
        <v>0</v>
      </c>
      <c r="EA14" s="22">
        <f>IF('Anexo V - Quadro Consolidado'!AR13=Conferidor!$EA$2,'Anexo V - Quadro Consolidado'!W13,0)</f>
        <v>0</v>
      </c>
      <c r="EB14" s="22">
        <f>IF('Anexo V - Quadro Consolidado'!AR13=Conferidor!$EB$2,'Anexo V - Quadro Consolidado'!W13,0)</f>
        <v>0</v>
      </c>
      <c r="EC14" s="22">
        <f>IF('Anexo V - Quadro Consolidado'!AR13=Conferidor!$EC$2,'Anexo V - Quadro Consolidado'!W13,0)</f>
        <v>0</v>
      </c>
      <c r="EE14" s="43">
        <f>IF('Anexo V - Quadro Consolidado'!AS13=Conferidor!$EE$2,'Anexo V - Quadro Consolidado'!X13,0)</f>
        <v>0</v>
      </c>
      <c r="EF14" s="43">
        <f>IF('Anexo V - Quadro Consolidado'!AS13=Conferidor!$EF$2,'Anexo V - Quadro Consolidado'!X13,0)</f>
        <v>0</v>
      </c>
      <c r="EG14" s="43">
        <f>IF('Anexo V - Quadro Consolidado'!AS13=Conferidor!$EG$2,'Anexo V - Quadro Consolidado'!X13,0)</f>
        <v>0</v>
      </c>
      <c r="EH14" s="43">
        <f>IF('Anexo V - Quadro Consolidado'!AS13=Conferidor!$EH$2,'Anexo V - Quadro Consolidado'!X13,0)</f>
        <v>0</v>
      </c>
      <c r="EI14" s="43">
        <f>IF('Anexo V - Quadro Consolidado'!AS13=Conferidor!$EI$2,'Anexo V - Quadro Consolidado'!X13,0)</f>
        <v>0</v>
      </c>
      <c r="EJ14" s="43">
        <f>IF('Anexo V - Quadro Consolidado'!AS13=Conferidor!$EJ$2,'Anexo V - Quadro Consolidado'!X13,0)</f>
        <v>0</v>
      </c>
      <c r="EL14" s="43">
        <f>IF('Anexo V - Quadro Consolidado'!AT13=Conferidor!$EL$2,'Anexo V - Quadro Consolidado'!Y13,0)</f>
        <v>0</v>
      </c>
      <c r="EM14" s="43">
        <f>IF('Anexo V - Quadro Consolidado'!AT13=Conferidor!$EM$2,'Anexo V - Quadro Consolidado'!Y13,0)</f>
        <v>0</v>
      </c>
      <c r="EN14" s="43">
        <f>IF('Anexo V - Quadro Consolidado'!AT13=Conferidor!$EN$2,'Anexo V - Quadro Consolidado'!Y13,0)</f>
        <v>0</v>
      </c>
      <c r="EO14" s="43">
        <f>IF('Anexo V - Quadro Consolidado'!AT13=Conferidor!$EO$2,'Anexo V - Quadro Consolidado'!Y13,0)</f>
        <v>0</v>
      </c>
      <c r="EP14" s="43">
        <f>IF('Anexo V - Quadro Consolidado'!AT13=Conferidor!$EP$2,'Anexo V - Quadro Consolidado'!Y13,0)</f>
        <v>0</v>
      </c>
      <c r="EQ14" s="43">
        <f>IF('Anexo V - Quadro Consolidado'!AT13=Conferidor!$EQ$2,'Anexo V - Quadro Consolidado'!Y13,0)</f>
        <v>0</v>
      </c>
    </row>
    <row r="15" spans="1:149">
      <c r="A15" s="12" t="s">
        <v>97</v>
      </c>
      <c r="B15" s="12" t="s">
        <v>747</v>
      </c>
      <c r="C15" s="12" t="s">
        <v>623</v>
      </c>
      <c r="D15" s="50">
        <f>IF('Anexo V - Quadro Consolidado'!AA14=Conferidor!$D$2,'Anexo V - Quadro Consolidado'!F14,0)</f>
        <v>0</v>
      </c>
      <c r="E15" s="50">
        <f>IF('Anexo V - Quadro Consolidado'!AA14=Conferidor!$E$2,'Anexo V - Quadro Consolidado'!F14,0)</f>
        <v>0</v>
      </c>
      <c r="F15" s="50">
        <f>IF('Anexo V - Quadro Consolidado'!AA14=Conferidor!$F$2,'Anexo V - Quadro Consolidado'!F14,0)</f>
        <v>0</v>
      </c>
      <c r="G15" s="50">
        <f>IF('Anexo V - Quadro Consolidado'!AA14=Conferidor!$G$2,'Anexo V - Quadro Consolidado'!F14,0)</f>
        <v>0</v>
      </c>
      <c r="H15" s="50">
        <f>IF('Anexo V - Quadro Consolidado'!AA14=Conferidor!$H$2,'Anexo V - Quadro Consolidado'!F14,0)</f>
        <v>0</v>
      </c>
      <c r="I15" s="50">
        <f>IF('Anexo V - Quadro Consolidado'!AA14=Conferidor!$I$2,'Anexo V - Quadro Consolidado'!F14,0)</f>
        <v>0</v>
      </c>
      <c r="K15" s="262">
        <f>IF('Anexo V - Quadro Consolidado'!AB14=Conferidor!$K$2,'Anexo V - Quadro Consolidado'!G14,0)</f>
        <v>0</v>
      </c>
      <c r="L15" s="262">
        <f>IF('Anexo V - Quadro Consolidado'!AB14=Conferidor!$L$2,'Anexo V - Quadro Consolidado'!G14,0)</f>
        <v>0</v>
      </c>
      <c r="M15" s="262">
        <f>IF('Anexo V - Quadro Consolidado'!AB14=Conferidor!$M$2,'Anexo V - Quadro Consolidado'!G14,0)</f>
        <v>0</v>
      </c>
      <c r="N15" s="262">
        <f>IF('Anexo V - Quadro Consolidado'!AB14=Conferidor!$N$2,'Anexo V - Quadro Consolidado'!G14,0)</f>
        <v>0</v>
      </c>
      <c r="O15" s="262">
        <f>IF('Anexo V - Quadro Consolidado'!AB14=Conferidor!$O$2,'Anexo V - Quadro Consolidado'!G14,0)</f>
        <v>0</v>
      </c>
      <c r="P15" s="262">
        <f>IF('Anexo V - Quadro Consolidado'!AB14=Conferidor!$P$2,'Anexo V - Quadro Consolidado'!G14,0)</f>
        <v>5</v>
      </c>
      <c r="R15" s="50">
        <f>IF('Anexo V - Quadro Consolidado'!AC14=Conferidor!$R$2,'Anexo V - Quadro Consolidado'!H14,0)</f>
        <v>0</v>
      </c>
      <c r="S15" s="50">
        <f>IF('Anexo V - Quadro Consolidado'!AC14=Conferidor!$S$2,'Anexo V - Quadro Consolidado'!H14,0)</f>
        <v>0</v>
      </c>
      <c r="T15" s="50">
        <f>IF('Anexo V - Quadro Consolidado'!AC14=Conferidor!$T$2,'Anexo V - Quadro Consolidado'!H14,0)</f>
        <v>0</v>
      </c>
      <c r="U15" s="50">
        <f>IF('Anexo V - Quadro Consolidado'!AC14=Conferidor!$U$2,'Anexo V - Quadro Consolidado'!H14,0)</f>
        <v>0</v>
      </c>
      <c r="V15" s="50">
        <f>IF('Anexo V - Quadro Consolidado'!AC14=Conferidor!$V$2,'Anexo V - Quadro Consolidado'!H14,0)</f>
        <v>0</v>
      </c>
      <c r="W15" s="50">
        <f>IF('Anexo V - Quadro Consolidado'!AC14=Conferidor!$W$2,'Anexo V - Quadro Consolidado'!H14,0)</f>
        <v>4</v>
      </c>
      <c r="Y15" s="43">
        <f>IF('Anexo V - Quadro Consolidado'!AH14=Conferidor!$Y$2,'Anexo V - Quadro Consolidado'!M14,0)</f>
        <v>0</v>
      </c>
      <c r="Z15" s="43">
        <f>IF('Anexo V - Quadro Consolidado'!AH14=Conferidor!$Z$2,'Anexo V - Quadro Consolidado'!M14,0)</f>
        <v>0</v>
      </c>
      <c r="AA15" s="43">
        <f>IF('Anexo V - Quadro Consolidado'!AH14=Conferidor!$AA$2,'Anexo V - Quadro Consolidado'!M14,0)</f>
        <v>0</v>
      </c>
      <c r="AB15" s="43">
        <f>IF('Anexo V - Quadro Consolidado'!AH14=Conferidor!$AB$2,'Anexo V - Quadro Consolidado'!M14,0)</f>
        <v>0</v>
      </c>
      <c r="AC15" s="43">
        <f>IF('Anexo V - Quadro Consolidado'!AH14=Conferidor!$AC$2,'Anexo V - Quadro Consolidado'!M14,0)</f>
        <v>0</v>
      </c>
      <c r="AD15" s="43">
        <f>IF('Anexo V - Quadro Consolidado'!AH14=Conferidor!$AD$2,'Anexo V - Quadro Consolidado'!M14,0)</f>
        <v>0</v>
      </c>
      <c r="AF15" s="43">
        <f>IF('Anexo V - Quadro Consolidado'!AI14=Conferidor!$AF$2,'Anexo V - Quadro Consolidado'!N14,0)</f>
        <v>0</v>
      </c>
      <c r="AG15" s="43">
        <f>IF('Anexo V - Quadro Consolidado'!AI14=Conferidor!$AG$2,'Anexo V - Quadro Consolidado'!N14,0)</f>
        <v>0</v>
      </c>
      <c r="AH15" s="43">
        <f>IF('Anexo V - Quadro Consolidado'!AI14=Conferidor!$AH$2,'Anexo V - Quadro Consolidado'!N14,0)</f>
        <v>0</v>
      </c>
      <c r="AI15" s="43">
        <f>IF('Anexo V - Quadro Consolidado'!AI14=Conferidor!$AI$2,'Anexo V - Quadro Consolidado'!N14,0)</f>
        <v>0</v>
      </c>
      <c r="AJ15" s="43">
        <f>IF('Anexo V - Quadro Consolidado'!AI14=Conferidor!$AJ$2,'Anexo V - Quadro Consolidado'!N14,0)</f>
        <v>0</v>
      </c>
      <c r="AK15" s="43">
        <f>IF('Anexo V - Quadro Consolidado'!AI14=Conferidor!$AK$2,'Anexo V - Quadro Consolidado'!N14,0)</f>
        <v>0</v>
      </c>
      <c r="AM15" s="43">
        <f>IF('Anexo V - Quadro Consolidado'!AJ14=Conferidor!$AM$2,'Anexo V - Quadro Consolidado'!O14,0)</f>
        <v>0</v>
      </c>
      <c r="AN15" s="43">
        <f>IF('Anexo V - Quadro Consolidado'!AJ14=Conferidor!$AN$2,'Anexo V - Quadro Consolidado'!O14,0)</f>
        <v>0</v>
      </c>
      <c r="AO15" s="43">
        <f>IF('Anexo V - Quadro Consolidado'!AJ14=Conferidor!$AO$2,'Anexo V - Quadro Consolidado'!O14,0)</f>
        <v>0</v>
      </c>
      <c r="AP15" s="43">
        <f>IF('Anexo V - Quadro Consolidado'!AJ14=Conferidor!$AP$2,'Anexo V - Quadro Consolidado'!O14,0)</f>
        <v>0</v>
      </c>
      <c r="AQ15" s="43">
        <f>IF('Anexo V - Quadro Consolidado'!AJ14=Conferidor!$AQ$2,'Anexo V - Quadro Consolidado'!O14,0)</f>
        <v>0</v>
      </c>
      <c r="AR15" s="43">
        <f>IF('Anexo V - Quadro Consolidado'!AJ14=Conferidor!$AR$2,'Anexo V - Quadro Consolidado'!O14,0)</f>
        <v>0</v>
      </c>
      <c r="AT15" s="43">
        <f>IF('Anexo V - Quadro Consolidado'!AE14=Conferidor!$AT$2,'Anexo V - Quadro Consolidado'!J14,0)</f>
        <v>0</v>
      </c>
      <c r="AU15" s="43">
        <f>IF('Anexo V - Quadro Consolidado'!AE14=Conferidor!$AU$2,'Anexo V - Quadro Consolidado'!J14,0)</f>
        <v>0</v>
      </c>
      <c r="AV15" s="43">
        <f>IF('Anexo V - Quadro Consolidado'!AE14=Conferidor!$AV$2,'Anexo V - Quadro Consolidado'!J14,0)</f>
        <v>0</v>
      </c>
      <c r="AW15" s="43">
        <f>IF('Anexo V - Quadro Consolidado'!AE14=Conferidor!$AW$2,'Anexo V - Quadro Consolidado'!J14,0)</f>
        <v>0</v>
      </c>
      <c r="AX15" s="43">
        <f>IF('Anexo V - Quadro Consolidado'!AE14=Conferidor!$AX$2,'Anexo V - Quadro Consolidado'!J14,0)</f>
        <v>0</v>
      </c>
      <c r="AY15" s="43">
        <f>IF('Anexo V - Quadro Consolidado'!AE14=Conferidor!$AY$2,'Anexo V - Quadro Consolidado'!J14,0)</f>
        <v>0</v>
      </c>
      <c r="AZ15" s="43">
        <f>IF('Anexo V - Quadro Consolidado'!AE14=Conferidor!$AZ$2,'Anexo V - Quadro Consolidado'!J14,0)</f>
        <v>0</v>
      </c>
      <c r="BA15" s="43">
        <f>IF('Anexo V - Quadro Consolidado'!AE14=Conferidor!$BA$2,'Anexo V - Quadro Consolidado'!J14,0)</f>
        <v>0</v>
      </c>
      <c r="BB15" s="43">
        <f>IF('Anexo V - Quadro Consolidado'!AE14=Conferidor!$BB$2,'Anexo V - Quadro Consolidado'!J14,0)</f>
        <v>0</v>
      </c>
      <c r="BD15" s="43">
        <f>IF('Anexo V - Quadro Consolidado'!AF14=Conferidor!$BD$2,'Anexo V - Quadro Consolidado'!K14,0)</f>
        <v>0</v>
      </c>
      <c r="BE15" s="43">
        <f>IF('Anexo V - Quadro Consolidado'!AF14=Conferidor!$BE$2,'Anexo V - Quadro Consolidado'!K14,0)</f>
        <v>0</v>
      </c>
      <c r="BF15" s="43">
        <f>IF('Anexo V - Quadro Consolidado'!AF14=Conferidor!$BF$2,'Anexo V - Quadro Consolidado'!K14,0)</f>
        <v>0</v>
      </c>
      <c r="BG15" s="43">
        <f>IF('Anexo V - Quadro Consolidado'!AF14=Conferidor!$BG$2,'Anexo V - Quadro Consolidado'!K14,0)</f>
        <v>0</v>
      </c>
      <c r="BH15" s="43">
        <f>IF('Anexo V - Quadro Consolidado'!AF14=Conferidor!$BH$2,'Anexo V - Quadro Consolidado'!K14,0)</f>
        <v>0</v>
      </c>
      <c r="BI15" s="43">
        <f>IF('Anexo V - Quadro Consolidado'!AF14=Conferidor!$BI$2,'Anexo V - Quadro Consolidado'!K14,0)</f>
        <v>0</v>
      </c>
      <c r="BJ15" s="43">
        <f>IF('Anexo V - Quadro Consolidado'!AF14=Conferidor!$BJ$2,'Anexo V - Quadro Consolidado'!K14,0)</f>
        <v>0</v>
      </c>
      <c r="BK15" s="43">
        <f>IF('Anexo V - Quadro Consolidado'!AF14=Conferidor!$BK$2,'Anexo V - Quadro Consolidado'!K14,0)</f>
        <v>0</v>
      </c>
      <c r="BM15" s="43">
        <f>IF('Anexo V - Quadro Consolidado'!AG14=Conferidor!$BM$2,'Anexo V - Quadro Consolidado'!L14,0)</f>
        <v>0</v>
      </c>
      <c r="BN15" s="43">
        <f>IF('Anexo V - Quadro Consolidado'!AG14=Conferidor!$BN$2,'Anexo V - Quadro Consolidado'!L14,0)</f>
        <v>0</v>
      </c>
      <c r="BO15" s="43">
        <f>IF('Anexo V - Quadro Consolidado'!AG14=Conferidor!$BO$2,'Anexo V - Quadro Consolidado'!L14,0)</f>
        <v>0</v>
      </c>
      <c r="BP15" s="43">
        <f>IF('Anexo V - Quadro Consolidado'!AG14=Conferidor!$BP$2,'Anexo V - Quadro Consolidado'!L14,0)</f>
        <v>0</v>
      </c>
      <c r="BQ15" s="43">
        <f>IF('Anexo V - Quadro Consolidado'!AG14=Conferidor!$BQ$2,'Anexo V - Quadro Consolidado'!L14,0)</f>
        <v>0</v>
      </c>
      <c r="BR15" s="43">
        <f>IF('Anexo V - Quadro Consolidado'!AG14=Conferidor!$BR$2,'Anexo V - Quadro Consolidado'!L14,0)</f>
        <v>0</v>
      </c>
      <c r="BT15" s="43">
        <f>IF('Anexo V - Quadro Consolidado'!AD14=Conferidor!$BT$2,'Anexo V - Quadro Consolidado'!I14,0)</f>
        <v>0</v>
      </c>
      <c r="BU15" s="43">
        <f>IF('Anexo V - Quadro Consolidado'!AD14=Conferidor!$BU$2,'Anexo V - Quadro Consolidado'!I14,0)</f>
        <v>0</v>
      </c>
      <c r="BV15" s="43">
        <f>IF('Anexo V - Quadro Consolidado'!AD14=Conferidor!$BV$2,'Anexo V - Quadro Consolidado'!I14,0)</f>
        <v>0</v>
      </c>
      <c r="BW15" s="43">
        <f>IF('Anexo V - Quadro Consolidado'!AD14=Conferidor!$BW$2,'Anexo V - Quadro Consolidado'!I14,0)</f>
        <v>0</v>
      </c>
      <c r="BX15" s="43">
        <f>IF('Anexo V - Quadro Consolidado'!AD14=Conferidor!$BX$2,'Anexo V - Quadro Consolidado'!I14,0)</f>
        <v>0</v>
      </c>
      <c r="BY15" s="43">
        <f>IF('Anexo V - Quadro Consolidado'!AD14=Conferidor!$BY$2,'Anexo V - Quadro Consolidado'!I14,0)</f>
        <v>0</v>
      </c>
      <c r="CA15" s="43">
        <f>IF('Anexo V - Quadro Consolidado'!AK14=Conferidor!$CA$2,'Anexo V - Quadro Consolidado'!P14,0)</f>
        <v>0</v>
      </c>
      <c r="CB15" s="43">
        <f>IF('Anexo V - Quadro Consolidado'!AK14=Conferidor!$CB$2,'Anexo V - Quadro Consolidado'!P14,0)</f>
        <v>0</v>
      </c>
      <c r="CC15" s="43">
        <f>IF('Anexo V - Quadro Consolidado'!AK14=Conferidor!$CC$2,'Anexo V - Quadro Consolidado'!P14,0)</f>
        <v>0</v>
      </c>
      <c r="CD15" s="43">
        <f>IF('Anexo V - Quadro Consolidado'!AK14=Conferidor!$CD$2,'Anexo V - Quadro Consolidado'!P14,0)</f>
        <v>0</v>
      </c>
      <c r="CE15" s="43">
        <f>IF('Anexo V - Quadro Consolidado'!AK14=Conferidor!$CE$2,'Anexo V - Quadro Consolidado'!P14,0)</f>
        <v>0</v>
      </c>
      <c r="CF15" s="43">
        <f>IF('Anexo V - Quadro Consolidado'!AK14=Conferidor!$CF$2,'Anexo V - Quadro Consolidado'!P14,0)</f>
        <v>0</v>
      </c>
      <c r="CH15" s="43">
        <f>IF('Anexo V - Quadro Consolidado'!AM14=Conferidor!$CH$2,'Anexo V - Quadro Consolidado'!R14,0)</f>
        <v>0</v>
      </c>
      <c r="CI15" s="43">
        <f>IF('Anexo V - Quadro Consolidado'!AM14=Conferidor!$CI$2,'Anexo V - Quadro Consolidado'!R14,0)</f>
        <v>0</v>
      </c>
      <c r="CJ15" s="43">
        <f>IF('Anexo V - Quadro Consolidado'!AM14=Conferidor!$CJ$2,'Anexo V - Quadro Consolidado'!R14,0)</f>
        <v>0</v>
      </c>
      <c r="CK15" s="43">
        <f>IF('Anexo V - Quadro Consolidado'!AM14=Conferidor!$CK$2,'Anexo V - Quadro Consolidado'!R14,0)</f>
        <v>0</v>
      </c>
      <c r="CL15" s="43">
        <f>IF('Anexo V - Quadro Consolidado'!AM14=Conferidor!$CL$2,'Anexo V - Quadro Consolidado'!R14,0)</f>
        <v>0</v>
      </c>
      <c r="CM15" s="43">
        <f>IF('Anexo V - Quadro Consolidado'!AM14=Conferidor!$CM$2,'Anexo V - Quadro Consolidado'!R14,0)</f>
        <v>0</v>
      </c>
      <c r="CO15" s="43">
        <f>IF('Anexo V - Quadro Consolidado'!AN14=Conferidor!$CO$2,'Anexo V - Quadro Consolidado'!S14,0)</f>
        <v>0</v>
      </c>
      <c r="CP15" s="43">
        <f>IF('Anexo V - Quadro Consolidado'!AN14=Conferidor!$CP$2,'Anexo V - Quadro Consolidado'!S14,0)</f>
        <v>0</v>
      </c>
      <c r="CQ15" s="43">
        <f>IF('Anexo V - Quadro Consolidado'!AN14=Conferidor!$CQ$2,'Anexo V - Quadro Consolidado'!S14,0)</f>
        <v>0</v>
      </c>
      <c r="CR15" s="43">
        <f>IF('Anexo V - Quadro Consolidado'!AN14=Conferidor!$CR$2,'Anexo V - Quadro Consolidado'!S14,0)</f>
        <v>0</v>
      </c>
      <c r="CS15" s="43">
        <f>IF('Anexo V - Quadro Consolidado'!AN14=Conferidor!$CS$2,'Anexo V - Quadro Consolidado'!S14,0)</f>
        <v>0</v>
      </c>
      <c r="CT15" s="43">
        <f>IF('Anexo V - Quadro Consolidado'!AN14=Conferidor!$CT$2,'Anexo V - Quadro Consolidado'!S14,0)</f>
        <v>0</v>
      </c>
      <c r="CV15" s="306">
        <f>IF('Anexo V - Quadro Consolidado'!AO14=Conferidor!$CV$2,'Anexo V - Quadro Consolidado'!T14,0)</f>
        <v>0</v>
      </c>
      <c r="CW15" s="306">
        <f>IF('Anexo V - Quadro Consolidado'!AO14=Conferidor!$CW$2,'Anexo V - Quadro Consolidado'!T14,0)</f>
        <v>0</v>
      </c>
      <c r="CX15" s="306">
        <f>IF('Anexo V - Quadro Consolidado'!AO14=Conferidor!$CX$2,'Anexo V - Quadro Consolidado'!T14,0)</f>
        <v>0</v>
      </c>
      <c r="CY15" s="306">
        <f>IF('Anexo V - Quadro Consolidado'!AO14=Conferidor!$CY$2,'Anexo V - Quadro Consolidado'!T14,0)</f>
        <v>0</v>
      </c>
      <c r="CZ15" s="306">
        <f>IF('Anexo V - Quadro Consolidado'!AO14=Conferidor!$CZ$2,'Anexo V - Quadro Consolidado'!T14,0)</f>
        <v>0</v>
      </c>
      <c r="DA15" s="306">
        <f>IF('Anexo V - Quadro Consolidado'!AO14=Conferidor!$DA$2,'Anexo V - Quadro Consolidado'!T14,0)</f>
        <v>2</v>
      </c>
      <c r="DC15" s="43">
        <f>IF('Anexo V - Quadro Consolidado'!AL14=Conferidor!$DC$2,'Anexo V - Quadro Consolidado'!Q14,0)</f>
        <v>0</v>
      </c>
      <c r="DD15" s="43">
        <f>IF('Anexo V - Quadro Consolidado'!AL14=Conferidor!$DD$2,'Anexo V - Quadro Consolidado'!Q14,0)</f>
        <v>0</v>
      </c>
      <c r="DE15" s="43">
        <f>IF('Anexo V - Quadro Consolidado'!AL14=Conferidor!$DE$2,'Anexo V - Quadro Consolidado'!Q14,0)</f>
        <v>0</v>
      </c>
      <c r="DF15" s="43">
        <f>IF('Anexo V - Quadro Consolidado'!AL14=Conferidor!$DF$2,'Anexo V - Quadro Consolidado'!Q14,0)</f>
        <v>0</v>
      </c>
      <c r="DG15" s="43">
        <f>IF('Anexo V - Quadro Consolidado'!AL14=Conferidor!$DG$2,'Anexo V - Quadro Consolidado'!Q14,0)</f>
        <v>0</v>
      </c>
      <c r="DH15" s="43">
        <f>IF('Anexo V - Quadro Consolidado'!AL14=Conferidor!$DH$2,'Anexo V - Quadro Consolidado'!Q14,0)</f>
        <v>1</v>
      </c>
      <c r="DJ15" s="43">
        <f>IF('Anexo V - Quadro Consolidado'!AP14=Conferidor!$DJ$2,'Anexo V - Quadro Consolidado'!U14,0)</f>
        <v>0</v>
      </c>
      <c r="DK15" s="43">
        <f>IF('Anexo V - Quadro Consolidado'!AP14=Conferidor!$DK$2,'Anexo V - Quadro Consolidado'!U14,0)</f>
        <v>0</v>
      </c>
      <c r="DL15" s="43">
        <f>IF('Anexo V - Quadro Consolidado'!AP14=Conferidor!$DL$2,'Anexo V - Quadro Consolidado'!U14,0)</f>
        <v>0</v>
      </c>
      <c r="DM15" s="43">
        <f>IF('Anexo V - Quadro Consolidado'!AP14=Conferidor!$DM$2,'Anexo V - Quadro Consolidado'!U14,0)</f>
        <v>0</v>
      </c>
      <c r="DN15" s="43">
        <f>IF('Anexo V - Quadro Consolidado'!AP14=Conferidor!$DN$2,'Anexo V - Quadro Consolidado'!U14,0)</f>
        <v>0</v>
      </c>
      <c r="DO15" s="43">
        <f>IF('Anexo V - Quadro Consolidado'!AP14=Conferidor!$DO$2,'Anexo V - Quadro Consolidado'!U14,0)</f>
        <v>1</v>
      </c>
      <c r="DQ15" s="43">
        <f>IF('Anexo V - Quadro Consolidado'!AQ14=Conferidor!$DQ$2,'Anexo V - Quadro Consolidado'!V14,0)</f>
        <v>0</v>
      </c>
      <c r="DR15" s="43">
        <f>IF('Anexo V - Quadro Consolidado'!AQ14=Conferidor!$DR$2,'Anexo V - Quadro Consolidado'!V14,0)</f>
        <v>0</v>
      </c>
      <c r="DS15" s="43">
        <f>IF('Anexo V - Quadro Consolidado'!AQ14=Conferidor!$DS$2,'Anexo V - Quadro Consolidado'!V14,0)</f>
        <v>0</v>
      </c>
      <c r="DT15" s="43">
        <f>IF('Anexo V - Quadro Consolidado'!AQ14=Conferidor!$DT$2,'Anexo V - Quadro Consolidado'!V14,0)</f>
        <v>0</v>
      </c>
      <c r="DU15" s="43">
        <f>IF('Anexo V - Quadro Consolidado'!AQ14=Conferidor!$DU$2,'Anexo V - Quadro Consolidado'!V14,0)</f>
        <v>0</v>
      </c>
      <c r="DV15" s="43">
        <f>IF('Anexo V - Quadro Consolidado'!AQ14=Conferidor!$DV$2,'Anexo V - Quadro Consolidado'!V14,0)</f>
        <v>0</v>
      </c>
      <c r="DX15" s="22">
        <f>IF('Anexo V - Quadro Consolidado'!AR14=Conferidor!$DX$2,'Anexo V - Quadro Consolidado'!W14,0)</f>
        <v>0</v>
      </c>
      <c r="DY15" s="22">
        <f>IF('Anexo V - Quadro Consolidado'!AR14=Conferidor!$DY$2,'Anexo V - Quadro Consolidado'!W14,0)</f>
        <v>0</v>
      </c>
      <c r="DZ15" s="22">
        <f>IF('Anexo V - Quadro Consolidado'!AR14=Conferidor!$DZ$2,'Anexo V - Quadro Consolidado'!W14,0)</f>
        <v>0</v>
      </c>
      <c r="EA15" s="22">
        <f>IF('Anexo V - Quadro Consolidado'!AR14=Conferidor!$EA$2,'Anexo V - Quadro Consolidado'!W14,0)</f>
        <v>0</v>
      </c>
      <c r="EB15" s="22">
        <f>IF('Anexo V - Quadro Consolidado'!AR14=Conferidor!$EB$2,'Anexo V - Quadro Consolidado'!W14,0)</f>
        <v>0</v>
      </c>
      <c r="EC15" s="22">
        <f>IF('Anexo V - Quadro Consolidado'!AR14=Conferidor!$EC$2,'Anexo V - Quadro Consolidado'!W14,0)</f>
        <v>0</v>
      </c>
      <c r="EE15" s="43">
        <f>IF('Anexo V - Quadro Consolidado'!AS14=Conferidor!$EE$2,'Anexo V - Quadro Consolidado'!X14,0)</f>
        <v>0</v>
      </c>
      <c r="EF15" s="43">
        <f>IF('Anexo V - Quadro Consolidado'!AS14=Conferidor!$EF$2,'Anexo V - Quadro Consolidado'!X14,0)</f>
        <v>0</v>
      </c>
      <c r="EG15" s="43">
        <f>IF('Anexo V - Quadro Consolidado'!AS14=Conferidor!$EG$2,'Anexo V - Quadro Consolidado'!X14,0)</f>
        <v>0</v>
      </c>
      <c r="EH15" s="43">
        <f>IF('Anexo V - Quadro Consolidado'!AS14=Conferidor!$EH$2,'Anexo V - Quadro Consolidado'!X14,0)</f>
        <v>0</v>
      </c>
      <c r="EI15" s="43">
        <f>IF('Anexo V - Quadro Consolidado'!AS14=Conferidor!$EI$2,'Anexo V - Quadro Consolidado'!X14,0)</f>
        <v>0</v>
      </c>
      <c r="EJ15" s="43">
        <f>IF('Anexo V - Quadro Consolidado'!AS14=Conferidor!$EJ$2,'Anexo V - Quadro Consolidado'!X14,0)</f>
        <v>0</v>
      </c>
      <c r="EL15" s="43">
        <f>IF('Anexo V - Quadro Consolidado'!AT14=Conferidor!$EL$2,'Anexo V - Quadro Consolidado'!Y14,0)</f>
        <v>0</v>
      </c>
      <c r="EM15" s="43">
        <f>IF('Anexo V - Quadro Consolidado'!AT14=Conferidor!$EM$2,'Anexo V - Quadro Consolidado'!Y14,0)</f>
        <v>0</v>
      </c>
      <c r="EN15" s="43">
        <f>IF('Anexo V - Quadro Consolidado'!AT14=Conferidor!$EN$2,'Anexo V - Quadro Consolidado'!Y14,0)</f>
        <v>0</v>
      </c>
      <c r="EO15" s="43">
        <f>IF('Anexo V - Quadro Consolidado'!AT14=Conferidor!$EO$2,'Anexo V - Quadro Consolidado'!Y14,0)</f>
        <v>0</v>
      </c>
      <c r="EP15" s="43">
        <f>IF('Anexo V - Quadro Consolidado'!AT14=Conferidor!$EP$2,'Anexo V - Quadro Consolidado'!Y14,0)</f>
        <v>0</v>
      </c>
      <c r="EQ15" s="43">
        <f>IF('Anexo V - Quadro Consolidado'!AT14=Conferidor!$EQ$2,'Anexo V - Quadro Consolidado'!Y14,0)</f>
        <v>0</v>
      </c>
    </row>
    <row r="16" spans="1:149">
      <c r="A16" s="12" t="s">
        <v>97</v>
      </c>
      <c r="B16" s="12" t="s">
        <v>747</v>
      </c>
      <c r="C16" s="12" t="s">
        <v>624</v>
      </c>
      <c r="D16" s="50">
        <f>IF('Anexo V - Quadro Consolidado'!AA15=Conferidor!$D$2,'Anexo V - Quadro Consolidado'!F15,0)</f>
        <v>0</v>
      </c>
      <c r="E16" s="50">
        <f>IF('Anexo V - Quadro Consolidado'!AA15=Conferidor!$E$2,'Anexo V - Quadro Consolidado'!F15,0)</f>
        <v>0</v>
      </c>
      <c r="F16" s="50">
        <f>IF('Anexo V - Quadro Consolidado'!AA15=Conferidor!$F$2,'Anexo V - Quadro Consolidado'!F15,0)</f>
        <v>0</v>
      </c>
      <c r="G16" s="50">
        <f>IF('Anexo V - Quadro Consolidado'!AA15=Conferidor!$G$2,'Anexo V - Quadro Consolidado'!F15,0)</f>
        <v>0</v>
      </c>
      <c r="H16" s="50">
        <f>IF('Anexo V - Quadro Consolidado'!AA15=Conferidor!$H$2,'Anexo V - Quadro Consolidado'!F15,0)</f>
        <v>0</v>
      </c>
      <c r="I16" s="50">
        <f>IF('Anexo V - Quadro Consolidado'!AA15=Conferidor!$I$2,'Anexo V - Quadro Consolidado'!F15,0)</f>
        <v>0</v>
      </c>
      <c r="K16" s="262">
        <f>IF('Anexo V - Quadro Consolidado'!AB15=Conferidor!$K$2,'Anexo V - Quadro Consolidado'!G15,0)</f>
        <v>0</v>
      </c>
      <c r="L16" s="262">
        <f>IF('Anexo V - Quadro Consolidado'!AB15=Conferidor!$L$2,'Anexo V - Quadro Consolidado'!G15,0)</f>
        <v>0</v>
      </c>
      <c r="M16" s="262">
        <f>IF('Anexo V - Quadro Consolidado'!AB15=Conferidor!$M$2,'Anexo V - Quadro Consolidado'!G15,0)</f>
        <v>0</v>
      </c>
      <c r="N16" s="262">
        <f>IF('Anexo V - Quadro Consolidado'!AB15=Conferidor!$N$2,'Anexo V - Quadro Consolidado'!G15,0)</f>
        <v>0</v>
      </c>
      <c r="O16" s="262">
        <f>IF('Anexo V - Quadro Consolidado'!AB15=Conferidor!$O$2,'Anexo V - Quadro Consolidado'!G15,0)</f>
        <v>0</v>
      </c>
      <c r="P16" s="262">
        <f>IF('Anexo V - Quadro Consolidado'!AB15=Conferidor!$P$2,'Anexo V - Quadro Consolidado'!G15,0)</f>
        <v>1</v>
      </c>
      <c r="R16" s="50">
        <f>IF('Anexo V - Quadro Consolidado'!AC15=Conferidor!$R$2,'Anexo V - Quadro Consolidado'!H15,0)</f>
        <v>0</v>
      </c>
      <c r="S16" s="50">
        <f>IF('Anexo V - Quadro Consolidado'!AC15=Conferidor!$S$2,'Anexo V - Quadro Consolidado'!H15,0)</f>
        <v>0</v>
      </c>
      <c r="T16" s="50">
        <f>IF('Anexo V - Quadro Consolidado'!AC15=Conferidor!$T$2,'Anexo V - Quadro Consolidado'!H15,0)</f>
        <v>0</v>
      </c>
      <c r="U16" s="50">
        <f>IF('Anexo V - Quadro Consolidado'!AC15=Conferidor!$U$2,'Anexo V - Quadro Consolidado'!H15,0)</f>
        <v>0</v>
      </c>
      <c r="V16" s="50">
        <f>IF('Anexo V - Quadro Consolidado'!AC15=Conferidor!$V$2,'Anexo V - Quadro Consolidado'!H15,0)</f>
        <v>0</v>
      </c>
      <c r="W16" s="50">
        <f>IF('Anexo V - Quadro Consolidado'!AC15=Conferidor!$W$2,'Anexo V - Quadro Consolidado'!H15,0)</f>
        <v>0</v>
      </c>
      <c r="Y16" s="43">
        <f>IF('Anexo V - Quadro Consolidado'!AH15=Conferidor!$Y$2,'Anexo V - Quadro Consolidado'!M15,0)</f>
        <v>0</v>
      </c>
      <c r="Z16" s="43">
        <f>IF('Anexo V - Quadro Consolidado'!AH15=Conferidor!$Z$2,'Anexo V - Quadro Consolidado'!M15,0)</f>
        <v>0</v>
      </c>
      <c r="AA16" s="43">
        <f>IF('Anexo V - Quadro Consolidado'!AH15=Conferidor!$AA$2,'Anexo V - Quadro Consolidado'!M15,0)</f>
        <v>0</v>
      </c>
      <c r="AB16" s="43">
        <f>IF('Anexo V - Quadro Consolidado'!AH15=Conferidor!$AB$2,'Anexo V - Quadro Consolidado'!M15,0)</f>
        <v>0</v>
      </c>
      <c r="AC16" s="43">
        <f>IF('Anexo V - Quadro Consolidado'!AH15=Conferidor!$AC$2,'Anexo V - Quadro Consolidado'!M15,0)</f>
        <v>0</v>
      </c>
      <c r="AD16" s="43">
        <f>IF('Anexo V - Quadro Consolidado'!AH15=Conferidor!$AD$2,'Anexo V - Quadro Consolidado'!M15,0)</f>
        <v>0</v>
      </c>
      <c r="AF16" s="43">
        <f>IF('Anexo V - Quadro Consolidado'!AI15=Conferidor!$AF$2,'Anexo V - Quadro Consolidado'!N15,0)</f>
        <v>0</v>
      </c>
      <c r="AG16" s="43">
        <f>IF('Anexo V - Quadro Consolidado'!AI15=Conferidor!$AG$2,'Anexo V - Quadro Consolidado'!N15,0)</f>
        <v>0</v>
      </c>
      <c r="AH16" s="43">
        <f>IF('Anexo V - Quadro Consolidado'!AI15=Conferidor!$AH$2,'Anexo V - Quadro Consolidado'!N15,0)</f>
        <v>0</v>
      </c>
      <c r="AI16" s="43">
        <f>IF('Anexo V - Quadro Consolidado'!AI15=Conferidor!$AI$2,'Anexo V - Quadro Consolidado'!N15,0)</f>
        <v>0</v>
      </c>
      <c r="AJ16" s="43">
        <f>IF('Anexo V - Quadro Consolidado'!AI15=Conferidor!$AJ$2,'Anexo V - Quadro Consolidado'!N15,0)</f>
        <v>0</v>
      </c>
      <c r="AK16" s="43">
        <f>IF('Anexo V - Quadro Consolidado'!AI15=Conferidor!$AK$2,'Anexo V - Quadro Consolidado'!N15,0)</f>
        <v>0</v>
      </c>
      <c r="AM16" s="43">
        <f>IF('Anexo V - Quadro Consolidado'!AJ15=Conferidor!$AM$2,'Anexo V - Quadro Consolidado'!O15,0)</f>
        <v>0</v>
      </c>
      <c r="AN16" s="43">
        <f>IF('Anexo V - Quadro Consolidado'!AJ15=Conferidor!$AN$2,'Anexo V - Quadro Consolidado'!O15,0)</f>
        <v>0</v>
      </c>
      <c r="AO16" s="43">
        <f>IF('Anexo V - Quadro Consolidado'!AJ15=Conferidor!$AO$2,'Anexo V - Quadro Consolidado'!O15,0)</f>
        <v>0</v>
      </c>
      <c r="AP16" s="43">
        <f>IF('Anexo V - Quadro Consolidado'!AJ15=Conferidor!$AP$2,'Anexo V - Quadro Consolidado'!O15,0)</f>
        <v>0</v>
      </c>
      <c r="AQ16" s="43">
        <f>IF('Anexo V - Quadro Consolidado'!AJ15=Conferidor!$AQ$2,'Anexo V - Quadro Consolidado'!O15,0)</f>
        <v>0</v>
      </c>
      <c r="AR16" s="43">
        <f>IF('Anexo V - Quadro Consolidado'!AJ15=Conferidor!$AR$2,'Anexo V - Quadro Consolidado'!O15,0)</f>
        <v>0</v>
      </c>
      <c r="AT16" s="43">
        <f>IF('Anexo V - Quadro Consolidado'!AE15=Conferidor!$AT$2,'Anexo V - Quadro Consolidado'!J15,0)</f>
        <v>0</v>
      </c>
      <c r="AU16" s="43">
        <f>IF('Anexo V - Quadro Consolidado'!AE15=Conferidor!$AU$2,'Anexo V - Quadro Consolidado'!J15,0)</f>
        <v>0</v>
      </c>
      <c r="AV16" s="43">
        <f>IF('Anexo V - Quadro Consolidado'!AE15=Conferidor!$AV$2,'Anexo V - Quadro Consolidado'!J15,0)</f>
        <v>0</v>
      </c>
      <c r="AW16" s="43">
        <f>IF('Anexo V - Quadro Consolidado'!AE15=Conferidor!$AW$2,'Anexo V - Quadro Consolidado'!J15,0)</f>
        <v>0</v>
      </c>
      <c r="AX16" s="43">
        <f>IF('Anexo V - Quadro Consolidado'!AE15=Conferidor!$AX$2,'Anexo V - Quadro Consolidado'!J15,0)</f>
        <v>0</v>
      </c>
      <c r="AY16" s="43">
        <f>IF('Anexo V - Quadro Consolidado'!AE15=Conferidor!$AY$2,'Anexo V - Quadro Consolidado'!J15,0)</f>
        <v>0</v>
      </c>
      <c r="AZ16" s="43">
        <f>IF('Anexo V - Quadro Consolidado'!AE15=Conferidor!$AZ$2,'Anexo V - Quadro Consolidado'!J15,0)</f>
        <v>0</v>
      </c>
      <c r="BA16" s="43">
        <f>IF('Anexo V - Quadro Consolidado'!AE15=Conferidor!$BA$2,'Anexo V - Quadro Consolidado'!J15,0)</f>
        <v>0</v>
      </c>
      <c r="BB16" s="43">
        <f>IF('Anexo V - Quadro Consolidado'!AE15=Conferidor!$BB$2,'Anexo V - Quadro Consolidado'!J15,0)</f>
        <v>0</v>
      </c>
      <c r="BD16" s="43">
        <f>IF('Anexo V - Quadro Consolidado'!AF15=Conferidor!$BD$2,'Anexo V - Quadro Consolidado'!K15,0)</f>
        <v>0</v>
      </c>
      <c r="BE16" s="43">
        <f>IF('Anexo V - Quadro Consolidado'!AF15=Conferidor!$BE$2,'Anexo V - Quadro Consolidado'!K15,0)</f>
        <v>0</v>
      </c>
      <c r="BF16" s="43">
        <f>IF('Anexo V - Quadro Consolidado'!AF15=Conferidor!$BF$2,'Anexo V - Quadro Consolidado'!K15,0)</f>
        <v>0</v>
      </c>
      <c r="BG16" s="43">
        <f>IF('Anexo V - Quadro Consolidado'!AF15=Conferidor!$BG$2,'Anexo V - Quadro Consolidado'!K15,0)</f>
        <v>0</v>
      </c>
      <c r="BH16" s="43">
        <f>IF('Anexo V - Quadro Consolidado'!AF15=Conferidor!$BH$2,'Anexo V - Quadro Consolidado'!K15,0)</f>
        <v>0</v>
      </c>
      <c r="BI16" s="43">
        <f>IF('Anexo V - Quadro Consolidado'!AF15=Conferidor!$BI$2,'Anexo V - Quadro Consolidado'!K15,0)</f>
        <v>1</v>
      </c>
      <c r="BJ16" s="43">
        <f>IF('Anexo V - Quadro Consolidado'!AF15=Conferidor!$BJ$2,'Anexo V - Quadro Consolidado'!K15,0)</f>
        <v>0</v>
      </c>
      <c r="BK16" s="43">
        <f>IF('Anexo V - Quadro Consolidado'!AF15=Conferidor!$BK$2,'Anexo V - Quadro Consolidado'!K15,0)</f>
        <v>0</v>
      </c>
      <c r="BM16" s="43">
        <f>IF('Anexo V - Quadro Consolidado'!AG15=Conferidor!$BM$2,'Anexo V - Quadro Consolidado'!L15,0)</f>
        <v>0</v>
      </c>
      <c r="BN16" s="43">
        <f>IF('Anexo V - Quadro Consolidado'!AG15=Conferidor!$BN$2,'Anexo V - Quadro Consolidado'!L15,0)</f>
        <v>0</v>
      </c>
      <c r="BO16" s="43">
        <f>IF('Anexo V - Quadro Consolidado'!AG15=Conferidor!$BO$2,'Anexo V - Quadro Consolidado'!L15,0)</f>
        <v>0</v>
      </c>
      <c r="BP16" s="43">
        <f>IF('Anexo V - Quadro Consolidado'!AG15=Conferidor!$BP$2,'Anexo V - Quadro Consolidado'!L15,0)</f>
        <v>0</v>
      </c>
      <c r="BQ16" s="43">
        <f>IF('Anexo V - Quadro Consolidado'!AG15=Conferidor!$BQ$2,'Anexo V - Quadro Consolidado'!L15,0)</f>
        <v>0</v>
      </c>
      <c r="BR16" s="43">
        <f>IF('Anexo V - Quadro Consolidado'!AG15=Conferidor!$BR$2,'Anexo V - Quadro Consolidado'!L15,0)</f>
        <v>1</v>
      </c>
      <c r="BT16" s="43">
        <f>IF('Anexo V - Quadro Consolidado'!AD15=Conferidor!$BT$2,'Anexo V - Quadro Consolidado'!I15,0)</f>
        <v>0</v>
      </c>
      <c r="BU16" s="43">
        <f>IF('Anexo V - Quadro Consolidado'!AD15=Conferidor!$BU$2,'Anexo V - Quadro Consolidado'!I15,0)</f>
        <v>0</v>
      </c>
      <c r="BV16" s="43">
        <f>IF('Anexo V - Quadro Consolidado'!AD15=Conferidor!$BV$2,'Anexo V - Quadro Consolidado'!I15,0)</f>
        <v>0</v>
      </c>
      <c r="BW16" s="43">
        <f>IF('Anexo V - Quadro Consolidado'!AD15=Conferidor!$BW$2,'Anexo V - Quadro Consolidado'!I15,0)</f>
        <v>0</v>
      </c>
      <c r="BX16" s="43">
        <f>IF('Anexo V - Quadro Consolidado'!AD15=Conferidor!$BX$2,'Anexo V - Quadro Consolidado'!I15,0)</f>
        <v>0</v>
      </c>
      <c r="BY16" s="43">
        <f>IF('Anexo V - Quadro Consolidado'!AD15=Conferidor!$BY$2,'Anexo V - Quadro Consolidado'!I15,0)</f>
        <v>0</v>
      </c>
      <c r="CA16" s="43">
        <f>IF('Anexo V - Quadro Consolidado'!AK15=Conferidor!$CA$2,'Anexo V - Quadro Consolidado'!P15,0)</f>
        <v>0</v>
      </c>
      <c r="CB16" s="43">
        <f>IF('Anexo V - Quadro Consolidado'!AK15=Conferidor!$CB$2,'Anexo V - Quadro Consolidado'!P15,0)</f>
        <v>0</v>
      </c>
      <c r="CC16" s="43">
        <f>IF('Anexo V - Quadro Consolidado'!AK15=Conferidor!$CC$2,'Anexo V - Quadro Consolidado'!P15,0)</f>
        <v>0</v>
      </c>
      <c r="CD16" s="43">
        <f>IF('Anexo V - Quadro Consolidado'!AK15=Conferidor!$CD$2,'Anexo V - Quadro Consolidado'!P15,0)</f>
        <v>0</v>
      </c>
      <c r="CE16" s="43">
        <f>IF('Anexo V - Quadro Consolidado'!AK15=Conferidor!$CE$2,'Anexo V - Quadro Consolidado'!P15,0)</f>
        <v>0</v>
      </c>
      <c r="CF16" s="43">
        <f>IF('Anexo V - Quadro Consolidado'!AK15=Conferidor!$CF$2,'Anexo V - Quadro Consolidado'!P15,0)</f>
        <v>0</v>
      </c>
      <c r="CH16" s="43">
        <f>IF('Anexo V - Quadro Consolidado'!AM15=Conferidor!$CH$2,'Anexo V - Quadro Consolidado'!R15,0)</f>
        <v>0</v>
      </c>
      <c r="CI16" s="43">
        <f>IF('Anexo V - Quadro Consolidado'!AM15=Conferidor!$CI$2,'Anexo V - Quadro Consolidado'!R15,0)</f>
        <v>0</v>
      </c>
      <c r="CJ16" s="43">
        <f>IF('Anexo V - Quadro Consolidado'!AM15=Conferidor!$CJ$2,'Anexo V - Quadro Consolidado'!R15,0)</f>
        <v>0</v>
      </c>
      <c r="CK16" s="43">
        <f>IF('Anexo V - Quadro Consolidado'!AM15=Conferidor!$CK$2,'Anexo V - Quadro Consolidado'!R15,0)</f>
        <v>0</v>
      </c>
      <c r="CL16" s="43">
        <f>IF('Anexo V - Quadro Consolidado'!AM15=Conferidor!$CL$2,'Anexo V - Quadro Consolidado'!R15,0)</f>
        <v>0</v>
      </c>
      <c r="CM16" s="43">
        <f>IF('Anexo V - Quadro Consolidado'!AM15=Conferidor!$CM$2,'Anexo V - Quadro Consolidado'!R15,0)</f>
        <v>0</v>
      </c>
      <c r="CO16" s="43">
        <f>IF('Anexo V - Quadro Consolidado'!AN15=Conferidor!$CO$2,'Anexo V - Quadro Consolidado'!S15,0)</f>
        <v>0</v>
      </c>
      <c r="CP16" s="43">
        <f>IF('Anexo V - Quadro Consolidado'!AN15=Conferidor!$CP$2,'Anexo V - Quadro Consolidado'!S15,0)</f>
        <v>0</v>
      </c>
      <c r="CQ16" s="43">
        <f>IF('Anexo V - Quadro Consolidado'!AN15=Conferidor!$CQ$2,'Anexo V - Quadro Consolidado'!S15,0)</f>
        <v>0</v>
      </c>
      <c r="CR16" s="43">
        <f>IF('Anexo V - Quadro Consolidado'!AN15=Conferidor!$CR$2,'Anexo V - Quadro Consolidado'!S15,0)</f>
        <v>0</v>
      </c>
      <c r="CS16" s="43">
        <f>IF('Anexo V - Quadro Consolidado'!AN15=Conferidor!$CS$2,'Anexo V - Quadro Consolidado'!S15,0)</f>
        <v>0</v>
      </c>
      <c r="CT16" s="43">
        <f>IF('Anexo V - Quadro Consolidado'!AN15=Conferidor!$CT$2,'Anexo V - Quadro Consolidado'!S15,0)</f>
        <v>0</v>
      </c>
      <c r="CV16" s="43">
        <f>IF('Anexo V - Quadro Consolidado'!AO15=Conferidor!$CV$2,'Anexo V - Quadro Consolidado'!T15,0)</f>
        <v>0</v>
      </c>
      <c r="CW16" s="43">
        <f>IF('Anexo V - Quadro Consolidado'!AO15=Conferidor!$CW$2,'Anexo V - Quadro Consolidado'!T15,0)</f>
        <v>0</v>
      </c>
      <c r="CX16" s="43">
        <f>IF('Anexo V - Quadro Consolidado'!AO15=Conferidor!$CX$2,'Anexo V - Quadro Consolidado'!T15,0)</f>
        <v>0</v>
      </c>
      <c r="CY16" s="43">
        <f>IF('Anexo V - Quadro Consolidado'!AO15=Conferidor!$CY$2,'Anexo V - Quadro Consolidado'!T15,0)</f>
        <v>0</v>
      </c>
      <c r="CZ16" s="43">
        <f>IF('Anexo V - Quadro Consolidado'!AO15=Conferidor!$CZ$2,'Anexo V - Quadro Consolidado'!T15,0)</f>
        <v>0</v>
      </c>
      <c r="DA16" s="43">
        <f>IF('Anexo V - Quadro Consolidado'!AO15=Conferidor!$DA$2,'Anexo V - Quadro Consolidado'!T15,0)</f>
        <v>0</v>
      </c>
      <c r="DC16" s="43">
        <f>IF('Anexo V - Quadro Consolidado'!AL15=Conferidor!$DC$2,'Anexo V - Quadro Consolidado'!Q15,0)</f>
        <v>0</v>
      </c>
      <c r="DD16" s="43">
        <f>IF('Anexo V - Quadro Consolidado'!AL15=Conferidor!$DD$2,'Anexo V - Quadro Consolidado'!Q15,0)</f>
        <v>0</v>
      </c>
      <c r="DE16" s="43">
        <f>IF('Anexo V - Quadro Consolidado'!AL15=Conferidor!$DE$2,'Anexo V - Quadro Consolidado'!Q15,0)</f>
        <v>0</v>
      </c>
      <c r="DF16" s="43">
        <f>IF('Anexo V - Quadro Consolidado'!AL15=Conferidor!$DF$2,'Anexo V - Quadro Consolidado'!Q15,0)</f>
        <v>0</v>
      </c>
      <c r="DG16" s="43">
        <f>IF('Anexo V - Quadro Consolidado'!AL15=Conferidor!$DG$2,'Anexo V - Quadro Consolidado'!Q15,0)</f>
        <v>0</v>
      </c>
      <c r="DH16" s="43">
        <f>IF('Anexo V - Quadro Consolidado'!AL15=Conferidor!$DH$2,'Anexo V - Quadro Consolidado'!Q15,0)</f>
        <v>1</v>
      </c>
      <c r="DJ16" s="43">
        <f>IF('Anexo V - Quadro Consolidado'!AP15=Conferidor!$DJ$2,'Anexo V - Quadro Consolidado'!U15,0)</f>
        <v>0</v>
      </c>
      <c r="DK16" s="43">
        <f>IF('Anexo V - Quadro Consolidado'!AP15=Conferidor!$DK$2,'Anexo V - Quadro Consolidado'!U15,0)</f>
        <v>0</v>
      </c>
      <c r="DL16" s="43">
        <f>IF('Anexo V - Quadro Consolidado'!AP15=Conferidor!$DL$2,'Anexo V - Quadro Consolidado'!U15,0)</f>
        <v>0</v>
      </c>
      <c r="DM16" s="43">
        <f>IF('Anexo V - Quadro Consolidado'!AP15=Conferidor!$DM$2,'Anexo V - Quadro Consolidado'!U15,0)</f>
        <v>0</v>
      </c>
      <c r="DN16" s="43">
        <f>IF('Anexo V - Quadro Consolidado'!AP15=Conferidor!$DN$2,'Anexo V - Quadro Consolidado'!U15,0)</f>
        <v>0</v>
      </c>
      <c r="DO16" s="43">
        <f>IF('Anexo V - Quadro Consolidado'!AP15=Conferidor!$DO$2,'Anexo V - Quadro Consolidado'!U15,0)</f>
        <v>0</v>
      </c>
      <c r="DQ16" s="43">
        <f>IF('Anexo V - Quadro Consolidado'!AQ15=Conferidor!$DQ$2,'Anexo V - Quadro Consolidado'!V15,0)</f>
        <v>0</v>
      </c>
      <c r="DR16" s="43">
        <f>IF('Anexo V - Quadro Consolidado'!AQ15=Conferidor!$DR$2,'Anexo V - Quadro Consolidado'!V15,0)</f>
        <v>0</v>
      </c>
      <c r="DS16" s="43">
        <f>IF('Anexo V - Quadro Consolidado'!AQ15=Conferidor!$DS$2,'Anexo V - Quadro Consolidado'!V15,0)</f>
        <v>0</v>
      </c>
      <c r="DT16" s="43">
        <f>IF('Anexo V - Quadro Consolidado'!AQ15=Conferidor!$DT$2,'Anexo V - Quadro Consolidado'!V15,0)</f>
        <v>0</v>
      </c>
      <c r="DU16" s="43">
        <f>IF('Anexo V - Quadro Consolidado'!AQ15=Conferidor!$DU$2,'Anexo V - Quadro Consolidado'!V15,0)</f>
        <v>0</v>
      </c>
      <c r="DV16" s="43">
        <f>IF('Anexo V - Quadro Consolidado'!AQ15=Conferidor!$DV$2,'Anexo V - Quadro Consolidado'!V15,0)</f>
        <v>0</v>
      </c>
      <c r="DX16" s="22">
        <f>IF('Anexo V - Quadro Consolidado'!AR15=Conferidor!$DX$2,'Anexo V - Quadro Consolidado'!W15,0)</f>
        <v>0</v>
      </c>
      <c r="DY16" s="22">
        <f>IF('Anexo V - Quadro Consolidado'!AR15=Conferidor!$DY$2,'Anexo V - Quadro Consolidado'!W15,0)</f>
        <v>0</v>
      </c>
      <c r="DZ16" s="22">
        <f>IF('Anexo V - Quadro Consolidado'!AR15=Conferidor!$DZ$2,'Anexo V - Quadro Consolidado'!W15,0)</f>
        <v>0</v>
      </c>
      <c r="EA16" s="22">
        <f>IF('Anexo V - Quadro Consolidado'!AR15=Conferidor!$EA$2,'Anexo V - Quadro Consolidado'!W15,0)</f>
        <v>0</v>
      </c>
      <c r="EB16" s="22">
        <f>IF('Anexo V - Quadro Consolidado'!AR15=Conferidor!$EB$2,'Anexo V - Quadro Consolidado'!W15,0)</f>
        <v>0</v>
      </c>
      <c r="EC16" s="22">
        <f>IF('Anexo V - Quadro Consolidado'!AR15=Conferidor!$EC$2,'Anexo V - Quadro Consolidado'!W15,0)</f>
        <v>0</v>
      </c>
      <c r="EE16" s="43">
        <f>IF('Anexo V - Quadro Consolidado'!AS15=Conferidor!$EE$2,'Anexo V - Quadro Consolidado'!X15,0)</f>
        <v>0</v>
      </c>
      <c r="EF16" s="43">
        <f>IF('Anexo V - Quadro Consolidado'!AS15=Conferidor!$EF$2,'Anexo V - Quadro Consolidado'!X15,0)</f>
        <v>0</v>
      </c>
      <c r="EG16" s="43">
        <f>IF('Anexo V - Quadro Consolidado'!AS15=Conferidor!$EG$2,'Anexo V - Quadro Consolidado'!X15,0)</f>
        <v>0</v>
      </c>
      <c r="EH16" s="43">
        <f>IF('Anexo V - Quadro Consolidado'!AS15=Conferidor!$EH$2,'Anexo V - Quadro Consolidado'!X15,0)</f>
        <v>0</v>
      </c>
      <c r="EI16" s="43">
        <f>IF('Anexo V - Quadro Consolidado'!AS15=Conferidor!$EI$2,'Anexo V - Quadro Consolidado'!X15,0)</f>
        <v>0</v>
      </c>
      <c r="EJ16" s="43">
        <f>IF('Anexo V - Quadro Consolidado'!AS15=Conferidor!$EJ$2,'Anexo V - Quadro Consolidado'!X15,0)</f>
        <v>0</v>
      </c>
      <c r="EL16" s="43">
        <f>IF('Anexo V - Quadro Consolidado'!AT15=Conferidor!$EL$2,'Anexo V - Quadro Consolidado'!Y15,0)</f>
        <v>0</v>
      </c>
      <c r="EM16" s="43">
        <f>IF('Anexo V - Quadro Consolidado'!AT15=Conferidor!$EM$2,'Anexo V - Quadro Consolidado'!Y15,0)</f>
        <v>0</v>
      </c>
      <c r="EN16" s="43">
        <f>IF('Anexo V - Quadro Consolidado'!AT15=Conferidor!$EN$2,'Anexo V - Quadro Consolidado'!Y15,0)</f>
        <v>0</v>
      </c>
      <c r="EO16" s="43">
        <f>IF('Anexo V - Quadro Consolidado'!AT15=Conferidor!$EO$2,'Anexo V - Quadro Consolidado'!Y15,0)</f>
        <v>0</v>
      </c>
      <c r="EP16" s="43">
        <f>IF('Anexo V - Quadro Consolidado'!AT15=Conferidor!$EP$2,'Anexo V - Quadro Consolidado'!Y15,0)</f>
        <v>0</v>
      </c>
      <c r="EQ16" s="43">
        <f>IF('Anexo V - Quadro Consolidado'!AT15=Conferidor!$EQ$2,'Anexo V - Quadro Consolidado'!Y15,0)</f>
        <v>0</v>
      </c>
    </row>
    <row r="17" spans="1:147">
      <c r="A17" s="12" t="s">
        <v>97</v>
      </c>
      <c r="B17" s="12" t="s">
        <v>747</v>
      </c>
      <c r="C17" s="12" t="s">
        <v>24</v>
      </c>
      <c r="D17" s="50">
        <f>IF('Anexo V - Quadro Consolidado'!AA16=Conferidor!$D$2,'Anexo V - Quadro Consolidado'!F16,0)</f>
        <v>0</v>
      </c>
      <c r="E17" s="50">
        <f>IF('Anexo V - Quadro Consolidado'!AA16=Conferidor!$E$2,'Anexo V - Quadro Consolidado'!F16,0)</f>
        <v>0</v>
      </c>
      <c r="F17" s="50">
        <f>IF('Anexo V - Quadro Consolidado'!AA16=Conferidor!$F$2,'Anexo V - Quadro Consolidado'!F16,0)</f>
        <v>0</v>
      </c>
      <c r="G17" s="50">
        <f>IF('Anexo V - Quadro Consolidado'!AA16=Conferidor!$G$2,'Anexo V - Quadro Consolidado'!F16,0)</f>
        <v>0</v>
      </c>
      <c r="H17" s="50">
        <f>IF('Anexo V - Quadro Consolidado'!AA16=Conferidor!$H$2,'Anexo V - Quadro Consolidado'!F16,0)</f>
        <v>1</v>
      </c>
      <c r="I17" s="50">
        <f>IF('Anexo V - Quadro Consolidado'!AA16=Conferidor!$I$2,'Anexo V - Quadro Consolidado'!F16,0)</f>
        <v>0</v>
      </c>
      <c r="K17" s="262">
        <f>IF('Anexo V - Quadro Consolidado'!AB16=Conferidor!$K$2,'Anexo V - Quadro Consolidado'!G16,0)</f>
        <v>0</v>
      </c>
      <c r="L17" s="262">
        <f>IF('Anexo V - Quadro Consolidado'!AB16=Conferidor!$L$2,'Anexo V - Quadro Consolidado'!G16,0)</f>
        <v>0</v>
      </c>
      <c r="M17" s="262">
        <f>IF('Anexo V - Quadro Consolidado'!AB16=Conferidor!$M$2,'Anexo V - Quadro Consolidado'!G16,0)</f>
        <v>0</v>
      </c>
      <c r="N17" s="262">
        <f>IF('Anexo V - Quadro Consolidado'!AB16=Conferidor!$N$2,'Anexo V - Quadro Consolidado'!G16,0)</f>
        <v>0</v>
      </c>
      <c r="O17" s="262">
        <f>IF('Anexo V - Quadro Consolidado'!AB16=Conferidor!$O$2,'Anexo V - Quadro Consolidado'!G16,0)</f>
        <v>1</v>
      </c>
      <c r="P17" s="262">
        <f>IF('Anexo V - Quadro Consolidado'!AB16=Conferidor!$P$2,'Anexo V - Quadro Consolidado'!G16,0)</f>
        <v>0</v>
      </c>
      <c r="R17" s="50">
        <f>IF('Anexo V - Quadro Consolidado'!AC16=Conferidor!$R$2,'Anexo V - Quadro Consolidado'!H16,0)</f>
        <v>0</v>
      </c>
      <c r="S17" s="50">
        <f>IF('Anexo V - Quadro Consolidado'!AC16=Conferidor!$S$2,'Anexo V - Quadro Consolidado'!H16,0)</f>
        <v>0</v>
      </c>
      <c r="T17" s="50">
        <f>IF('Anexo V - Quadro Consolidado'!AC16=Conferidor!$T$2,'Anexo V - Quadro Consolidado'!H16,0)</f>
        <v>0</v>
      </c>
      <c r="U17" s="50">
        <f>IF('Anexo V - Quadro Consolidado'!AC16=Conferidor!$U$2,'Anexo V - Quadro Consolidado'!H16,0)</f>
        <v>0</v>
      </c>
      <c r="V17" s="50">
        <f>IF('Anexo V - Quadro Consolidado'!AC16=Conferidor!$V$2,'Anexo V - Quadro Consolidado'!H16,0)</f>
        <v>0</v>
      </c>
      <c r="W17" s="50">
        <f>IF('Anexo V - Quadro Consolidado'!AC16=Conferidor!$W$2,'Anexo V - Quadro Consolidado'!H16,0)</f>
        <v>0</v>
      </c>
      <c r="Y17" s="43">
        <f>IF('Anexo V - Quadro Consolidado'!AH16=Conferidor!$Y$2,'Anexo V - Quadro Consolidado'!M16,0)</f>
        <v>0</v>
      </c>
      <c r="Z17" s="43">
        <f>IF('Anexo V - Quadro Consolidado'!AH16=Conferidor!$Z$2,'Anexo V - Quadro Consolidado'!M16,0)</f>
        <v>0</v>
      </c>
      <c r="AA17" s="43">
        <f>IF('Anexo V - Quadro Consolidado'!AH16=Conferidor!$AA$2,'Anexo V - Quadro Consolidado'!M16,0)</f>
        <v>0</v>
      </c>
      <c r="AB17" s="43">
        <f>IF('Anexo V - Quadro Consolidado'!AH16=Conferidor!$AB$2,'Anexo V - Quadro Consolidado'!M16,0)</f>
        <v>0</v>
      </c>
      <c r="AC17" s="43">
        <f>IF('Anexo V - Quadro Consolidado'!AH16=Conferidor!$AC$2,'Anexo V - Quadro Consolidado'!M16,0)</f>
        <v>0</v>
      </c>
      <c r="AD17" s="43">
        <f>IF('Anexo V - Quadro Consolidado'!AH16=Conferidor!$AD$2,'Anexo V - Quadro Consolidado'!M16,0)</f>
        <v>0</v>
      </c>
      <c r="AF17" s="43">
        <f>IF('Anexo V - Quadro Consolidado'!AI16=Conferidor!$AF$2,'Anexo V - Quadro Consolidado'!N16,0)</f>
        <v>0</v>
      </c>
      <c r="AG17" s="43">
        <f>IF('Anexo V - Quadro Consolidado'!AI16=Conferidor!$AG$2,'Anexo V - Quadro Consolidado'!N16,0)</f>
        <v>0</v>
      </c>
      <c r="AH17" s="43">
        <f>IF('Anexo V - Quadro Consolidado'!AI16=Conferidor!$AH$2,'Anexo V - Quadro Consolidado'!N16,0)</f>
        <v>0</v>
      </c>
      <c r="AI17" s="43">
        <f>IF('Anexo V - Quadro Consolidado'!AI16=Conferidor!$AI$2,'Anexo V - Quadro Consolidado'!N16,0)</f>
        <v>0</v>
      </c>
      <c r="AJ17" s="43">
        <f>IF('Anexo V - Quadro Consolidado'!AI16=Conferidor!$AJ$2,'Anexo V - Quadro Consolidado'!N16,0)</f>
        <v>0</v>
      </c>
      <c r="AK17" s="43">
        <f>IF('Anexo V - Quadro Consolidado'!AI16=Conferidor!$AK$2,'Anexo V - Quadro Consolidado'!N16,0)</f>
        <v>0</v>
      </c>
      <c r="AM17" s="43">
        <f>IF('Anexo V - Quadro Consolidado'!AJ16=Conferidor!$AM$2,'Anexo V - Quadro Consolidado'!O16,0)</f>
        <v>0</v>
      </c>
      <c r="AN17" s="43">
        <f>IF('Anexo V - Quadro Consolidado'!AJ16=Conferidor!$AN$2,'Anexo V - Quadro Consolidado'!O16,0)</f>
        <v>0</v>
      </c>
      <c r="AO17" s="43">
        <f>IF('Anexo V - Quadro Consolidado'!AJ16=Conferidor!$AO$2,'Anexo V - Quadro Consolidado'!O16,0)</f>
        <v>0</v>
      </c>
      <c r="AP17" s="43">
        <f>IF('Anexo V - Quadro Consolidado'!AJ16=Conferidor!$AP$2,'Anexo V - Quadro Consolidado'!O16,0)</f>
        <v>0</v>
      </c>
      <c r="AQ17" s="43">
        <f>IF('Anexo V - Quadro Consolidado'!AJ16=Conferidor!$AQ$2,'Anexo V - Quadro Consolidado'!O16,0)</f>
        <v>0</v>
      </c>
      <c r="AR17" s="43">
        <f>IF('Anexo V - Quadro Consolidado'!AJ16=Conferidor!$AR$2,'Anexo V - Quadro Consolidado'!O16,0)</f>
        <v>0</v>
      </c>
      <c r="AT17" s="43">
        <f>IF('Anexo V - Quadro Consolidado'!AE16=Conferidor!$AT$2,'Anexo V - Quadro Consolidado'!J16,0)</f>
        <v>0</v>
      </c>
      <c r="AU17" s="43">
        <f>IF('Anexo V - Quadro Consolidado'!AE16=Conferidor!$AU$2,'Anexo V - Quadro Consolidado'!J16,0)</f>
        <v>0</v>
      </c>
      <c r="AV17" s="43">
        <f>IF('Anexo V - Quadro Consolidado'!AE16=Conferidor!$AV$2,'Anexo V - Quadro Consolidado'!J16,0)</f>
        <v>0</v>
      </c>
      <c r="AW17" s="43">
        <f>IF('Anexo V - Quadro Consolidado'!AE16=Conferidor!$AW$2,'Anexo V - Quadro Consolidado'!J16,0)</f>
        <v>0</v>
      </c>
      <c r="AX17" s="43">
        <f>IF('Anexo V - Quadro Consolidado'!AE16=Conferidor!$AX$2,'Anexo V - Quadro Consolidado'!J16,0)</f>
        <v>0</v>
      </c>
      <c r="AY17" s="43">
        <f>IF('Anexo V - Quadro Consolidado'!AE16=Conferidor!$AY$2,'Anexo V - Quadro Consolidado'!J16,0)</f>
        <v>0</v>
      </c>
      <c r="AZ17" s="43">
        <f>IF('Anexo V - Quadro Consolidado'!AE16=Conferidor!$AZ$2,'Anexo V - Quadro Consolidado'!J16,0)</f>
        <v>0</v>
      </c>
      <c r="BA17" s="43">
        <f>IF('Anexo V - Quadro Consolidado'!AE16=Conferidor!$BA$2,'Anexo V - Quadro Consolidado'!J16,0)</f>
        <v>0</v>
      </c>
      <c r="BB17" s="43">
        <f>IF('Anexo V - Quadro Consolidado'!AE16=Conferidor!$BB$2,'Anexo V - Quadro Consolidado'!J16,0)</f>
        <v>0</v>
      </c>
      <c r="BD17" s="43">
        <f>IF('Anexo V - Quadro Consolidado'!AF16=Conferidor!$BD$2,'Anexo V - Quadro Consolidado'!K16,0)</f>
        <v>0</v>
      </c>
      <c r="BE17" s="43">
        <f>IF('Anexo V - Quadro Consolidado'!AF16=Conferidor!$BE$2,'Anexo V - Quadro Consolidado'!K16,0)</f>
        <v>0</v>
      </c>
      <c r="BF17" s="43">
        <f>IF('Anexo V - Quadro Consolidado'!AF16=Conferidor!$BF$2,'Anexo V - Quadro Consolidado'!K16,0)</f>
        <v>0</v>
      </c>
      <c r="BG17" s="43">
        <f>IF('Anexo V - Quadro Consolidado'!AF16=Conferidor!$BG$2,'Anexo V - Quadro Consolidado'!K16,0)</f>
        <v>0</v>
      </c>
      <c r="BH17" s="43">
        <f>IF('Anexo V - Quadro Consolidado'!AF16=Conferidor!$BH$2,'Anexo V - Quadro Consolidado'!K16,0)</f>
        <v>1</v>
      </c>
      <c r="BI17" s="43">
        <f>IF('Anexo V - Quadro Consolidado'!AF16=Conferidor!$BI$2,'Anexo V - Quadro Consolidado'!K16,0)</f>
        <v>0</v>
      </c>
      <c r="BJ17" s="43">
        <f>IF('Anexo V - Quadro Consolidado'!AF16=Conferidor!$BJ$2,'Anexo V - Quadro Consolidado'!K16,0)</f>
        <v>0</v>
      </c>
      <c r="BK17" s="43">
        <f>IF('Anexo V - Quadro Consolidado'!AF16=Conferidor!$BK$2,'Anexo V - Quadro Consolidado'!K16,0)</f>
        <v>0</v>
      </c>
      <c r="BM17" s="43">
        <f>IF('Anexo V - Quadro Consolidado'!AG16=Conferidor!$BM$2,'Anexo V - Quadro Consolidado'!L16,0)</f>
        <v>0</v>
      </c>
      <c r="BN17" s="43">
        <f>IF('Anexo V - Quadro Consolidado'!AG16=Conferidor!$BN$2,'Anexo V - Quadro Consolidado'!L16,0)</f>
        <v>0</v>
      </c>
      <c r="BO17" s="43">
        <f>IF('Anexo V - Quadro Consolidado'!AG16=Conferidor!$BO$2,'Anexo V - Quadro Consolidado'!L16,0)</f>
        <v>0</v>
      </c>
      <c r="BP17" s="43">
        <f>IF('Anexo V - Quadro Consolidado'!AG16=Conferidor!$BP$2,'Anexo V - Quadro Consolidado'!L16,0)</f>
        <v>0</v>
      </c>
      <c r="BQ17" s="43">
        <f>IF('Anexo V - Quadro Consolidado'!AG16=Conferidor!$BQ$2,'Anexo V - Quadro Consolidado'!L16,0)</f>
        <v>0</v>
      </c>
      <c r="BR17" s="43">
        <f>IF('Anexo V - Quadro Consolidado'!AG16=Conferidor!$BR$2,'Anexo V - Quadro Consolidado'!L16,0)</f>
        <v>0</v>
      </c>
      <c r="BT17" s="43">
        <f>IF('Anexo V - Quadro Consolidado'!AD16=Conferidor!$BT$2,'Anexo V - Quadro Consolidado'!I16,0)</f>
        <v>0</v>
      </c>
      <c r="BU17" s="43">
        <f>IF('Anexo V - Quadro Consolidado'!AD16=Conferidor!$BU$2,'Anexo V - Quadro Consolidado'!I16,0)</f>
        <v>0</v>
      </c>
      <c r="BV17" s="43">
        <f>IF('Anexo V - Quadro Consolidado'!AD16=Conferidor!$BV$2,'Anexo V - Quadro Consolidado'!I16,0)</f>
        <v>0</v>
      </c>
      <c r="BW17" s="43">
        <f>IF('Anexo V - Quadro Consolidado'!AD16=Conferidor!$BW$2,'Anexo V - Quadro Consolidado'!I16,0)</f>
        <v>0</v>
      </c>
      <c r="BX17" s="43">
        <f>IF('Anexo V - Quadro Consolidado'!AD16=Conferidor!$BX$2,'Anexo V - Quadro Consolidado'!I16,0)</f>
        <v>0</v>
      </c>
      <c r="BY17" s="43">
        <f>IF('Anexo V - Quadro Consolidado'!AD16=Conferidor!$BY$2,'Anexo V - Quadro Consolidado'!I16,0)</f>
        <v>0</v>
      </c>
      <c r="CA17" s="43">
        <f>IF('Anexo V - Quadro Consolidado'!AK16=Conferidor!$CA$2,'Anexo V - Quadro Consolidado'!P16,0)</f>
        <v>0</v>
      </c>
      <c r="CB17" s="43">
        <f>IF('Anexo V - Quadro Consolidado'!AK16=Conferidor!$CB$2,'Anexo V - Quadro Consolidado'!P16,0)</f>
        <v>0</v>
      </c>
      <c r="CC17" s="43">
        <f>IF('Anexo V - Quadro Consolidado'!AK16=Conferidor!$CC$2,'Anexo V - Quadro Consolidado'!P16,0)</f>
        <v>0</v>
      </c>
      <c r="CD17" s="43">
        <f>IF('Anexo V - Quadro Consolidado'!AK16=Conferidor!$CD$2,'Anexo V - Quadro Consolidado'!P16,0)</f>
        <v>0</v>
      </c>
      <c r="CE17" s="43">
        <f>IF('Anexo V - Quadro Consolidado'!AK16=Conferidor!$CE$2,'Anexo V - Quadro Consolidado'!P16,0)</f>
        <v>0</v>
      </c>
      <c r="CF17" s="43">
        <f>IF('Anexo V - Quadro Consolidado'!AK16=Conferidor!$CF$2,'Anexo V - Quadro Consolidado'!P16,0)</f>
        <v>0</v>
      </c>
      <c r="CH17" s="43">
        <f>IF('Anexo V - Quadro Consolidado'!AM16=Conferidor!$CH$2,'Anexo V - Quadro Consolidado'!R16,0)</f>
        <v>0</v>
      </c>
      <c r="CI17" s="43">
        <f>IF('Anexo V - Quadro Consolidado'!AM16=Conferidor!$CI$2,'Anexo V - Quadro Consolidado'!R16,0)</f>
        <v>0</v>
      </c>
      <c r="CJ17" s="43">
        <f>IF('Anexo V - Quadro Consolidado'!AM16=Conferidor!$CJ$2,'Anexo V - Quadro Consolidado'!R16,0)</f>
        <v>0</v>
      </c>
      <c r="CK17" s="43">
        <f>IF('Anexo V - Quadro Consolidado'!AM16=Conferidor!$CK$2,'Anexo V - Quadro Consolidado'!R16,0)</f>
        <v>0</v>
      </c>
      <c r="CL17" s="43">
        <f>IF('Anexo V - Quadro Consolidado'!AM16=Conferidor!$CL$2,'Anexo V - Quadro Consolidado'!R16,0)</f>
        <v>0</v>
      </c>
      <c r="CM17" s="43">
        <f>IF('Anexo V - Quadro Consolidado'!AM16=Conferidor!$CM$2,'Anexo V - Quadro Consolidado'!R16,0)</f>
        <v>0</v>
      </c>
      <c r="CO17" s="43">
        <f>IF('Anexo V - Quadro Consolidado'!AN16=Conferidor!$CO$2,'Anexo V - Quadro Consolidado'!S16,0)</f>
        <v>0</v>
      </c>
      <c r="CP17" s="43">
        <f>IF('Anexo V - Quadro Consolidado'!AN16=Conferidor!$CP$2,'Anexo V - Quadro Consolidado'!S16,0)</f>
        <v>0</v>
      </c>
      <c r="CQ17" s="43">
        <f>IF('Anexo V - Quadro Consolidado'!AN16=Conferidor!$CQ$2,'Anexo V - Quadro Consolidado'!S16,0)</f>
        <v>0</v>
      </c>
      <c r="CR17" s="43">
        <f>IF('Anexo V - Quadro Consolidado'!AN16=Conferidor!$CR$2,'Anexo V - Quadro Consolidado'!S16,0)</f>
        <v>0</v>
      </c>
      <c r="CS17" s="43">
        <f>IF('Anexo V - Quadro Consolidado'!AN16=Conferidor!$CS$2,'Anexo V - Quadro Consolidado'!S16,0)</f>
        <v>0</v>
      </c>
      <c r="CT17" s="43">
        <f>IF('Anexo V - Quadro Consolidado'!AN16=Conferidor!$CT$2,'Anexo V - Quadro Consolidado'!S16,0)</f>
        <v>0</v>
      </c>
      <c r="CV17" s="43">
        <f>IF('Anexo V - Quadro Consolidado'!AO16=Conferidor!$CV$2,'Anexo V - Quadro Consolidado'!T16,0)</f>
        <v>0</v>
      </c>
      <c r="CW17" s="43">
        <f>IF('Anexo V - Quadro Consolidado'!AO16=Conferidor!$CW$2,'Anexo V - Quadro Consolidado'!T16,0)</f>
        <v>0</v>
      </c>
      <c r="CX17" s="43">
        <f>IF('Anexo V - Quadro Consolidado'!AO16=Conferidor!$CX$2,'Anexo V - Quadro Consolidado'!T16,0)</f>
        <v>0</v>
      </c>
      <c r="CY17" s="43">
        <f>IF('Anexo V - Quadro Consolidado'!AO16=Conferidor!$CY$2,'Anexo V - Quadro Consolidado'!T16,0)</f>
        <v>0</v>
      </c>
      <c r="CZ17" s="43">
        <f>IF('Anexo V - Quadro Consolidado'!AO16=Conferidor!$CZ$2,'Anexo V - Quadro Consolidado'!T16,0)</f>
        <v>0</v>
      </c>
      <c r="DA17" s="43">
        <f>IF('Anexo V - Quadro Consolidado'!AO16=Conferidor!$DA$2,'Anexo V - Quadro Consolidado'!T16,0)</f>
        <v>0</v>
      </c>
      <c r="DC17" s="43">
        <f>IF('Anexo V - Quadro Consolidado'!AL16=Conferidor!$DC$2,'Anexo V - Quadro Consolidado'!Q16,0)</f>
        <v>0</v>
      </c>
      <c r="DD17" s="43">
        <f>IF('Anexo V - Quadro Consolidado'!AL16=Conferidor!$DD$2,'Anexo V - Quadro Consolidado'!Q16,0)</f>
        <v>0</v>
      </c>
      <c r="DE17" s="43">
        <f>IF('Anexo V - Quadro Consolidado'!AL16=Conferidor!$DE$2,'Anexo V - Quadro Consolidado'!Q16,0)</f>
        <v>0</v>
      </c>
      <c r="DF17" s="43">
        <f>IF('Anexo V - Quadro Consolidado'!AL16=Conferidor!$DF$2,'Anexo V - Quadro Consolidado'!Q16,0)</f>
        <v>0</v>
      </c>
      <c r="DG17" s="43">
        <f>IF('Anexo V - Quadro Consolidado'!AL16=Conferidor!$DG$2,'Anexo V - Quadro Consolidado'!Q16,0)</f>
        <v>0</v>
      </c>
      <c r="DH17" s="43">
        <f>IF('Anexo V - Quadro Consolidado'!AL16=Conferidor!$DH$2,'Anexo V - Quadro Consolidado'!Q16,0)</f>
        <v>0</v>
      </c>
      <c r="DJ17" s="43">
        <f>IF('Anexo V - Quadro Consolidado'!AP16=Conferidor!$DJ$2,'Anexo V - Quadro Consolidado'!U16,0)</f>
        <v>0</v>
      </c>
      <c r="DK17" s="43">
        <f>IF('Anexo V - Quadro Consolidado'!AP16=Conferidor!$DK$2,'Anexo V - Quadro Consolidado'!U16,0)</f>
        <v>0</v>
      </c>
      <c r="DL17" s="43">
        <f>IF('Anexo V - Quadro Consolidado'!AP16=Conferidor!$DL$2,'Anexo V - Quadro Consolidado'!U16,0)</f>
        <v>0</v>
      </c>
      <c r="DM17" s="43">
        <f>IF('Anexo V - Quadro Consolidado'!AP16=Conferidor!$DM$2,'Anexo V - Quadro Consolidado'!U16,0)</f>
        <v>0</v>
      </c>
      <c r="DN17" s="43">
        <f>IF('Anexo V - Quadro Consolidado'!AP16=Conferidor!$DN$2,'Anexo V - Quadro Consolidado'!U16,0)</f>
        <v>0</v>
      </c>
      <c r="DO17" s="43">
        <f>IF('Anexo V - Quadro Consolidado'!AP16=Conferidor!$DO$2,'Anexo V - Quadro Consolidado'!U16,0)</f>
        <v>0</v>
      </c>
      <c r="DQ17" s="43">
        <f>IF('Anexo V - Quadro Consolidado'!AQ16=Conferidor!$DQ$2,'Anexo V - Quadro Consolidado'!V16,0)</f>
        <v>0</v>
      </c>
      <c r="DR17" s="43">
        <f>IF('Anexo V - Quadro Consolidado'!AQ16=Conferidor!$DR$2,'Anexo V - Quadro Consolidado'!V16,0)</f>
        <v>0</v>
      </c>
      <c r="DS17" s="43">
        <f>IF('Anexo V - Quadro Consolidado'!AQ16=Conferidor!$DS$2,'Anexo V - Quadro Consolidado'!V16,0)</f>
        <v>0</v>
      </c>
      <c r="DT17" s="43">
        <f>IF('Anexo V - Quadro Consolidado'!AQ16=Conferidor!$DT$2,'Anexo V - Quadro Consolidado'!V16,0)</f>
        <v>0</v>
      </c>
      <c r="DU17" s="43">
        <f>IF('Anexo V - Quadro Consolidado'!AQ16=Conferidor!$DU$2,'Anexo V - Quadro Consolidado'!V16,0)</f>
        <v>0</v>
      </c>
      <c r="DV17" s="43">
        <f>IF('Anexo V - Quadro Consolidado'!AQ16=Conferidor!$DV$2,'Anexo V - Quadro Consolidado'!V16,0)</f>
        <v>0</v>
      </c>
      <c r="DX17" s="22">
        <f>IF('Anexo V - Quadro Consolidado'!AR16=Conferidor!$DX$2,'Anexo V - Quadro Consolidado'!W16,0)</f>
        <v>0</v>
      </c>
      <c r="DY17" s="22">
        <f>IF('Anexo V - Quadro Consolidado'!AR16=Conferidor!$DY$2,'Anexo V - Quadro Consolidado'!W16,0)</f>
        <v>0</v>
      </c>
      <c r="DZ17" s="22">
        <f>IF('Anexo V - Quadro Consolidado'!AR16=Conferidor!$DZ$2,'Anexo V - Quadro Consolidado'!W16,0)</f>
        <v>0</v>
      </c>
      <c r="EA17" s="22">
        <f>IF('Anexo V - Quadro Consolidado'!AR16=Conferidor!$EA$2,'Anexo V - Quadro Consolidado'!W16,0)</f>
        <v>0</v>
      </c>
      <c r="EB17" s="22">
        <f>IF('Anexo V - Quadro Consolidado'!AR16=Conferidor!$EB$2,'Anexo V - Quadro Consolidado'!W16,0)</f>
        <v>0</v>
      </c>
      <c r="EC17" s="22">
        <f>IF('Anexo V - Quadro Consolidado'!AR16=Conferidor!$EC$2,'Anexo V - Quadro Consolidado'!W16,0)</f>
        <v>0</v>
      </c>
      <c r="EE17" s="43">
        <f>IF('Anexo V - Quadro Consolidado'!AS16=Conferidor!$EE$2,'Anexo V - Quadro Consolidado'!X16,0)</f>
        <v>0</v>
      </c>
      <c r="EF17" s="43">
        <f>IF('Anexo V - Quadro Consolidado'!AS16=Conferidor!$EF$2,'Anexo V - Quadro Consolidado'!X16,0)</f>
        <v>0</v>
      </c>
      <c r="EG17" s="43">
        <f>IF('Anexo V - Quadro Consolidado'!AS16=Conferidor!$EG$2,'Anexo V - Quadro Consolidado'!X16,0)</f>
        <v>0</v>
      </c>
      <c r="EH17" s="43">
        <f>IF('Anexo V - Quadro Consolidado'!AS16=Conferidor!$EH$2,'Anexo V - Quadro Consolidado'!X16,0)</f>
        <v>0</v>
      </c>
      <c r="EI17" s="43">
        <f>IF('Anexo V - Quadro Consolidado'!AS16=Conferidor!$EI$2,'Anexo V - Quadro Consolidado'!X16,0)</f>
        <v>0</v>
      </c>
      <c r="EJ17" s="43">
        <f>IF('Anexo V - Quadro Consolidado'!AS16=Conferidor!$EJ$2,'Anexo V - Quadro Consolidado'!X16,0)</f>
        <v>0</v>
      </c>
      <c r="EL17" s="43">
        <f>IF('Anexo V - Quadro Consolidado'!AT16=Conferidor!$EL$2,'Anexo V - Quadro Consolidado'!Y16,0)</f>
        <v>0</v>
      </c>
      <c r="EM17" s="43">
        <f>IF('Anexo V - Quadro Consolidado'!AT16=Conferidor!$EM$2,'Anexo V - Quadro Consolidado'!Y16,0)</f>
        <v>0</v>
      </c>
      <c r="EN17" s="43">
        <f>IF('Anexo V - Quadro Consolidado'!AT16=Conferidor!$EN$2,'Anexo V - Quadro Consolidado'!Y16,0)</f>
        <v>0</v>
      </c>
      <c r="EO17" s="43">
        <f>IF('Anexo V - Quadro Consolidado'!AT16=Conferidor!$EO$2,'Anexo V - Quadro Consolidado'!Y16,0)</f>
        <v>0</v>
      </c>
      <c r="EP17" s="43">
        <f>IF('Anexo V - Quadro Consolidado'!AT16=Conferidor!$EP$2,'Anexo V - Quadro Consolidado'!Y16,0)</f>
        <v>0</v>
      </c>
      <c r="EQ17" s="43">
        <f>IF('Anexo V - Quadro Consolidado'!AT16=Conferidor!$EQ$2,'Anexo V - Quadro Consolidado'!Y16,0)</f>
        <v>0</v>
      </c>
    </row>
    <row r="18" spans="1:147">
      <c r="A18" s="12" t="s">
        <v>97</v>
      </c>
      <c r="B18" s="12" t="s">
        <v>747</v>
      </c>
      <c r="C18" s="12" t="s">
        <v>25</v>
      </c>
      <c r="D18" s="50">
        <f>IF('Anexo V - Quadro Consolidado'!AA17=Conferidor!$D$2,'Anexo V - Quadro Consolidado'!F17,0)</f>
        <v>0</v>
      </c>
      <c r="E18" s="50">
        <f>IF('Anexo V - Quadro Consolidado'!AA17=Conferidor!$E$2,'Anexo V - Quadro Consolidado'!F17,0)</f>
        <v>0</v>
      </c>
      <c r="F18" s="50">
        <f>IF('Anexo V - Quadro Consolidado'!AA17=Conferidor!$F$2,'Anexo V - Quadro Consolidado'!F17,0)</f>
        <v>0</v>
      </c>
      <c r="G18" s="50">
        <f>IF('Anexo V - Quadro Consolidado'!AA17=Conferidor!$G$2,'Anexo V - Quadro Consolidado'!F17,0)</f>
        <v>0</v>
      </c>
      <c r="H18" s="50">
        <f>IF('Anexo V - Quadro Consolidado'!AA17=Conferidor!$H$2,'Anexo V - Quadro Consolidado'!F17,0)</f>
        <v>0</v>
      </c>
      <c r="I18" s="50">
        <f>IF('Anexo V - Quadro Consolidado'!AA17=Conferidor!$I$2,'Anexo V - Quadro Consolidado'!F17,0)</f>
        <v>0</v>
      </c>
      <c r="K18" s="262">
        <f>IF('Anexo V - Quadro Consolidado'!AB17=Conferidor!$K$2,'Anexo V - Quadro Consolidado'!G17,0)</f>
        <v>0</v>
      </c>
      <c r="L18" s="262">
        <f>IF('Anexo V - Quadro Consolidado'!AB17=Conferidor!$L$2,'Anexo V - Quadro Consolidado'!G17,0)</f>
        <v>0</v>
      </c>
      <c r="M18" s="262">
        <f>IF('Anexo V - Quadro Consolidado'!AB17=Conferidor!$M$2,'Anexo V - Quadro Consolidado'!G17,0)</f>
        <v>0</v>
      </c>
      <c r="N18" s="262">
        <f>IF('Anexo V - Quadro Consolidado'!AB17=Conferidor!$N$2,'Anexo V - Quadro Consolidado'!G17,0)</f>
        <v>0</v>
      </c>
      <c r="O18" s="262">
        <f>IF('Anexo V - Quadro Consolidado'!AB17=Conferidor!$O$2,'Anexo V - Quadro Consolidado'!G17,0)</f>
        <v>0</v>
      </c>
      <c r="P18" s="262">
        <f>IF('Anexo V - Quadro Consolidado'!AB17=Conferidor!$P$2,'Anexo V - Quadro Consolidado'!G17,0)</f>
        <v>2</v>
      </c>
      <c r="R18" s="50">
        <f>IF('Anexo V - Quadro Consolidado'!AC17=Conferidor!$R$2,'Anexo V - Quadro Consolidado'!H17,0)</f>
        <v>0</v>
      </c>
      <c r="S18" s="50">
        <f>IF('Anexo V - Quadro Consolidado'!AC17=Conferidor!$S$2,'Anexo V - Quadro Consolidado'!H17,0)</f>
        <v>0</v>
      </c>
      <c r="T18" s="50">
        <f>IF('Anexo V - Quadro Consolidado'!AC17=Conferidor!$T$2,'Anexo V - Quadro Consolidado'!H17,0)</f>
        <v>0</v>
      </c>
      <c r="U18" s="50">
        <f>IF('Anexo V - Quadro Consolidado'!AC17=Conferidor!$U$2,'Anexo V - Quadro Consolidado'!H17,0)</f>
        <v>0</v>
      </c>
      <c r="V18" s="50">
        <f>IF('Anexo V - Quadro Consolidado'!AC17=Conferidor!$V$2,'Anexo V - Quadro Consolidado'!H17,0)</f>
        <v>0</v>
      </c>
      <c r="W18" s="50">
        <f>IF('Anexo V - Quadro Consolidado'!AC17=Conferidor!$W$2,'Anexo V - Quadro Consolidado'!H17,0)</f>
        <v>0</v>
      </c>
      <c r="Y18" s="43">
        <f>IF('Anexo V - Quadro Consolidado'!AH17=Conferidor!$Y$2,'Anexo V - Quadro Consolidado'!M17,0)</f>
        <v>0</v>
      </c>
      <c r="Z18" s="43">
        <f>IF('Anexo V - Quadro Consolidado'!AH17=Conferidor!$Z$2,'Anexo V - Quadro Consolidado'!M17,0)</f>
        <v>0</v>
      </c>
      <c r="AA18" s="43">
        <f>IF('Anexo V - Quadro Consolidado'!AH17=Conferidor!$AA$2,'Anexo V - Quadro Consolidado'!M17,0)</f>
        <v>0</v>
      </c>
      <c r="AB18" s="43">
        <f>IF('Anexo V - Quadro Consolidado'!AH17=Conferidor!$AB$2,'Anexo V - Quadro Consolidado'!M17,0)</f>
        <v>0</v>
      </c>
      <c r="AC18" s="43">
        <f>IF('Anexo V - Quadro Consolidado'!AH17=Conferidor!$AC$2,'Anexo V - Quadro Consolidado'!M17,0)</f>
        <v>0</v>
      </c>
      <c r="AD18" s="43">
        <f>IF('Anexo V - Quadro Consolidado'!AH17=Conferidor!$AD$2,'Anexo V - Quadro Consolidado'!M17,0)</f>
        <v>0</v>
      </c>
      <c r="AF18" s="43">
        <f>IF('Anexo V - Quadro Consolidado'!AI17=Conferidor!$AF$2,'Anexo V - Quadro Consolidado'!N17,0)</f>
        <v>0</v>
      </c>
      <c r="AG18" s="43">
        <f>IF('Anexo V - Quadro Consolidado'!AI17=Conferidor!$AG$2,'Anexo V - Quadro Consolidado'!N17,0)</f>
        <v>0</v>
      </c>
      <c r="AH18" s="43">
        <f>IF('Anexo V - Quadro Consolidado'!AI17=Conferidor!$AH$2,'Anexo V - Quadro Consolidado'!N17,0)</f>
        <v>0</v>
      </c>
      <c r="AI18" s="43">
        <f>IF('Anexo V - Quadro Consolidado'!AI17=Conferidor!$AI$2,'Anexo V - Quadro Consolidado'!N17,0)</f>
        <v>0</v>
      </c>
      <c r="AJ18" s="43">
        <f>IF('Anexo V - Quadro Consolidado'!AI17=Conferidor!$AJ$2,'Anexo V - Quadro Consolidado'!N17,0)</f>
        <v>0</v>
      </c>
      <c r="AK18" s="43">
        <f>IF('Anexo V - Quadro Consolidado'!AI17=Conferidor!$AK$2,'Anexo V - Quadro Consolidado'!N17,0)</f>
        <v>0</v>
      </c>
      <c r="AM18" s="43">
        <f>IF('Anexo V - Quadro Consolidado'!AJ17=Conferidor!$AM$2,'Anexo V - Quadro Consolidado'!O17,0)</f>
        <v>0</v>
      </c>
      <c r="AN18" s="43">
        <f>IF('Anexo V - Quadro Consolidado'!AJ17=Conferidor!$AN$2,'Anexo V - Quadro Consolidado'!O17,0)</f>
        <v>0</v>
      </c>
      <c r="AO18" s="43">
        <f>IF('Anexo V - Quadro Consolidado'!AJ17=Conferidor!$AO$2,'Anexo V - Quadro Consolidado'!O17,0)</f>
        <v>0</v>
      </c>
      <c r="AP18" s="43">
        <f>IF('Anexo V - Quadro Consolidado'!AJ17=Conferidor!$AP$2,'Anexo V - Quadro Consolidado'!O17,0)</f>
        <v>0</v>
      </c>
      <c r="AQ18" s="43">
        <f>IF('Anexo V - Quadro Consolidado'!AJ17=Conferidor!$AQ$2,'Anexo V - Quadro Consolidado'!O17,0)</f>
        <v>0</v>
      </c>
      <c r="AR18" s="43">
        <f>IF('Anexo V - Quadro Consolidado'!AJ17=Conferidor!$AR$2,'Anexo V - Quadro Consolidado'!O17,0)</f>
        <v>0</v>
      </c>
      <c r="AT18" s="43">
        <f>IF('Anexo V - Quadro Consolidado'!AE17=Conferidor!$AT$2,'Anexo V - Quadro Consolidado'!J17,0)</f>
        <v>0</v>
      </c>
      <c r="AU18" s="43">
        <f>IF('Anexo V - Quadro Consolidado'!AE17=Conferidor!$AU$2,'Anexo V - Quadro Consolidado'!J17,0)</f>
        <v>0</v>
      </c>
      <c r="AV18" s="43">
        <f>IF('Anexo V - Quadro Consolidado'!AE17=Conferidor!$AV$2,'Anexo V - Quadro Consolidado'!J17,0)</f>
        <v>0</v>
      </c>
      <c r="AW18" s="43">
        <f>IF('Anexo V - Quadro Consolidado'!AE17=Conferidor!$AW$2,'Anexo V - Quadro Consolidado'!J17,0)</f>
        <v>0</v>
      </c>
      <c r="AX18" s="43">
        <f>IF('Anexo V - Quadro Consolidado'!AE17=Conferidor!$AX$2,'Anexo V - Quadro Consolidado'!J17,0)</f>
        <v>0</v>
      </c>
      <c r="AY18" s="43">
        <f>IF('Anexo V - Quadro Consolidado'!AE17=Conferidor!$AY$2,'Anexo V - Quadro Consolidado'!J17,0)</f>
        <v>0</v>
      </c>
      <c r="AZ18" s="43">
        <f>IF('Anexo V - Quadro Consolidado'!AE17=Conferidor!$AZ$2,'Anexo V - Quadro Consolidado'!J17,0)</f>
        <v>0</v>
      </c>
      <c r="BA18" s="43">
        <f>IF('Anexo V - Quadro Consolidado'!AE17=Conferidor!$BA$2,'Anexo V - Quadro Consolidado'!J17,0)</f>
        <v>0</v>
      </c>
      <c r="BB18" s="43">
        <f>IF('Anexo V - Quadro Consolidado'!AE17=Conferidor!$BB$2,'Anexo V - Quadro Consolidado'!J17,0)</f>
        <v>0</v>
      </c>
      <c r="BD18" s="43">
        <f>IF('Anexo V - Quadro Consolidado'!AF17=Conferidor!$BD$2,'Anexo V - Quadro Consolidado'!K17,0)</f>
        <v>0</v>
      </c>
      <c r="BE18" s="43">
        <f>IF('Anexo V - Quadro Consolidado'!AF17=Conferidor!$BE$2,'Anexo V - Quadro Consolidado'!K17,0)</f>
        <v>0</v>
      </c>
      <c r="BF18" s="43">
        <f>IF('Anexo V - Quadro Consolidado'!AF17=Conferidor!$BF$2,'Anexo V - Quadro Consolidado'!K17,0)</f>
        <v>0</v>
      </c>
      <c r="BG18" s="43">
        <f>IF('Anexo V - Quadro Consolidado'!AF17=Conferidor!$BG$2,'Anexo V - Quadro Consolidado'!K17,0)</f>
        <v>0</v>
      </c>
      <c r="BH18" s="43">
        <f>IF('Anexo V - Quadro Consolidado'!AF17=Conferidor!$BH$2,'Anexo V - Quadro Consolidado'!K17,0)</f>
        <v>0</v>
      </c>
      <c r="BI18" s="43">
        <f>IF('Anexo V - Quadro Consolidado'!AF17=Conferidor!$BI$2,'Anexo V - Quadro Consolidado'!K17,0)</f>
        <v>1</v>
      </c>
      <c r="BJ18" s="43">
        <f>IF('Anexo V - Quadro Consolidado'!AF17=Conferidor!$BJ$2,'Anexo V - Quadro Consolidado'!K17,0)</f>
        <v>0</v>
      </c>
      <c r="BK18" s="43">
        <f>IF('Anexo V - Quadro Consolidado'!AF17=Conferidor!$BK$2,'Anexo V - Quadro Consolidado'!K17,0)</f>
        <v>0</v>
      </c>
      <c r="BM18" s="43">
        <f>IF('Anexo V - Quadro Consolidado'!AG17=Conferidor!$BM$2,'Anexo V - Quadro Consolidado'!L17,0)</f>
        <v>0</v>
      </c>
      <c r="BN18" s="43">
        <f>IF('Anexo V - Quadro Consolidado'!AG17=Conferidor!$BN$2,'Anexo V - Quadro Consolidado'!L17,0)</f>
        <v>0</v>
      </c>
      <c r="BO18" s="43">
        <f>IF('Anexo V - Quadro Consolidado'!AG17=Conferidor!$BO$2,'Anexo V - Quadro Consolidado'!L17,0)</f>
        <v>0</v>
      </c>
      <c r="BP18" s="43">
        <f>IF('Anexo V - Quadro Consolidado'!AG17=Conferidor!$BP$2,'Anexo V - Quadro Consolidado'!L17,0)</f>
        <v>0</v>
      </c>
      <c r="BQ18" s="43">
        <f>IF('Anexo V - Quadro Consolidado'!AG17=Conferidor!$BQ$2,'Anexo V - Quadro Consolidado'!L17,0)</f>
        <v>0</v>
      </c>
      <c r="BR18" s="43">
        <f>IF('Anexo V - Quadro Consolidado'!AG17=Conferidor!$BR$2,'Anexo V - Quadro Consolidado'!L17,0)</f>
        <v>0</v>
      </c>
      <c r="BT18" s="43">
        <f>IF('Anexo V - Quadro Consolidado'!AD17=Conferidor!$BT$2,'Anexo V - Quadro Consolidado'!I17,0)</f>
        <v>0</v>
      </c>
      <c r="BU18" s="43">
        <f>IF('Anexo V - Quadro Consolidado'!AD17=Conferidor!$BU$2,'Anexo V - Quadro Consolidado'!I17,0)</f>
        <v>0</v>
      </c>
      <c r="BV18" s="43">
        <f>IF('Anexo V - Quadro Consolidado'!AD17=Conferidor!$BV$2,'Anexo V - Quadro Consolidado'!I17,0)</f>
        <v>0</v>
      </c>
      <c r="BW18" s="43">
        <f>IF('Anexo V - Quadro Consolidado'!AD17=Conferidor!$BW$2,'Anexo V - Quadro Consolidado'!I17,0)</f>
        <v>0</v>
      </c>
      <c r="BX18" s="43">
        <f>IF('Anexo V - Quadro Consolidado'!AD17=Conferidor!$BX$2,'Anexo V - Quadro Consolidado'!I17,0)</f>
        <v>0</v>
      </c>
      <c r="BY18" s="43">
        <f>IF('Anexo V - Quadro Consolidado'!AD17=Conferidor!$BY$2,'Anexo V - Quadro Consolidado'!I17,0)</f>
        <v>0</v>
      </c>
      <c r="CA18" s="43">
        <f>IF('Anexo V - Quadro Consolidado'!AK17=Conferidor!$CA$2,'Anexo V - Quadro Consolidado'!P17,0)</f>
        <v>0</v>
      </c>
      <c r="CB18" s="43">
        <f>IF('Anexo V - Quadro Consolidado'!AK17=Conferidor!$CB$2,'Anexo V - Quadro Consolidado'!P17,0)</f>
        <v>0</v>
      </c>
      <c r="CC18" s="43">
        <f>IF('Anexo V - Quadro Consolidado'!AK17=Conferidor!$CC$2,'Anexo V - Quadro Consolidado'!P17,0)</f>
        <v>0</v>
      </c>
      <c r="CD18" s="43">
        <f>IF('Anexo V - Quadro Consolidado'!AK17=Conferidor!$CD$2,'Anexo V - Quadro Consolidado'!P17,0)</f>
        <v>0</v>
      </c>
      <c r="CE18" s="43">
        <f>IF('Anexo V - Quadro Consolidado'!AK17=Conferidor!$CE$2,'Anexo V - Quadro Consolidado'!P17,0)</f>
        <v>0</v>
      </c>
      <c r="CF18" s="43">
        <f>IF('Anexo V - Quadro Consolidado'!AK17=Conferidor!$CF$2,'Anexo V - Quadro Consolidado'!P17,0)</f>
        <v>0</v>
      </c>
      <c r="CH18" s="43">
        <f>IF('Anexo V - Quadro Consolidado'!AM17=Conferidor!$CH$2,'Anexo V - Quadro Consolidado'!R17,0)</f>
        <v>0</v>
      </c>
      <c r="CI18" s="43">
        <f>IF('Anexo V - Quadro Consolidado'!AM17=Conferidor!$CI$2,'Anexo V - Quadro Consolidado'!R17,0)</f>
        <v>0</v>
      </c>
      <c r="CJ18" s="43">
        <f>IF('Anexo V - Quadro Consolidado'!AM17=Conferidor!$CJ$2,'Anexo V - Quadro Consolidado'!R17,0)</f>
        <v>0</v>
      </c>
      <c r="CK18" s="43">
        <f>IF('Anexo V - Quadro Consolidado'!AM17=Conferidor!$CK$2,'Anexo V - Quadro Consolidado'!R17,0)</f>
        <v>0</v>
      </c>
      <c r="CL18" s="43">
        <f>IF('Anexo V - Quadro Consolidado'!AM17=Conferidor!$CL$2,'Anexo V - Quadro Consolidado'!R17,0)</f>
        <v>0</v>
      </c>
      <c r="CM18" s="43">
        <f>IF('Anexo V - Quadro Consolidado'!AM17=Conferidor!$CM$2,'Anexo V - Quadro Consolidado'!R17,0)</f>
        <v>0</v>
      </c>
      <c r="CO18" s="43">
        <f>IF('Anexo V - Quadro Consolidado'!AN17=Conferidor!$CO$2,'Anexo V - Quadro Consolidado'!S17,0)</f>
        <v>0</v>
      </c>
      <c r="CP18" s="43">
        <f>IF('Anexo V - Quadro Consolidado'!AN17=Conferidor!$CP$2,'Anexo V - Quadro Consolidado'!S17,0)</f>
        <v>0</v>
      </c>
      <c r="CQ18" s="43">
        <f>IF('Anexo V - Quadro Consolidado'!AN17=Conferidor!$CQ$2,'Anexo V - Quadro Consolidado'!S17,0)</f>
        <v>0</v>
      </c>
      <c r="CR18" s="43">
        <f>IF('Anexo V - Quadro Consolidado'!AN17=Conferidor!$CR$2,'Anexo V - Quadro Consolidado'!S17,0)</f>
        <v>0</v>
      </c>
      <c r="CS18" s="43">
        <f>IF('Anexo V - Quadro Consolidado'!AN17=Conferidor!$CS$2,'Anexo V - Quadro Consolidado'!S17,0)</f>
        <v>0</v>
      </c>
      <c r="CT18" s="43">
        <f>IF('Anexo V - Quadro Consolidado'!AN17=Conferidor!$CT$2,'Anexo V - Quadro Consolidado'!S17,0)</f>
        <v>0</v>
      </c>
      <c r="CV18" s="43">
        <f>IF('Anexo V - Quadro Consolidado'!AO17=Conferidor!$CV$2,'Anexo V - Quadro Consolidado'!T17,0)</f>
        <v>0</v>
      </c>
      <c r="CW18" s="43">
        <f>IF('Anexo V - Quadro Consolidado'!AO17=Conferidor!$CW$2,'Anexo V - Quadro Consolidado'!T17,0)</f>
        <v>0</v>
      </c>
      <c r="CX18" s="43">
        <f>IF('Anexo V - Quadro Consolidado'!AO17=Conferidor!$CX$2,'Anexo V - Quadro Consolidado'!T17,0)</f>
        <v>0</v>
      </c>
      <c r="CY18" s="43">
        <f>IF('Anexo V - Quadro Consolidado'!AO17=Conferidor!$CY$2,'Anexo V - Quadro Consolidado'!T17,0)</f>
        <v>0</v>
      </c>
      <c r="CZ18" s="43">
        <f>IF('Anexo V - Quadro Consolidado'!AO17=Conferidor!$CZ$2,'Anexo V - Quadro Consolidado'!T17,0)</f>
        <v>0</v>
      </c>
      <c r="DA18" s="43">
        <f>IF('Anexo V - Quadro Consolidado'!AO17=Conferidor!$DA$2,'Anexo V - Quadro Consolidado'!T17,0)</f>
        <v>0</v>
      </c>
      <c r="DC18" s="43">
        <f>IF('Anexo V - Quadro Consolidado'!AL17=Conferidor!$DC$2,'Anexo V - Quadro Consolidado'!Q17,0)</f>
        <v>0</v>
      </c>
      <c r="DD18" s="43">
        <f>IF('Anexo V - Quadro Consolidado'!AL17=Conferidor!$DD$2,'Anexo V - Quadro Consolidado'!Q17,0)</f>
        <v>0</v>
      </c>
      <c r="DE18" s="43">
        <f>IF('Anexo V - Quadro Consolidado'!AL17=Conferidor!$DE$2,'Anexo V - Quadro Consolidado'!Q17,0)</f>
        <v>0</v>
      </c>
      <c r="DF18" s="43">
        <f>IF('Anexo V - Quadro Consolidado'!AL17=Conferidor!$DF$2,'Anexo V - Quadro Consolidado'!Q17,0)</f>
        <v>0</v>
      </c>
      <c r="DG18" s="43">
        <f>IF('Anexo V - Quadro Consolidado'!AL17=Conferidor!$DG$2,'Anexo V - Quadro Consolidado'!Q17,0)</f>
        <v>0</v>
      </c>
      <c r="DH18" s="43">
        <f>IF('Anexo V - Quadro Consolidado'!AL17=Conferidor!$DH$2,'Anexo V - Quadro Consolidado'!Q17,0)</f>
        <v>0</v>
      </c>
      <c r="DJ18" s="43">
        <f>IF('Anexo V - Quadro Consolidado'!AP17=Conferidor!$DJ$2,'Anexo V - Quadro Consolidado'!U17,0)</f>
        <v>0</v>
      </c>
      <c r="DK18" s="43">
        <f>IF('Anexo V - Quadro Consolidado'!AP17=Conferidor!$DK$2,'Anexo V - Quadro Consolidado'!U17,0)</f>
        <v>0</v>
      </c>
      <c r="DL18" s="43">
        <f>IF('Anexo V - Quadro Consolidado'!AP17=Conferidor!$DL$2,'Anexo V - Quadro Consolidado'!U17,0)</f>
        <v>0</v>
      </c>
      <c r="DM18" s="43">
        <f>IF('Anexo V - Quadro Consolidado'!AP17=Conferidor!$DM$2,'Anexo V - Quadro Consolidado'!U17,0)</f>
        <v>0</v>
      </c>
      <c r="DN18" s="43">
        <f>IF('Anexo V - Quadro Consolidado'!AP17=Conferidor!$DN$2,'Anexo V - Quadro Consolidado'!U17,0)</f>
        <v>0</v>
      </c>
      <c r="DO18" s="43">
        <f>IF('Anexo V - Quadro Consolidado'!AP17=Conferidor!$DO$2,'Anexo V - Quadro Consolidado'!U17,0)</f>
        <v>0</v>
      </c>
      <c r="DQ18" s="43">
        <f>IF('Anexo V - Quadro Consolidado'!AQ17=Conferidor!$DQ$2,'Anexo V - Quadro Consolidado'!V17,0)</f>
        <v>0</v>
      </c>
      <c r="DR18" s="43">
        <f>IF('Anexo V - Quadro Consolidado'!AQ17=Conferidor!$DR$2,'Anexo V - Quadro Consolidado'!V17,0)</f>
        <v>0</v>
      </c>
      <c r="DS18" s="43">
        <f>IF('Anexo V - Quadro Consolidado'!AQ17=Conferidor!$DS$2,'Anexo V - Quadro Consolidado'!V17,0)</f>
        <v>0</v>
      </c>
      <c r="DT18" s="43">
        <f>IF('Anexo V - Quadro Consolidado'!AQ17=Conferidor!$DT$2,'Anexo V - Quadro Consolidado'!V17,0)</f>
        <v>0</v>
      </c>
      <c r="DU18" s="43">
        <f>IF('Anexo V - Quadro Consolidado'!AQ17=Conferidor!$DU$2,'Anexo V - Quadro Consolidado'!V17,0)</f>
        <v>0</v>
      </c>
      <c r="DV18" s="43">
        <f>IF('Anexo V - Quadro Consolidado'!AQ17=Conferidor!$DV$2,'Anexo V - Quadro Consolidado'!V17,0)</f>
        <v>0</v>
      </c>
      <c r="DX18" s="22">
        <f>IF('Anexo V - Quadro Consolidado'!AR17=Conferidor!$DX$2,'Anexo V - Quadro Consolidado'!W17,0)</f>
        <v>0</v>
      </c>
      <c r="DY18" s="22">
        <f>IF('Anexo V - Quadro Consolidado'!AR17=Conferidor!$DY$2,'Anexo V - Quadro Consolidado'!W17,0)</f>
        <v>0</v>
      </c>
      <c r="DZ18" s="22">
        <f>IF('Anexo V - Quadro Consolidado'!AR17=Conferidor!$DZ$2,'Anexo V - Quadro Consolidado'!W17,0)</f>
        <v>0</v>
      </c>
      <c r="EA18" s="22">
        <f>IF('Anexo V - Quadro Consolidado'!AR17=Conferidor!$EA$2,'Anexo V - Quadro Consolidado'!W17,0)</f>
        <v>0</v>
      </c>
      <c r="EB18" s="22">
        <f>IF('Anexo V - Quadro Consolidado'!AR17=Conferidor!$EB$2,'Anexo V - Quadro Consolidado'!W17,0)</f>
        <v>0</v>
      </c>
      <c r="EC18" s="22">
        <f>IF('Anexo V - Quadro Consolidado'!AR17=Conferidor!$EC$2,'Anexo V - Quadro Consolidado'!W17,0)</f>
        <v>0</v>
      </c>
      <c r="EE18" s="43">
        <f>IF('Anexo V - Quadro Consolidado'!AS17=Conferidor!$EE$2,'Anexo V - Quadro Consolidado'!X17,0)</f>
        <v>0</v>
      </c>
      <c r="EF18" s="43">
        <f>IF('Anexo V - Quadro Consolidado'!AS17=Conferidor!$EF$2,'Anexo V - Quadro Consolidado'!X17,0)</f>
        <v>0</v>
      </c>
      <c r="EG18" s="43">
        <f>IF('Anexo V - Quadro Consolidado'!AS17=Conferidor!$EG$2,'Anexo V - Quadro Consolidado'!X17,0)</f>
        <v>0</v>
      </c>
      <c r="EH18" s="43">
        <f>IF('Anexo V - Quadro Consolidado'!AS17=Conferidor!$EH$2,'Anexo V - Quadro Consolidado'!X17,0)</f>
        <v>0</v>
      </c>
      <c r="EI18" s="43">
        <f>IF('Anexo V - Quadro Consolidado'!AS17=Conferidor!$EI$2,'Anexo V - Quadro Consolidado'!X17,0)</f>
        <v>0</v>
      </c>
      <c r="EJ18" s="43">
        <f>IF('Anexo V - Quadro Consolidado'!AS17=Conferidor!$EJ$2,'Anexo V - Quadro Consolidado'!X17,0)</f>
        <v>0</v>
      </c>
      <c r="EL18" s="43">
        <f>IF('Anexo V - Quadro Consolidado'!AT17=Conferidor!$EL$2,'Anexo V - Quadro Consolidado'!Y17,0)</f>
        <v>0</v>
      </c>
      <c r="EM18" s="43">
        <f>IF('Anexo V - Quadro Consolidado'!AT17=Conferidor!$EM$2,'Anexo V - Quadro Consolidado'!Y17,0)</f>
        <v>0</v>
      </c>
      <c r="EN18" s="43">
        <f>IF('Anexo V - Quadro Consolidado'!AT17=Conferidor!$EN$2,'Anexo V - Quadro Consolidado'!Y17,0)</f>
        <v>0</v>
      </c>
      <c r="EO18" s="43">
        <f>IF('Anexo V - Quadro Consolidado'!AT17=Conferidor!$EO$2,'Anexo V - Quadro Consolidado'!Y17,0)</f>
        <v>0</v>
      </c>
      <c r="EP18" s="43">
        <f>IF('Anexo V - Quadro Consolidado'!AT17=Conferidor!$EP$2,'Anexo V - Quadro Consolidado'!Y17,0)</f>
        <v>0</v>
      </c>
      <c r="EQ18" s="43">
        <f>IF('Anexo V - Quadro Consolidado'!AT17=Conferidor!$EQ$2,'Anexo V - Quadro Consolidado'!Y17,0)</f>
        <v>0</v>
      </c>
    </row>
    <row r="19" spans="1:147">
      <c r="A19" s="17"/>
      <c r="B19" s="25"/>
      <c r="C19" s="25"/>
      <c r="D19" s="25"/>
      <c r="E19" s="25"/>
      <c r="F19" s="25"/>
      <c r="G19" s="25"/>
      <c r="H19" s="25"/>
      <c r="I19" s="25"/>
      <c r="K19" s="25"/>
      <c r="L19" s="25"/>
      <c r="M19" s="25"/>
      <c r="N19" s="25"/>
      <c r="O19" s="25"/>
      <c r="P19" s="25"/>
      <c r="R19" s="25"/>
      <c r="S19" s="25"/>
      <c r="T19" s="25"/>
      <c r="U19" s="25"/>
      <c r="V19" s="25"/>
      <c r="W19" s="25"/>
      <c r="Y19" s="25"/>
      <c r="Z19" s="25"/>
      <c r="AA19" s="25"/>
      <c r="AB19" s="25"/>
      <c r="AC19" s="25"/>
      <c r="AD19" s="25"/>
      <c r="AF19" s="25"/>
      <c r="AG19" s="25"/>
      <c r="AH19" s="25"/>
      <c r="AI19" s="25"/>
      <c r="AJ19" s="25"/>
      <c r="AK19" s="25"/>
      <c r="AM19" s="25"/>
      <c r="AN19" s="25"/>
      <c r="AO19" s="25"/>
      <c r="AP19" s="25"/>
      <c r="AQ19" s="25"/>
      <c r="AR19" s="25"/>
      <c r="AT19" s="25"/>
      <c r="AU19" s="25"/>
      <c r="AV19" s="25"/>
      <c r="AW19" s="25"/>
      <c r="AX19" s="25"/>
      <c r="AY19" s="25"/>
      <c r="AZ19" s="25"/>
      <c r="BA19" s="25"/>
      <c r="BB19" s="25"/>
      <c r="BD19" s="25"/>
      <c r="BE19" s="25"/>
      <c r="BF19" s="25"/>
      <c r="BG19" s="25"/>
      <c r="BH19" s="25"/>
      <c r="BI19" s="25"/>
      <c r="BJ19" s="25"/>
      <c r="BK19" s="25"/>
      <c r="BM19" s="25"/>
      <c r="BN19" s="25"/>
      <c r="BO19" s="25"/>
      <c r="BP19" s="25"/>
      <c r="BQ19" s="25"/>
      <c r="BR19" s="25"/>
      <c r="BT19" s="25"/>
      <c r="BU19" s="25"/>
      <c r="BV19" s="25"/>
      <c r="BW19" s="25"/>
      <c r="BX19" s="25"/>
      <c r="BY19" s="25"/>
      <c r="CA19" s="25"/>
      <c r="CB19" s="25"/>
      <c r="CC19" s="25"/>
      <c r="CD19" s="25"/>
      <c r="CE19" s="25"/>
      <c r="CF19" s="25"/>
      <c r="CH19" s="25"/>
      <c r="CI19" s="25"/>
      <c r="CJ19" s="25"/>
      <c r="CK19" s="25"/>
      <c r="CL19" s="25"/>
      <c r="CM19" s="25"/>
      <c r="CO19" s="25"/>
      <c r="CP19" s="25"/>
      <c r="CQ19" s="25"/>
      <c r="CR19" s="25"/>
      <c r="CS19" s="25"/>
      <c r="CT19" s="25"/>
      <c r="CV19" s="25"/>
      <c r="CW19" s="25"/>
      <c r="CX19" s="25"/>
      <c r="CY19" s="25"/>
      <c r="CZ19" s="25"/>
      <c r="DA19" s="25"/>
      <c r="DC19" s="25"/>
      <c r="DD19" s="25"/>
      <c r="DE19" s="25"/>
      <c r="DF19" s="25"/>
      <c r="DG19" s="25"/>
      <c r="DH19" s="25"/>
      <c r="DJ19" s="25"/>
      <c r="DK19" s="25"/>
      <c r="DL19" s="25"/>
      <c r="DM19" s="25"/>
      <c r="DN19" s="25"/>
      <c r="DO19" s="25"/>
      <c r="DQ19" s="25"/>
      <c r="DR19" s="25"/>
      <c r="DS19" s="25"/>
      <c r="DT19" s="25"/>
      <c r="DU19" s="25"/>
      <c r="DV19" s="25"/>
      <c r="DX19" s="25"/>
      <c r="DY19" s="25"/>
      <c r="DZ19" s="25"/>
      <c r="EA19" s="25"/>
      <c r="EB19" s="25"/>
      <c r="EC19" s="25"/>
      <c r="EE19" s="25"/>
      <c r="EF19" s="25"/>
      <c r="EG19" s="25"/>
      <c r="EH19" s="25"/>
      <c r="EI19" s="25"/>
      <c r="EJ19" s="25"/>
      <c r="EL19" s="25"/>
      <c r="EM19" s="25"/>
      <c r="EN19" s="25"/>
      <c r="EO19" s="25"/>
      <c r="EP19" s="25"/>
      <c r="EQ19" s="25"/>
    </row>
    <row r="20" spans="1:147">
      <c r="A20" s="12" t="s">
        <v>98</v>
      </c>
      <c r="B20" s="12" t="s">
        <v>99</v>
      </c>
      <c r="C20" s="12" t="s">
        <v>367</v>
      </c>
      <c r="D20" s="50">
        <f>IF('Anexo V - Quadro Consolidado'!AA19=Conferidor!$D$2,'Anexo V - Quadro Consolidado'!F19,0)</f>
        <v>0</v>
      </c>
      <c r="E20" s="50">
        <f>IF('Anexo V - Quadro Consolidado'!AA19=Conferidor!$E$2,'Anexo V - Quadro Consolidado'!F19,0)</f>
        <v>0</v>
      </c>
      <c r="F20" s="50">
        <f>IF('Anexo V - Quadro Consolidado'!AA19=Conferidor!$F$2,'Anexo V - Quadro Consolidado'!F19,0)</f>
        <v>0</v>
      </c>
      <c r="G20" s="50">
        <f>IF('Anexo V - Quadro Consolidado'!AA19=Conferidor!$G$2,'Anexo V - Quadro Consolidado'!F19,0)</f>
        <v>0</v>
      </c>
      <c r="H20" s="50">
        <f>IF('Anexo V - Quadro Consolidado'!AA19=Conferidor!$H$2,'Anexo V - Quadro Consolidado'!F19,0)</f>
        <v>0</v>
      </c>
      <c r="I20" s="50">
        <f>IF('Anexo V - Quadro Consolidado'!AA19=Conferidor!$I$2,'Anexo V - Quadro Consolidado'!F19,0)</f>
        <v>0</v>
      </c>
      <c r="K20" s="262">
        <f>IF('Anexo V - Quadro Consolidado'!AB19=Conferidor!$K$2,'Anexo V - Quadro Consolidado'!G19,0)</f>
        <v>0</v>
      </c>
      <c r="L20" s="262">
        <f>IF('Anexo V - Quadro Consolidado'!AB19=Conferidor!$L$2,'Anexo V - Quadro Consolidado'!G19,0)</f>
        <v>0</v>
      </c>
      <c r="M20" s="262">
        <f>IF('Anexo V - Quadro Consolidado'!AB19=Conferidor!$M$2,'Anexo V - Quadro Consolidado'!G19,0)</f>
        <v>0</v>
      </c>
      <c r="N20" s="262">
        <f>IF('Anexo V - Quadro Consolidado'!AB19=Conferidor!$N$2,'Anexo V - Quadro Consolidado'!G19,0)</f>
        <v>0</v>
      </c>
      <c r="O20" s="262">
        <f>IF('Anexo V - Quadro Consolidado'!AB19=Conferidor!$O$2,'Anexo V - Quadro Consolidado'!G19,0)</f>
        <v>0</v>
      </c>
      <c r="P20" s="262">
        <f>IF('Anexo V - Quadro Consolidado'!AB19=Conferidor!$P$2,'Anexo V - Quadro Consolidado'!G19,0)</f>
        <v>0</v>
      </c>
      <c r="R20" s="50">
        <f>IF('Anexo V - Quadro Consolidado'!AC19=Conferidor!$R$2,'Anexo V - Quadro Consolidado'!H19,0)</f>
        <v>0</v>
      </c>
      <c r="S20" s="50">
        <f>IF('Anexo V - Quadro Consolidado'!AC19=Conferidor!$S$2,'Anexo V - Quadro Consolidado'!H19,0)</f>
        <v>0</v>
      </c>
      <c r="T20" s="50">
        <f>IF('Anexo V - Quadro Consolidado'!AC19=Conferidor!$T$2,'Anexo V - Quadro Consolidado'!H19,0)</f>
        <v>0</v>
      </c>
      <c r="U20" s="50">
        <f>IF('Anexo V - Quadro Consolidado'!AC19=Conferidor!$U$2,'Anexo V - Quadro Consolidado'!H19,0)</f>
        <v>0</v>
      </c>
      <c r="V20" s="50">
        <f>IF('Anexo V - Quadro Consolidado'!AC19=Conferidor!$V$2,'Anexo V - Quadro Consolidado'!H19,0)</f>
        <v>0</v>
      </c>
      <c r="W20" s="50">
        <f>IF('Anexo V - Quadro Consolidado'!AC19=Conferidor!$W$2,'Anexo V - Quadro Consolidado'!H19,0)</f>
        <v>0</v>
      </c>
      <c r="Y20" s="43">
        <f>IF('Anexo V - Quadro Consolidado'!AH19=Conferidor!$Y$2,'Anexo V - Quadro Consolidado'!M19,0)</f>
        <v>0</v>
      </c>
      <c r="Z20" s="43">
        <f>IF('Anexo V - Quadro Consolidado'!AH19=Conferidor!$Z$2,'Anexo V - Quadro Consolidado'!M19,0)</f>
        <v>0</v>
      </c>
      <c r="AA20" s="43">
        <f>IF('Anexo V - Quadro Consolidado'!AH19=Conferidor!$AA$2,'Anexo V - Quadro Consolidado'!M19,0)</f>
        <v>0</v>
      </c>
      <c r="AB20" s="43">
        <f>IF('Anexo V - Quadro Consolidado'!AH19=Conferidor!$AB$2,'Anexo V - Quadro Consolidado'!M19,0)</f>
        <v>0</v>
      </c>
      <c r="AC20" s="43">
        <f>IF('Anexo V - Quadro Consolidado'!AH19=Conferidor!$AC$2,'Anexo V - Quadro Consolidado'!M19,0)</f>
        <v>0</v>
      </c>
      <c r="AD20" s="43">
        <f>IF('Anexo V - Quadro Consolidado'!AH19=Conferidor!$AD$2,'Anexo V - Quadro Consolidado'!M19,0)</f>
        <v>0</v>
      </c>
      <c r="AF20" s="43">
        <f>IF('Anexo V - Quadro Consolidado'!AI19=Conferidor!$AF$2,'Anexo V - Quadro Consolidado'!N19,0)</f>
        <v>0</v>
      </c>
      <c r="AG20" s="43">
        <f>IF('Anexo V - Quadro Consolidado'!AI19=Conferidor!$AG$2,'Anexo V - Quadro Consolidado'!N19,0)</f>
        <v>0</v>
      </c>
      <c r="AH20" s="43">
        <f>IF('Anexo V - Quadro Consolidado'!AI19=Conferidor!$AH$2,'Anexo V - Quadro Consolidado'!N19,0)</f>
        <v>0</v>
      </c>
      <c r="AI20" s="43">
        <f>IF('Anexo V - Quadro Consolidado'!AI19=Conferidor!$AI$2,'Anexo V - Quadro Consolidado'!N19,0)</f>
        <v>0</v>
      </c>
      <c r="AJ20" s="43">
        <f>IF('Anexo V - Quadro Consolidado'!AI19=Conferidor!$AJ$2,'Anexo V - Quadro Consolidado'!N19,0)</f>
        <v>0</v>
      </c>
      <c r="AK20" s="43">
        <f>IF('Anexo V - Quadro Consolidado'!AI19=Conferidor!$AK$2,'Anexo V - Quadro Consolidado'!N19,0)</f>
        <v>0</v>
      </c>
      <c r="AM20" s="43">
        <f>IF('Anexo V - Quadro Consolidado'!AJ19=Conferidor!$AM$2,'Anexo V - Quadro Consolidado'!O19,0)</f>
        <v>0</v>
      </c>
      <c r="AN20" s="43">
        <f>IF('Anexo V - Quadro Consolidado'!AJ19=Conferidor!$AN$2,'Anexo V - Quadro Consolidado'!O19,0)</f>
        <v>0</v>
      </c>
      <c r="AO20" s="43">
        <f>IF('Anexo V - Quadro Consolidado'!AJ19=Conferidor!$AO$2,'Anexo V - Quadro Consolidado'!O19,0)</f>
        <v>0</v>
      </c>
      <c r="AP20" s="43">
        <f>IF('Anexo V - Quadro Consolidado'!AJ19=Conferidor!$AP$2,'Anexo V - Quadro Consolidado'!O19,0)</f>
        <v>0</v>
      </c>
      <c r="AQ20" s="43">
        <f>IF('Anexo V - Quadro Consolidado'!AJ19=Conferidor!$AQ$2,'Anexo V - Quadro Consolidado'!O19,0)</f>
        <v>0</v>
      </c>
      <c r="AR20" s="43">
        <f>IF('Anexo V - Quadro Consolidado'!AJ19=Conferidor!$AR$2,'Anexo V - Quadro Consolidado'!O19,0)</f>
        <v>0</v>
      </c>
      <c r="AT20" s="43">
        <f>IF('Anexo V - Quadro Consolidado'!AE19=Conferidor!$AT$2,'Anexo V - Quadro Consolidado'!J19,0)</f>
        <v>0</v>
      </c>
      <c r="AU20" s="43">
        <f>IF('Anexo V - Quadro Consolidado'!AE19=Conferidor!$AU$2,'Anexo V - Quadro Consolidado'!J19,0)</f>
        <v>0</v>
      </c>
      <c r="AV20" s="43">
        <f>IF('Anexo V - Quadro Consolidado'!AE19=Conferidor!$AV$2,'Anexo V - Quadro Consolidado'!J19,0)</f>
        <v>0</v>
      </c>
      <c r="AW20" s="43">
        <f>IF('Anexo V - Quadro Consolidado'!AE19=Conferidor!$AW$2,'Anexo V - Quadro Consolidado'!J19,0)</f>
        <v>0</v>
      </c>
      <c r="AX20" s="43">
        <f>IF('Anexo V - Quadro Consolidado'!AE19=Conferidor!$AX$2,'Anexo V - Quadro Consolidado'!J19,0)</f>
        <v>0</v>
      </c>
      <c r="AY20" s="43">
        <f>IF('Anexo V - Quadro Consolidado'!AE19=Conferidor!$AY$2,'Anexo V - Quadro Consolidado'!J19,0)</f>
        <v>0</v>
      </c>
      <c r="AZ20" s="43">
        <f>IF('Anexo V - Quadro Consolidado'!AE19=Conferidor!$AZ$2,'Anexo V - Quadro Consolidado'!J19,0)</f>
        <v>0</v>
      </c>
      <c r="BA20" s="43">
        <f>IF('Anexo V - Quadro Consolidado'!AE19=Conferidor!$BA$2,'Anexo V - Quadro Consolidado'!J19,0)</f>
        <v>0</v>
      </c>
      <c r="BB20" s="43">
        <f>IF('Anexo V - Quadro Consolidado'!AE19=Conferidor!$BB$2,'Anexo V - Quadro Consolidado'!J19,0)</f>
        <v>0</v>
      </c>
      <c r="BD20" s="43">
        <f>IF('Anexo V - Quadro Consolidado'!AF19=Conferidor!$BD$2,'Anexo V - Quadro Consolidado'!K19,0)</f>
        <v>0</v>
      </c>
      <c r="BE20" s="43">
        <f>IF('Anexo V - Quadro Consolidado'!AF19=Conferidor!$BE$2,'Anexo V - Quadro Consolidado'!K19,0)</f>
        <v>0</v>
      </c>
      <c r="BF20" s="43">
        <f>IF('Anexo V - Quadro Consolidado'!AF19=Conferidor!$BF$2,'Anexo V - Quadro Consolidado'!K19,0)</f>
        <v>0</v>
      </c>
      <c r="BG20" s="43">
        <f>IF('Anexo V - Quadro Consolidado'!AF19=Conferidor!$BG$2,'Anexo V - Quadro Consolidado'!K19,0)</f>
        <v>0</v>
      </c>
      <c r="BH20" s="43">
        <f>IF('Anexo V - Quadro Consolidado'!AF19=Conferidor!$BH$2,'Anexo V - Quadro Consolidado'!K19,0)</f>
        <v>0</v>
      </c>
      <c r="BI20" s="43">
        <f>IF('Anexo V - Quadro Consolidado'!AF19=Conferidor!$BI$2,'Anexo V - Quadro Consolidado'!K19,0)</f>
        <v>0</v>
      </c>
      <c r="BJ20" s="43">
        <f>IF('Anexo V - Quadro Consolidado'!AF19=Conferidor!$BJ$2,'Anexo V - Quadro Consolidado'!K19,0)</f>
        <v>0</v>
      </c>
      <c r="BK20" s="43">
        <f>IF('Anexo V - Quadro Consolidado'!AF19=Conferidor!$BK$2,'Anexo V - Quadro Consolidado'!K19,0)</f>
        <v>0</v>
      </c>
      <c r="BM20" s="43">
        <f>IF('Anexo V - Quadro Consolidado'!AG19=Conferidor!$BM$2,'Anexo V - Quadro Consolidado'!L19,0)</f>
        <v>0</v>
      </c>
      <c r="BN20" s="43">
        <f>IF('Anexo V - Quadro Consolidado'!AG19=Conferidor!$BN$2,'Anexo V - Quadro Consolidado'!L19,0)</f>
        <v>0</v>
      </c>
      <c r="BO20" s="43">
        <f>IF('Anexo V - Quadro Consolidado'!AG19=Conferidor!$BO$2,'Anexo V - Quadro Consolidado'!L19,0)</f>
        <v>0</v>
      </c>
      <c r="BP20" s="43">
        <f>IF('Anexo V - Quadro Consolidado'!AG19=Conferidor!$BP$2,'Anexo V - Quadro Consolidado'!L19,0)</f>
        <v>0</v>
      </c>
      <c r="BQ20" s="43">
        <f>IF('Anexo V - Quadro Consolidado'!AG19=Conferidor!$BQ$2,'Anexo V - Quadro Consolidado'!L19,0)</f>
        <v>0</v>
      </c>
      <c r="BR20" s="43">
        <f>IF('Anexo V - Quadro Consolidado'!AG19=Conferidor!$BR$2,'Anexo V - Quadro Consolidado'!L19,0)</f>
        <v>2</v>
      </c>
      <c r="BT20" s="43">
        <f>IF('Anexo V - Quadro Consolidado'!AD19=Conferidor!$BT$2,'Anexo V - Quadro Consolidado'!I19,0)</f>
        <v>0</v>
      </c>
      <c r="BU20" s="43">
        <f>IF('Anexo V - Quadro Consolidado'!AD19=Conferidor!$BU$2,'Anexo V - Quadro Consolidado'!I19,0)</f>
        <v>0</v>
      </c>
      <c r="BV20" s="43">
        <f>IF('Anexo V - Quadro Consolidado'!AD19=Conferidor!$BV$2,'Anexo V - Quadro Consolidado'!I19,0)</f>
        <v>0</v>
      </c>
      <c r="BW20" s="43">
        <f>IF('Anexo V - Quadro Consolidado'!AD19=Conferidor!$BW$2,'Anexo V - Quadro Consolidado'!I19,0)</f>
        <v>0</v>
      </c>
      <c r="BX20" s="43">
        <f>IF('Anexo V - Quadro Consolidado'!AD19=Conferidor!$BX$2,'Anexo V - Quadro Consolidado'!I19,0)</f>
        <v>0</v>
      </c>
      <c r="BY20" s="43">
        <f>IF('Anexo V - Quadro Consolidado'!AD19=Conferidor!$BY$2,'Anexo V - Quadro Consolidado'!I19,0)</f>
        <v>1</v>
      </c>
      <c r="CA20" s="43">
        <f>IF('Anexo V - Quadro Consolidado'!AK19=Conferidor!$CA$2,'Anexo V - Quadro Consolidado'!P19,0)</f>
        <v>0</v>
      </c>
      <c r="CB20" s="43">
        <f>IF('Anexo V - Quadro Consolidado'!AK19=Conferidor!$CB$2,'Anexo V - Quadro Consolidado'!P19,0)</f>
        <v>0</v>
      </c>
      <c r="CC20" s="43">
        <f>IF('Anexo V - Quadro Consolidado'!AK19=Conferidor!$CC$2,'Anexo V - Quadro Consolidado'!P19,0)</f>
        <v>0</v>
      </c>
      <c r="CD20" s="43">
        <f>IF('Anexo V - Quadro Consolidado'!AK19=Conferidor!$CD$2,'Anexo V - Quadro Consolidado'!P19,0)</f>
        <v>0</v>
      </c>
      <c r="CE20" s="43">
        <f>IF('Anexo V - Quadro Consolidado'!AK19=Conferidor!$CE$2,'Anexo V - Quadro Consolidado'!P19,0)</f>
        <v>0</v>
      </c>
      <c r="CF20" s="43">
        <f>IF('Anexo V - Quadro Consolidado'!AK19=Conferidor!$CF$2,'Anexo V - Quadro Consolidado'!P19,0)</f>
        <v>0</v>
      </c>
      <c r="CH20" s="43">
        <f>IF('Anexo V - Quadro Consolidado'!AM19=Conferidor!$CH$2,'Anexo V - Quadro Consolidado'!R19,0)</f>
        <v>0</v>
      </c>
      <c r="CI20" s="43">
        <f>IF('Anexo V - Quadro Consolidado'!AM19=Conferidor!$CI$2,'Anexo V - Quadro Consolidado'!R19,0)</f>
        <v>0</v>
      </c>
      <c r="CJ20" s="43">
        <f>IF('Anexo V - Quadro Consolidado'!AM19=Conferidor!$CJ$2,'Anexo V - Quadro Consolidado'!R19,0)</f>
        <v>0</v>
      </c>
      <c r="CK20" s="43">
        <f>IF('Anexo V - Quadro Consolidado'!AM19=Conferidor!$CK$2,'Anexo V - Quadro Consolidado'!R19,0)</f>
        <v>0</v>
      </c>
      <c r="CL20" s="43">
        <f>IF('Anexo V - Quadro Consolidado'!AM19=Conferidor!$CL$2,'Anexo V - Quadro Consolidado'!R19,0)</f>
        <v>0</v>
      </c>
      <c r="CM20" s="43">
        <f>IF('Anexo V - Quadro Consolidado'!AM19=Conferidor!$CM$2,'Anexo V - Quadro Consolidado'!R19,0)</f>
        <v>0</v>
      </c>
      <c r="CO20" s="43">
        <f>IF('Anexo V - Quadro Consolidado'!AN19=Conferidor!$CO$2,'Anexo V - Quadro Consolidado'!S19,0)</f>
        <v>0</v>
      </c>
      <c r="CP20" s="43">
        <f>IF('Anexo V - Quadro Consolidado'!AN19=Conferidor!$CP$2,'Anexo V - Quadro Consolidado'!S19,0)</f>
        <v>0</v>
      </c>
      <c r="CQ20" s="43">
        <f>IF('Anexo V - Quadro Consolidado'!AN19=Conferidor!$CQ$2,'Anexo V - Quadro Consolidado'!S19,0)</f>
        <v>0</v>
      </c>
      <c r="CR20" s="43">
        <f>IF('Anexo V - Quadro Consolidado'!AN19=Conferidor!$CR$2,'Anexo V - Quadro Consolidado'!S19,0)</f>
        <v>0</v>
      </c>
      <c r="CS20" s="43">
        <f>IF('Anexo V - Quadro Consolidado'!AN19=Conferidor!$CS$2,'Anexo V - Quadro Consolidado'!S19,0)</f>
        <v>0</v>
      </c>
      <c r="CT20" s="43">
        <f>IF('Anexo V - Quadro Consolidado'!AN19=Conferidor!$CT$2,'Anexo V - Quadro Consolidado'!S19,0)</f>
        <v>0</v>
      </c>
      <c r="CV20" s="43">
        <f>IF('Anexo V - Quadro Consolidado'!AO19=Conferidor!$CV$2,'Anexo V - Quadro Consolidado'!T19,0)</f>
        <v>0</v>
      </c>
      <c r="CW20" s="43">
        <f>IF('Anexo V - Quadro Consolidado'!AO19=Conferidor!$CW$2,'Anexo V - Quadro Consolidado'!T19,0)</f>
        <v>0</v>
      </c>
      <c r="CX20" s="43">
        <f>IF('Anexo V - Quadro Consolidado'!AO19=Conferidor!$CX$2,'Anexo V - Quadro Consolidado'!T19,0)</f>
        <v>0</v>
      </c>
      <c r="CY20" s="43">
        <f>IF('Anexo V - Quadro Consolidado'!AO19=Conferidor!$CY$2,'Anexo V - Quadro Consolidado'!T19,0)</f>
        <v>0</v>
      </c>
      <c r="CZ20" s="43">
        <f>IF('Anexo V - Quadro Consolidado'!AO19=Conferidor!$CZ$2,'Anexo V - Quadro Consolidado'!T19,0)</f>
        <v>0</v>
      </c>
      <c r="DA20" s="43">
        <f>IF('Anexo V - Quadro Consolidado'!AO19=Conferidor!$DA$2,'Anexo V - Quadro Consolidado'!T19,0)</f>
        <v>0</v>
      </c>
      <c r="DC20" s="43">
        <f>IF('Anexo V - Quadro Consolidado'!AL19=Conferidor!$DC$2,'Anexo V - Quadro Consolidado'!Q19,0)</f>
        <v>0</v>
      </c>
      <c r="DD20" s="43">
        <f>IF('Anexo V - Quadro Consolidado'!AL19=Conferidor!$DD$2,'Anexo V - Quadro Consolidado'!Q19,0)</f>
        <v>0</v>
      </c>
      <c r="DE20" s="43">
        <f>IF('Anexo V - Quadro Consolidado'!AL19=Conferidor!$DE$2,'Anexo V - Quadro Consolidado'!Q19,0)</f>
        <v>0</v>
      </c>
      <c r="DF20" s="43">
        <f>IF('Anexo V - Quadro Consolidado'!AL19=Conferidor!$DF$2,'Anexo V - Quadro Consolidado'!Q19,0)</f>
        <v>0</v>
      </c>
      <c r="DG20" s="43">
        <f>IF('Anexo V - Quadro Consolidado'!AL19=Conferidor!$DG$2,'Anexo V - Quadro Consolidado'!Q19,0)</f>
        <v>0</v>
      </c>
      <c r="DH20" s="43">
        <f>IF('Anexo V - Quadro Consolidado'!AL19=Conferidor!$DH$2,'Anexo V - Quadro Consolidado'!Q19,0)</f>
        <v>0</v>
      </c>
      <c r="DJ20" s="43">
        <f>IF('Anexo V - Quadro Consolidado'!AP19=Conferidor!$DJ$2,'Anexo V - Quadro Consolidado'!U19,0)</f>
        <v>0</v>
      </c>
      <c r="DK20" s="43">
        <f>IF('Anexo V - Quadro Consolidado'!AP19=Conferidor!$DK$2,'Anexo V - Quadro Consolidado'!U19,0)</f>
        <v>0</v>
      </c>
      <c r="DL20" s="43">
        <f>IF('Anexo V - Quadro Consolidado'!AP19=Conferidor!$DL$2,'Anexo V - Quadro Consolidado'!U19,0)</f>
        <v>0</v>
      </c>
      <c r="DM20" s="43">
        <f>IF('Anexo V - Quadro Consolidado'!AP19=Conferidor!$DM$2,'Anexo V - Quadro Consolidado'!U19,0)</f>
        <v>0</v>
      </c>
      <c r="DN20" s="43">
        <f>IF('Anexo V - Quadro Consolidado'!AP19=Conferidor!$DN$2,'Anexo V - Quadro Consolidado'!U19,0)</f>
        <v>0</v>
      </c>
      <c r="DO20" s="43">
        <f>IF('Anexo V - Quadro Consolidado'!AP19=Conferidor!$DO$2,'Anexo V - Quadro Consolidado'!U19,0)</f>
        <v>0</v>
      </c>
      <c r="DQ20" s="43">
        <f>IF('Anexo V - Quadro Consolidado'!AQ19=Conferidor!$DQ$2,'Anexo V - Quadro Consolidado'!V19,0)</f>
        <v>0</v>
      </c>
      <c r="DR20" s="43">
        <f>IF('Anexo V - Quadro Consolidado'!AQ19=Conferidor!$DR$2,'Anexo V - Quadro Consolidado'!V19,0)</f>
        <v>0</v>
      </c>
      <c r="DS20" s="43">
        <f>IF('Anexo V - Quadro Consolidado'!AQ19=Conferidor!$DS$2,'Anexo V - Quadro Consolidado'!V19,0)</f>
        <v>0</v>
      </c>
      <c r="DT20" s="43">
        <f>IF('Anexo V - Quadro Consolidado'!AQ19=Conferidor!$DT$2,'Anexo V - Quadro Consolidado'!V19,0)</f>
        <v>0</v>
      </c>
      <c r="DU20" s="43">
        <f>IF('Anexo V - Quadro Consolidado'!AQ19=Conferidor!$DU$2,'Anexo V - Quadro Consolidado'!V19,0)</f>
        <v>0</v>
      </c>
      <c r="DV20" s="43">
        <f>IF('Anexo V - Quadro Consolidado'!AQ19=Conferidor!$DV$2,'Anexo V - Quadro Consolidado'!V19,0)</f>
        <v>0</v>
      </c>
      <c r="DX20" s="22">
        <f>IF('Anexo V - Quadro Consolidado'!AR19=Conferidor!$DX$2,'Anexo V - Quadro Consolidado'!W19,0)</f>
        <v>0</v>
      </c>
      <c r="DY20" s="22">
        <f>IF('Anexo V - Quadro Consolidado'!AR19=Conferidor!$DY$2,'Anexo V - Quadro Consolidado'!W19,0)</f>
        <v>0</v>
      </c>
      <c r="DZ20" s="22">
        <f>IF('Anexo V - Quadro Consolidado'!AR19=Conferidor!$DZ$2,'Anexo V - Quadro Consolidado'!W19,0)</f>
        <v>0</v>
      </c>
      <c r="EA20" s="22">
        <f>IF('Anexo V - Quadro Consolidado'!AR19=Conferidor!$EA$2,'Anexo V - Quadro Consolidado'!W19,0)</f>
        <v>0</v>
      </c>
      <c r="EB20" s="22">
        <f>IF('Anexo V - Quadro Consolidado'!AR19=Conferidor!$EB$2,'Anexo V - Quadro Consolidado'!W19,0)</f>
        <v>0</v>
      </c>
      <c r="EC20" s="22">
        <f>IF('Anexo V - Quadro Consolidado'!AR19=Conferidor!$EC$2,'Anexo V - Quadro Consolidado'!W19,0)</f>
        <v>0</v>
      </c>
      <c r="EE20" s="43">
        <f>IF('Anexo V - Quadro Consolidado'!AS19=Conferidor!$EE$2,'Anexo V - Quadro Consolidado'!X19,0)</f>
        <v>0</v>
      </c>
      <c r="EF20" s="43">
        <f>IF('Anexo V - Quadro Consolidado'!AS19=Conferidor!$EF$2,'Anexo V - Quadro Consolidado'!X19,0)</f>
        <v>0</v>
      </c>
      <c r="EG20" s="43">
        <f>IF('Anexo V - Quadro Consolidado'!AS19=Conferidor!$EG$2,'Anexo V - Quadro Consolidado'!X19,0)</f>
        <v>0</v>
      </c>
      <c r="EH20" s="43">
        <f>IF('Anexo V - Quadro Consolidado'!AS19=Conferidor!$EH$2,'Anexo V - Quadro Consolidado'!X19,0)</f>
        <v>0</v>
      </c>
      <c r="EI20" s="43">
        <f>IF('Anexo V - Quadro Consolidado'!AS19=Conferidor!$EI$2,'Anexo V - Quadro Consolidado'!X19,0)</f>
        <v>0</v>
      </c>
      <c r="EJ20" s="43">
        <f>IF('Anexo V - Quadro Consolidado'!AS19=Conferidor!$EJ$2,'Anexo V - Quadro Consolidado'!X19,0)</f>
        <v>0</v>
      </c>
      <c r="EL20" s="43">
        <f>IF('Anexo V - Quadro Consolidado'!AT19=Conferidor!$EL$2,'Anexo V - Quadro Consolidado'!Y19,0)</f>
        <v>0</v>
      </c>
      <c r="EM20" s="43">
        <f>IF('Anexo V - Quadro Consolidado'!AT19=Conferidor!$EM$2,'Anexo V - Quadro Consolidado'!Y19,0)</f>
        <v>0</v>
      </c>
      <c r="EN20" s="43">
        <f>IF('Anexo V - Quadro Consolidado'!AT19=Conferidor!$EN$2,'Anexo V - Quadro Consolidado'!Y19,0)</f>
        <v>0</v>
      </c>
      <c r="EO20" s="43">
        <f>IF('Anexo V - Quadro Consolidado'!AT19=Conferidor!$EO$2,'Anexo V - Quadro Consolidado'!Y19,0)</f>
        <v>0</v>
      </c>
      <c r="EP20" s="43">
        <f>IF('Anexo V - Quadro Consolidado'!AT19=Conferidor!$EP$2,'Anexo V - Quadro Consolidado'!Y19,0)</f>
        <v>0</v>
      </c>
      <c r="EQ20" s="43">
        <f>IF('Anexo V - Quadro Consolidado'!AT19=Conferidor!$EQ$2,'Anexo V - Quadro Consolidado'!Y19,0)</f>
        <v>0</v>
      </c>
    </row>
    <row r="21" spans="1:147">
      <c r="A21" s="12" t="s">
        <v>98</v>
      </c>
      <c r="B21" s="12" t="s">
        <v>99</v>
      </c>
      <c r="C21" s="12" t="s">
        <v>30</v>
      </c>
      <c r="D21" s="50">
        <f>IF('Anexo V - Quadro Consolidado'!AA20=Conferidor!$D$2,'Anexo V - Quadro Consolidado'!F20,0)</f>
        <v>0</v>
      </c>
      <c r="E21" s="50">
        <f>IF('Anexo V - Quadro Consolidado'!AA20=Conferidor!$E$2,'Anexo V - Quadro Consolidado'!F20,0)</f>
        <v>0</v>
      </c>
      <c r="F21" s="50">
        <f>IF('Anexo V - Quadro Consolidado'!AA20=Conferidor!$F$2,'Anexo V - Quadro Consolidado'!F20,0)</f>
        <v>0</v>
      </c>
      <c r="G21" s="50">
        <f>IF('Anexo V - Quadro Consolidado'!AA20=Conferidor!$G$2,'Anexo V - Quadro Consolidado'!F20,0)</f>
        <v>0</v>
      </c>
      <c r="H21" s="50">
        <f>IF('Anexo V - Quadro Consolidado'!AA20=Conferidor!$H$2,'Anexo V - Quadro Consolidado'!F20,0)</f>
        <v>0</v>
      </c>
      <c r="I21" s="50">
        <f>IF('Anexo V - Quadro Consolidado'!AA20=Conferidor!$I$2,'Anexo V - Quadro Consolidado'!F20,0)</f>
        <v>0</v>
      </c>
      <c r="K21" s="262">
        <f>IF('Anexo V - Quadro Consolidado'!AB20=Conferidor!$K$2,'Anexo V - Quadro Consolidado'!G20,0)</f>
        <v>0</v>
      </c>
      <c r="L21" s="262">
        <f>IF('Anexo V - Quadro Consolidado'!AB20=Conferidor!$L$2,'Anexo V - Quadro Consolidado'!G20,0)</f>
        <v>0</v>
      </c>
      <c r="M21" s="262">
        <f>IF('Anexo V - Quadro Consolidado'!AB20=Conferidor!$M$2,'Anexo V - Quadro Consolidado'!G20,0)</f>
        <v>0</v>
      </c>
      <c r="N21" s="262">
        <f>IF('Anexo V - Quadro Consolidado'!AB20=Conferidor!$N$2,'Anexo V - Quadro Consolidado'!G20,0)</f>
        <v>0</v>
      </c>
      <c r="O21" s="262">
        <f>IF('Anexo V - Quadro Consolidado'!AB20=Conferidor!$O$2,'Anexo V - Quadro Consolidado'!G20,0)</f>
        <v>0</v>
      </c>
      <c r="P21" s="262">
        <f>IF('Anexo V - Quadro Consolidado'!AB20=Conferidor!$P$2,'Anexo V - Quadro Consolidado'!G20,0)</f>
        <v>0</v>
      </c>
      <c r="R21" s="50">
        <f>IF('Anexo V - Quadro Consolidado'!AC20=Conferidor!$R$2,'Anexo V - Quadro Consolidado'!H20,0)</f>
        <v>0</v>
      </c>
      <c r="S21" s="50">
        <f>IF('Anexo V - Quadro Consolidado'!AC20=Conferidor!$S$2,'Anexo V - Quadro Consolidado'!H20,0)</f>
        <v>0</v>
      </c>
      <c r="T21" s="50">
        <f>IF('Anexo V - Quadro Consolidado'!AC20=Conferidor!$T$2,'Anexo V - Quadro Consolidado'!H20,0)</f>
        <v>0</v>
      </c>
      <c r="U21" s="50">
        <f>IF('Anexo V - Quadro Consolidado'!AC20=Conferidor!$U$2,'Anexo V - Quadro Consolidado'!H20,0)</f>
        <v>0</v>
      </c>
      <c r="V21" s="50">
        <f>IF('Anexo V - Quadro Consolidado'!AC20=Conferidor!$V$2,'Anexo V - Quadro Consolidado'!H20,0)</f>
        <v>0</v>
      </c>
      <c r="W21" s="50">
        <f>IF('Anexo V - Quadro Consolidado'!AC20=Conferidor!$W$2,'Anexo V - Quadro Consolidado'!H20,0)</f>
        <v>0</v>
      </c>
      <c r="Y21" s="43">
        <f>IF('Anexo V - Quadro Consolidado'!AH20=Conferidor!$Y$2,'Anexo V - Quadro Consolidado'!M20,0)</f>
        <v>0</v>
      </c>
      <c r="Z21" s="43">
        <f>IF('Anexo V - Quadro Consolidado'!AH20=Conferidor!$Z$2,'Anexo V - Quadro Consolidado'!M20,0)</f>
        <v>0</v>
      </c>
      <c r="AA21" s="43">
        <f>IF('Anexo V - Quadro Consolidado'!AH20=Conferidor!$AA$2,'Anexo V - Quadro Consolidado'!M20,0)</f>
        <v>0</v>
      </c>
      <c r="AB21" s="43">
        <f>IF('Anexo V - Quadro Consolidado'!AH20=Conferidor!$AB$2,'Anexo V - Quadro Consolidado'!M20,0)</f>
        <v>0</v>
      </c>
      <c r="AC21" s="43">
        <f>IF('Anexo V - Quadro Consolidado'!AH20=Conferidor!$AC$2,'Anexo V - Quadro Consolidado'!M20,0)</f>
        <v>0</v>
      </c>
      <c r="AD21" s="43">
        <f>IF('Anexo V - Quadro Consolidado'!AH20=Conferidor!$AD$2,'Anexo V - Quadro Consolidado'!M20,0)</f>
        <v>0</v>
      </c>
      <c r="AF21" s="43">
        <f>IF('Anexo V - Quadro Consolidado'!AI20=Conferidor!$AF$2,'Anexo V - Quadro Consolidado'!N20,0)</f>
        <v>0</v>
      </c>
      <c r="AG21" s="43">
        <f>IF('Anexo V - Quadro Consolidado'!AI20=Conferidor!$AG$2,'Anexo V - Quadro Consolidado'!N20,0)</f>
        <v>0</v>
      </c>
      <c r="AH21" s="43">
        <f>IF('Anexo V - Quadro Consolidado'!AI20=Conferidor!$AH$2,'Anexo V - Quadro Consolidado'!N20,0)</f>
        <v>0</v>
      </c>
      <c r="AI21" s="43">
        <f>IF('Anexo V - Quadro Consolidado'!AI20=Conferidor!$AI$2,'Anexo V - Quadro Consolidado'!N20,0)</f>
        <v>0</v>
      </c>
      <c r="AJ21" s="43">
        <f>IF('Anexo V - Quadro Consolidado'!AI20=Conferidor!$AJ$2,'Anexo V - Quadro Consolidado'!N20,0)</f>
        <v>0</v>
      </c>
      <c r="AK21" s="43">
        <f>IF('Anexo V - Quadro Consolidado'!AI20=Conferidor!$AK$2,'Anexo V - Quadro Consolidado'!N20,0)</f>
        <v>0</v>
      </c>
      <c r="AM21" s="43">
        <f>IF('Anexo V - Quadro Consolidado'!AJ20=Conferidor!$AM$2,'Anexo V - Quadro Consolidado'!O20,0)</f>
        <v>0</v>
      </c>
      <c r="AN21" s="43">
        <f>IF('Anexo V - Quadro Consolidado'!AJ20=Conferidor!$AN$2,'Anexo V - Quadro Consolidado'!O20,0)</f>
        <v>0</v>
      </c>
      <c r="AO21" s="43">
        <f>IF('Anexo V - Quadro Consolidado'!AJ20=Conferidor!$AO$2,'Anexo V - Quadro Consolidado'!O20,0)</f>
        <v>0</v>
      </c>
      <c r="AP21" s="43">
        <f>IF('Anexo V - Quadro Consolidado'!AJ20=Conferidor!$AP$2,'Anexo V - Quadro Consolidado'!O20,0)</f>
        <v>0</v>
      </c>
      <c r="AQ21" s="43">
        <f>IF('Anexo V - Quadro Consolidado'!AJ20=Conferidor!$AQ$2,'Anexo V - Quadro Consolidado'!O20,0)</f>
        <v>0</v>
      </c>
      <c r="AR21" s="43">
        <f>IF('Anexo V - Quadro Consolidado'!AJ20=Conferidor!$AR$2,'Anexo V - Quadro Consolidado'!O20,0)</f>
        <v>0</v>
      </c>
      <c r="AT21" s="43">
        <f>IF('Anexo V - Quadro Consolidado'!AE20=Conferidor!$AT$2,'Anexo V - Quadro Consolidado'!J20,0)</f>
        <v>0</v>
      </c>
      <c r="AU21" s="43">
        <f>IF('Anexo V - Quadro Consolidado'!AE20=Conferidor!$AU$2,'Anexo V - Quadro Consolidado'!J20,0)</f>
        <v>0</v>
      </c>
      <c r="AV21" s="43">
        <f>IF('Anexo V - Quadro Consolidado'!AE20=Conferidor!$AV$2,'Anexo V - Quadro Consolidado'!J20,0)</f>
        <v>0</v>
      </c>
      <c r="AW21" s="43">
        <f>IF('Anexo V - Quadro Consolidado'!AE20=Conferidor!$AW$2,'Anexo V - Quadro Consolidado'!J20,0)</f>
        <v>0</v>
      </c>
      <c r="AX21" s="43">
        <f>IF('Anexo V - Quadro Consolidado'!AE20=Conferidor!$AX$2,'Anexo V - Quadro Consolidado'!J20,0)</f>
        <v>1</v>
      </c>
      <c r="AY21" s="43">
        <f>IF('Anexo V - Quadro Consolidado'!AE20=Conferidor!$AY$2,'Anexo V - Quadro Consolidado'!J20,0)</f>
        <v>0</v>
      </c>
      <c r="AZ21" s="43">
        <f>IF('Anexo V - Quadro Consolidado'!AE20=Conferidor!$AZ$2,'Anexo V - Quadro Consolidado'!J20,0)</f>
        <v>0</v>
      </c>
      <c r="BA21" s="43">
        <f>IF('Anexo V - Quadro Consolidado'!AE20=Conferidor!$BA$2,'Anexo V - Quadro Consolidado'!J20,0)</f>
        <v>0</v>
      </c>
      <c r="BB21" s="43">
        <f>IF('Anexo V - Quadro Consolidado'!AE20=Conferidor!$BB$2,'Anexo V - Quadro Consolidado'!J20,0)</f>
        <v>0</v>
      </c>
      <c r="BD21" s="43">
        <f>IF('Anexo V - Quadro Consolidado'!AF20=Conferidor!$BD$2,'Anexo V - Quadro Consolidado'!K20,0)</f>
        <v>0</v>
      </c>
      <c r="BE21" s="43">
        <f>IF('Anexo V - Quadro Consolidado'!AF20=Conferidor!$BE$2,'Anexo V - Quadro Consolidado'!K20,0)</f>
        <v>0</v>
      </c>
      <c r="BF21" s="43">
        <f>IF('Anexo V - Quadro Consolidado'!AF20=Conferidor!$BF$2,'Anexo V - Quadro Consolidado'!K20,0)</f>
        <v>0</v>
      </c>
      <c r="BG21" s="43">
        <f>IF('Anexo V - Quadro Consolidado'!AF20=Conferidor!$BG$2,'Anexo V - Quadro Consolidado'!K20,0)</f>
        <v>0</v>
      </c>
      <c r="BH21" s="43">
        <f>IF('Anexo V - Quadro Consolidado'!AF20=Conferidor!$BH$2,'Anexo V - Quadro Consolidado'!K20,0)</f>
        <v>0</v>
      </c>
      <c r="BI21" s="43">
        <f>IF('Anexo V - Quadro Consolidado'!AF20=Conferidor!$BI$2,'Anexo V - Quadro Consolidado'!K20,0)</f>
        <v>0</v>
      </c>
      <c r="BJ21" s="43">
        <f>IF('Anexo V - Quadro Consolidado'!AF20=Conferidor!$BJ$2,'Anexo V - Quadro Consolidado'!K20,0)</f>
        <v>0</v>
      </c>
      <c r="BK21" s="43">
        <f>IF('Anexo V - Quadro Consolidado'!AF20=Conferidor!$BK$2,'Anexo V - Quadro Consolidado'!K20,0)</f>
        <v>0</v>
      </c>
      <c r="BM21" s="43">
        <f>IF('Anexo V - Quadro Consolidado'!AG20=Conferidor!$BM$2,'Anexo V - Quadro Consolidado'!L20,0)</f>
        <v>0</v>
      </c>
      <c r="BN21" s="43">
        <f>IF('Anexo V - Quadro Consolidado'!AG20=Conferidor!$BN$2,'Anexo V - Quadro Consolidado'!L20,0)</f>
        <v>0</v>
      </c>
      <c r="BO21" s="43">
        <f>IF('Anexo V - Quadro Consolidado'!AG20=Conferidor!$BO$2,'Anexo V - Quadro Consolidado'!L20,0)</f>
        <v>0</v>
      </c>
      <c r="BP21" s="43">
        <f>IF('Anexo V - Quadro Consolidado'!AG20=Conferidor!$BP$2,'Anexo V - Quadro Consolidado'!L20,0)</f>
        <v>0</v>
      </c>
      <c r="BQ21" s="43">
        <f>IF('Anexo V - Quadro Consolidado'!AG20=Conferidor!$BQ$2,'Anexo V - Quadro Consolidado'!L20,0)</f>
        <v>0</v>
      </c>
      <c r="BR21" s="43">
        <f>IF('Anexo V - Quadro Consolidado'!AG20=Conferidor!$BR$2,'Anexo V - Quadro Consolidado'!L20,0)</f>
        <v>0</v>
      </c>
      <c r="BT21" s="43">
        <f>IF('Anexo V - Quadro Consolidado'!AD20=Conferidor!$BT$2,'Anexo V - Quadro Consolidado'!I20,0)</f>
        <v>0</v>
      </c>
      <c r="BU21" s="43">
        <f>IF('Anexo V - Quadro Consolidado'!AD20=Conferidor!$BU$2,'Anexo V - Quadro Consolidado'!I20,0)</f>
        <v>0</v>
      </c>
      <c r="BV21" s="43">
        <f>IF('Anexo V - Quadro Consolidado'!AD20=Conferidor!$BV$2,'Anexo V - Quadro Consolidado'!I20,0)</f>
        <v>0</v>
      </c>
      <c r="BW21" s="43">
        <f>IF('Anexo V - Quadro Consolidado'!AD20=Conferidor!$BW$2,'Anexo V - Quadro Consolidado'!I20,0)</f>
        <v>0</v>
      </c>
      <c r="BX21" s="43">
        <f>IF('Anexo V - Quadro Consolidado'!AD20=Conferidor!$BX$2,'Anexo V - Quadro Consolidado'!I20,0)</f>
        <v>0</v>
      </c>
      <c r="BY21" s="43">
        <f>IF('Anexo V - Quadro Consolidado'!AD20=Conferidor!$BY$2,'Anexo V - Quadro Consolidado'!I20,0)</f>
        <v>0</v>
      </c>
      <c r="CA21" s="43">
        <f>IF('Anexo V - Quadro Consolidado'!AK20=Conferidor!$CA$2,'Anexo V - Quadro Consolidado'!P20,0)</f>
        <v>0</v>
      </c>
      <c r="CB21" s="43">
        <f>IF('Anexo V - Quadro Consolidado'!AK20=Conferidor!$CB$2,'Anexo V - Quadro Consolidado'!P20,0)</f>
        <v>0</v>
      </c>
      <c r="CC21" s="43">
        <f>IF('Anexo V - Quadro Consolidado'!AK20=Conferidor!$CC$2,'Anexo V - Quadro Consolidado'!P20,0)</f>
        <v>0</v>
      </c>
      <c r="CD21" s="43">
        <f>IF('Anexo V - Quadro Consolidado'!AK20=Conferidor!$CD$2,'Anexo V - Quadro Consolidado'!P20,0)</f>
        <v>0</v>
      </c>
      <c r="CE21" s="43">
        <f>IF('Anexo V - Quadro Consolidado'!AK20=Conferidor!$CE$2,'Anexo V - Quadro Consolidado'!P20,0)</f>
        <v>0</v>
      </c>
      <c r="CF21" s="43">
        <f>IF('Anexo V - Quadro Consolidado'!AK20=Conferidor!$CF$2,'Anexo V - Quadro Consolidado'!P20,0)</f>
        <v>0</v>
      </c>
      <c r="CH21" s="43">
        <f>IF('Anexo V - Quadro Consolidado'!AM20=Conferidor!$CH$2,'Anexo V - Quadro Consolidado'!R20,0)</f>
        <v>0</v>
      </c>
      <c r="CI21" s="43">
        <f>IF('Anexo V - Quadro Consolidado'!AM20=Conferidor!$CI$2,'Anexo V - Quadro Consolidado'!R20,0)</f>
        <v>0</v>
      </c>
      <c r="CJ21" s="43">
        <f>IF('Anexo V - Quadro Consolidado'!AM20=Conferidor!$CJ$2,'Anexo V - Quadro Consolidado'!R20,0)</f>
        <v>0</v>
      </c>
      <c r="CK21" s="43">
        <f>IF('Anexo V - Quadro Consolidado'!AM20=Conferidor!$CK$2,'Anexo V - Quadro Consolidado'!R20,0)</f>
        <v>0</v>
      </c>
      <c r="CL21" s="43">
        <f>IF('Anexo V - Quadro Consolidado'!AM20=Conferidor!$CL$2,'Anexo V - Quadro Consolidado'!R20,0)</f>
        <v>0</v>
      </c>
      <c r="CM21" s="43">
        <f>IF('Anexo V - Quadro Consolidado'!AM20=Conferidor!$CM$2,'Anexo V - Quadro Consolidado'!R20,0)</f>
        <v>0</v>
      </c>
      <c r="CO21" s="43">
        <f>IF('Anexo V - Quadro Consolidado'!AN20=Conferidor!$CO$2,'Anexo V - Quadro Consolidado'!S20,0)</f>
        <v>0</v>
      </c>
      <c r="CP21" s="43">
        <f>IF('Anexo V - Quadro Consolidado'!AN20=Conferidor!$CP$2,'Anexo V - Quadro Consolidado'!S20,0)</f>
        <v>0</v>
      </c>
      <c r="CQ21" s="43">
        <f>IF('Anexo V - Quadro Consolidado'!AN20=Conferidor!$CQ$2,'Anexo V - Quadro Consolidado'!S20,0)</f>
        <v>0</v>
      </c>
      <c r="CR21" s="43">
        <f>IF('Anexo V - Quadro Consolidado'!AN20=Conferidor!$CR$2,'Anexo V - Quadro Consolidado'!S20,0)</f>
        <v>0</v>
      </c>
      <c r="CS21" s="43">
        <f>IF('Anexo V - Quadro Consolidado'!AN20=Conferidor!$CS$2,'Anexo V - Quadro Consolidado'!S20,0)</f>
        <v>0</v>
      </c>
      <c r="CT21" s="43">
        <f>IF('Anexo V - Quadro Consolidado'!AN20=Conferidor!$CT$2,'Anexo V - Quadro Consolidado'!S20,0)</f>
        <v>0</v>
      </c>
      <c r="CV21" s="43">
        <f>IF('Anexo V - Quadro Consolidado'!AO20=Conferidor!$CV$2,'Anexo V - Quadro Consolidado'!T20,0)</f>
        <v>0</v>
      </c>
      <c r="CW21" s="43">
        <f>IF('Anexo V - Quadro Consolidado'!AO20=Conferidor!$CW$2,'Anexo V - Quadro Consolidado'!T20,0)</f>
        <v>0</v>
      </c>
      <c r="CX21" s="43">
        <f>IF('Anexo V - Quadro Consolidado'!AO20=Conferidor!$CX$2,'Anexo V - Quadro Consolidado'!T20,0)</f>
        <v>0</v>
      </c>
      <c r="CY21" s="43">
        <f>IF('Anexo V - Quadro Consolidado'!AO20=Conferidor!$CY$2,'Anexo V - Quadro Consolidado'!T20,0)</f>
        <v>0</v>
      </c>
      <c r="CZ21" s="43">
        <f>IF('Anexo V - Quadro Consolidado'!AO20=Conferidor!$CZ$2,'Anexo V - Quadro Consolidado'!T20,0)</f>
        <v>0</v>
      </c>
      <c r="DA21" s="43">
        <f>IF('Anexo V - Quadro Consolidado'!AO20=Conferidor!$DA$2,'Anexo V - Quadro Consolidado'!T20,0)</f>
        <v>0</v>
      </c>
      <c r="DC21" s="43">
        <f>IF('Anexo V - Quadro Consolidado'!AL20=Conferidor!$DC$2,'Anexo V - Quadro Consolidado'!Q20,0)</f>
        <v>0</v>
      </c>
      <c r="DD21" s="43">
        <f>IF('Anexo V - Quadro Consolidado'!AL20=Conferidor!$DD$2,'Anexo V - Quadro Consolidado'!Q20,0)</f>
        <v>0</v>
      </c>
      <c r="DE21" s="43">
        <f>IF('Anexo V - Quadro Consolidado'!AL20=Conferidor!$DE$2,'Anexo V - Quadro Consolidado'!Q20,0)</f>
        <v>0</v>
      </c>
      <c r="DF21" s="43">
        <f>IF('Anexo V - Quadro Consolidado'!AL20=Conferidor!$DF$2,'Anexo V - Quadro Consolidado'!Q20,0)</f>
        <v>0</v>
      </c>
      <c r="DG21" s="43">
        <f>IF('Anexo V - Quadro Consolidado'!AL20=Conferidor!$DG$2,'Anexo V - Quadro Consolidado'!Q20,0)</f>
        <v>0</v>
      </c>
      <c r="DH21" s="43">
        <f>IF('Anexo V - Quadro Consolidado'!AL20=Conferidor!$DH$2,'Anexo V - Quadro Consolidado'!Q20,0)</f>
        <v>0</v>
      </c>
      <c r="DJ21" s="43">
        <f>IF('Anexo V - Quadro Consolidado'!AP20=Conferidor!$DJ$2,'Anexo V - Quadro Consolidado'!U20,0)</f>
        <v>0</v>
      </c>
      <c r="DK21" s="43">
        <f>IF('Anexo V - Quadro Consolidado'!AP20=Conferidor!$DK$2,'Anexo V - Quadro Consolidado'!U20,0)</f>
        <v>0</v>
      </c>
      <c r="DL21" s="43">
        <f>IF('Anexo V - Quadro Consolidado'!AP20=Conferidor!$DL$2,'Anexo V - Quadro Consolidado'!U20,0)</f>
        <v>0</v>
      </c>
      <c r="DM21" s="43">
        <f>IF('Anexo V - Quadro Consolidado'!AP20=Conferidor!$DM$2,'Anexo V - Quadro Consolidado'!U20,0)</f>
        <v>0</v>
      </c>
      <c r="DN21" s="43">
        <f>IF('Anexo V - Quadro Consolidado'!AP20=Conferidor!$DN$2,'Anexo V - Quadro Consolidado'!U20,0)</f>
        <v>0</v>
      </c>
      <c r="DO21" s="43">
        <f>IF('Anexo V - Quadro Consolidado'!AP20=Conferidor!$DO$2,'Anexo V - Quadro Consolidado'!U20,0)</f>
        <v>0</v>
      </c>
      <c r="DQ21" s="43">
        <f>IF('Anexo V - Quadro Consolidado'!AQ20=Conferidor!$DQ$2,'Anexo V - Quadro Consolidado'!V20,0)</f>
        <v>0</v>
      </c>
      <c r="DR21" s="43">
        <f>IF('Anexo V - Quadro Consolidado'!AQ20=Conferidor!$DR$2,'Anexo V - Quadro Consolidado'!V20,0)</f>
        <v>0</v>
      </c>
      <c r="DS21" s="43">
        <f>IF('Anexo V - Quadro Consolidado'!AQ20=Conferidor!$DS$2,'Anexo V - Quadro Consolidado'!V20,0)</f>
        <v>0</v>
      </c>
      <c r="DT21" s="43">
        <f>IF('Anexo V - Quadro Consolidado'!AQ20=Conferidor!$DT$2,'Anexo V - Quadro Consolidado'!V20,0)</f>
        <v>0</v>
      </c>
      <c r="DU21" s="43">
        <f>IF('Anexo V - Quadro Consolidado'!AQ20=Conferidor!$DU$2,'Anexo V - Quadro Consolidado'!V20,0)</f>
        <v>0</v>
      </c>
      <c r="DV21" s="43">
        <f>IF('Anexo V - Quadro Consolidado'!AQ20=Conferidor!$DV$2,'Anexo V - Quadro Consolidado'!V20,0)</f>
        <v>0</v>
      </c>
      <c r="DX21" s="22">
        <f>IF('Anexo V - Quadro Consolidado'!AR20=Conferidor!$DX$2,'Anexo V - Quadro Consolidado'!W20,0)</f>
        <v>0</v>
      </c>
      <c r="DY21" s="22">
        <f>IF('Anexo V - Quadro Consolidado'!AR20=Conferidor!$DY$2,'Anexo V - Quadro Consolidado'!W20,0)</f>
        <v>0</v>
      </c>
      <c r="DZ21" s="22">
        <f>IF('Anexo V - Quadro Consolidado'!AR20=Conferidor!$DZ$2,'Anexo V - Quadro Consolidado'!W20,0)</f>
        <v>0</v>
      </c>
      <c r="EA21" s="22">
        <f>IF('Anexo V - Quadro Consolidado'!AR20=Conferidor!$EA$2,'Anexo V - Quadro Consolidado'!W20,0)</f>
        <v>0</v>
      </c>
      <c r="EB21" s="22">
        <f>IF('Anexo V - Quadro Consolidado'!AR20=Conferidor!$EB$2,'Anexo V - Quadro Consolidado'!W20,0)</f>
        <v>0</v>
      </c>
      <c r="EC21" s="22">
        <f>IF('Anexo V - Quadro Consolidado'!AR20=Conferidor!$EC$2,'Anexo V - Quadro Consolidado'!W20,0)</f>
        <v>0</v>
      </c>
      <c r="EE21" s="43">
        <f>IF('Anexo V - Quadro Consolidado'!AS20=Conferidor!$EE$2,'Anexo V - Quadro Consolidado'!X20,0)</f>
        <v>0</v>
      </c>
      <c r="EF21" s="43">
        <f>IF('Anexo V - Quadro Consolidado'!AS20=Conferidor!$EF$2,'Anexo V - Quadro Consolidado'!X20,0)</f>
        <v>0</v>
      </c>
      <c r="EG21" s="43">
        <f>IF('Anexo V - Quadro Consolidado'!AS20=Conferidor!$EG$2,'Anexo V - Quadro Consolidado'!X20,0)</f>
        <v>0</v>
      </c>
      <c r="EH21" s="43">
        <f>IF('Anexo V - Quadro Consolidado'!AS20=Conferidor!$EH$2,'Anexo V - Quadro Consolidado'!X20,0)</f>
        <v>0</v>
      </c>
      <c r="EI21" s="43">
        <f>IF('Anexo V - Quadro Consolidado'!AS20=Conferidor!$EI$2,'Anexo V - Quadro Consolidado'!X20,0)</f>
        <v>0</v>
      </c>
      <c r="EJ21" s="43">
        <f>IF('Anexo V - Quadro Consolidado'!AS20=Conferidor!$EJ$2,'Anexo V - Quadro Consolidado'!X20,0)</f>
        <v>0</v>
      </c>
      <c r="EL21" s="43">
        <f>IF('Anexo V - Quadro Consolidado'!AT20=Conferidor!$EL$2,'Anexo V - Quadro Consolidado'!Y20,0)</f>
        <v>0</v>
      </c>
      <c r="EM21" s="43">
        <f>IF('Anexo V - Quadro Consolidado'!AT20=Conferidor!$EM$2,'Anexo V - Quadro Consolidado'!Y20,0)</f>
        <v>0</v>
      </c>
      <c r="EN21" s="43">
        <f>IF('Anexo V - Quadro Consolidado'!AT20=Conferidor!$EN$2,'Anexo V - Quadro Consolidado'!Y20,0)</f>
        <v>0</v>
      </c>
      <c r="EO21" s="43">
        <f>IF('Anexo V - Quadro Consolidado'!AT20=Conferidor!$EO$2,'Anexo V - Quadro Consolidado'!Y20,0)</f>
        <v>0</v>
      </c>
      <c r="EP21" s="43">
        <f>IF('Anexo V - Quadro Consolidado'!AT20=Conferidor!$EP$2,'Anexo V - Quadro Consolidado'!Y20,0)</f>
        <v>0</v>
      </c>
      <c r="EQ21" s="43">
        <f>IF('Anexo V - Quadro Consolidado'!AT20=Conferidor!$EQ$2,'Anexo V - Quadro Consolidado'!Y20,0)</f>
        <v>0</v>
      </c>
    </row>
    <row r="22" spans="1:147">
      <c r="A22" s="12" t="s">
        <v>98</v>
      </c>
      <c r="B22" s="12" t="s">
        <v>99</v>
      </c>
      <c r="C22" s="12" t="s">
        <v>31</v>
      </c>
      <c r="D22" s="50">
        <f>IF('Anexo V - Quadro Consolidado'!AA21=Conferidor!$D$2,'Anexo V - Quadro Consolidado'!F21,0)</f>
        <v>0</v>
      </c>
      <c r="E22" s="50">
        <f>IF('Anexo V - Quadro Consolidado'!AA21=Conferidor!$E$2,'Anexo V - Quadro Consolidado'!F21,0)</f>
        <v>0</v>
      </c>
      <c r="F22" s="50">
        <f>IF('Anexo V - Quadro Consolidado'!AA21=Conferidor!$F$2,'Anexo V - Quadro Consolidado'!F21,0)</f>
        <v>0</v>
      </c>
      <c r="G22" s="50">
        <f>IF('Anexo V - Quadro Consolidado'!AA21=Conferidor!$G$2,'Anexo V - Quadro Consolidado'!F21,0)</f>
        <v>0</v>
      </c>
      <c r="H22" s="50">
        <f>IF('Anexo V - Quadro Consolidado'!AA21=Conferidor!$H$2,'Anexo V - Quadro Consolidado'!F21,0)</f>
        <v>0</v>
      </c>
      <c r="I22" s="50">
        <f>IF('Anexo V - Quadro Consolidado'!AA21=Conferidor!$I$2,'Anexo V - Quadro Consolidado'!F21,0)</f>
        <v>0</v>
      </c>
      <c r="K22" s="262">
        <f>IF('Anexo V - Quadro Consolidado'!AB21=Conferidor!$K$2,'Anexo V - Quadro Consolidado'!G21,0)</f>
        <v>0</v>
      </c>
      <c r="L22" s="262">
        <f>IF('Anexo V - Quadro Consolidado'!AB21=Conferidor!$L$2,'Anexo V - Quadro Consolidado'!G21,0)</f>
        <v>0</v>
      </c>
      <c r="M22" s="262">
        <f>IF('Anexo V - Quadro Consolidado'!AB21=Conferidor!$M$2,'Anexo V - Quadro Consolidado'!G21,0)</f>
        <v>0</v>
      </c>
      <c r="N22" s="262">
        <f>IF('Anexo V - Quadro Consolidado'!AB21=Conferidor!$N$2,'Anexo V - Quadro Consolidado'!G21,0)</f>
        <v>0</v>
      </c>
      <c r="O22" s="262">
        <f>IF('Anexo V - Quadro Consolidado'!AB21=Conferidor!$O$2,'Anexo V - Quadro Consolidado'!G21,0)</f>
        <v>0</v>
      </c>
      <c r="P22" s="262">
        <f>IF('Anexo V - Quadro Consolidado'!AB21=Conferidor!$P$2,'Anexo V - Quadro Consolidado'!G21,0)</f>
        <v>0</v>
      </c>
      <c r="R22" s="50">
        <f>IF('Anexo V - Quadro Consolidado'!AC21=Conferidor!$R$2,'Anexo V - Quadro Consolidado'!H21,0)</f>
        <v>0</v>
      </c>
      <c r="S22" s="50">
        <f>IF('Anexo V - Quadro Consolidado'!AC21=Conferidor!$S$2,'Anexo V - Quadro Consolidado'!H21,0)</f>
        <v>0</v>
      </c>
      <c r="T22" s="50">
        <f>IF('Anexo V - Quadro Consolidado'!AC21=Conferidor!$T$2,'Anexo V - Quadro Consolidado'!H21,0)</f>
        <v>0</v>
      </c>
      <c r="U22" s="50">
        <f>IF('Anexo V - Quadro Consolidado'!AC21=Conferidor!$U$2,'Anexo V - Quadro Consolidado'!H21,0)</f>
        <v>0</v>
      </c>
      <c r="V22" s="50">
        <f>IF('Anexo V - Quadro Consolidado'!AC21=Conferidor!$V$2,'Anexo V - Quadro Consolidado'!H21,0)</f>
        <v>0</v>
      </c>
      <c r="W22" s="50">
        <f>IF('Anexo V - Quadro Consolidado'!AC21=Conferidor!$W$2,'Anexo V - Quadro Consolidado'!H21,0)</f>
        <v>0</v>
      </c>
      <c r="Y22" s="43">
        <f>IF('Anexo V - Quadro Consolidado'!AH21=Conferidor!$Y$2,'Anexo V - Quadro Consolidado'!M21,0)</f>
        <v>0</v>
      </c>
      <c r="Z22" s="43">
        <f>IF('Anexo V - Quadro Consolidado'!AH21=Conferidor!$Z$2,'Anexo V - Quadro Consolidado'!M21,0)</f>
        <v>0</v>
      </c>
      <c r="AA22" s="43">
        <f>IF('Anexo V - Quadro Consolidado'!AH21=Conferidor!$AA$2,'Anexo V - Quadro Consolidado'!M21,0)</f>
        <v>0</v>
      </c>
      <c r="AB22" s="43">
        <f>IF('Anexo V - Quadro Consolidado'!AH21=Conferidor!$AB$2,'Anexo V - Quadro Consolidado'!M21,0)</f>
        <v>0</v>
      </c>
      <c r="AC22" s="43">
        <f>IF('Anexo V - Quadro Consolidado'!AH21=Conferidor!$AC$2,'Anexo V - Quadro Consolidado'!M21,0)</f>
        <v>0</v>
      </c>
      <c r="AD22" s="43">
        <f>IF('Anexo V - Quadro Consolidado'!AH21=Conferidor!$AD$2,'Anexo V - Quadro Consolidado'!M21,0)</f>
        <v>0</v>
      </c>
      <c r="AF22" s="43">
        <f>IF('Anexo V - Quadro Consolidado'!AI21=Conferidor!$AF$2,'Anexo V - Quadro Consolidado'!N21,0)</f>
        <v>0</v>
      </c>
      <c r="AG22" s="43">
        <f>IF('Anexo V - Quadro Consolidado'!AI21=Conferidor!$AG$2,'Anexo V - Quadro Consolidado'!N21,0)</f>
        <v>0</v>
      </c>
      <c r="AH22" s="43">
        <f>IF('Anexo V - Quadro Consolidado'!AI21=Conferidor!$AH$2,'Anexo V - Quadro Consolidado'!N21,0)</f>
        <v>0</v>
      </c>
      <c r="AI22" s="43">
        <f>IF('Anexo V - Quadro Consolidado'!AI21=Conferidor!$AI$2,'Anexo V - Quadro Consolidado'!N21,0)</f>
        <v>0</v>
      </c>
      <c r="AJ22" s="43">
        <f>IF('Anexo V - Quadro Consolidado'!AI21=Conferidor!$AJ$2,'Anexo V - Quadro Consolidado'!N21,0)</f>
        <v>0</v>
      </c>
      <c r="AK22" s="43">
        <f>IF('Anexo V - Quadro Consolidado'!AI21=Conferidor!$AK$2,'Anexo V - Quadro Consolidado'!N21,0)</f>
        <v>0</v>
      </c>
      <c r="AM22" s="43">
        <f>IF('Anexo V - Quadro Consolidado'!AJ21=Conferidor!$AM$2,'Anexo V - Quadro Consolidado'!O21,0)</f>
        <v>0</v>
      </c>
      <c r="AN22" s="43">
        <f>IF('Anexo V - Quadro Consolidado'!AJ21=Conferidor!$AN$2,'Anexo V - Quadro Consolidado'!O21,0)</f>
        <v>0</v>
      </c>
      <c r="AO22" s="43">
        <f>IF('Anexo V - Quadro Consolidado'!AJ21=Conferidor!$AO$2,'Anexo V - Quadro Consolidado'!O21,0)</f>
        <v>0</v>
      </c>
      <c r="AP22" s="43">
        <f>IF('Anexo V - Quadro Consolidado'!AJ21=Conferidor!$AP$2,'Anexo V - Quadro Consolidado'!O21,0)</f>
        <v>0</v>
      </c>
      <c r="AQ22" s="43">
        <f>IF('Anexo V - Quadro Consolidado'!AJ21=Conferidor!$AQ$2,'Anexo V - Quadro Consolidado'!O21,0)</f>
        <v>0</v>
      </c>
      <c r="AR22" s="43">
        <f>IF('Anexo V - Quadro Consolidado'!AJ21=Conferidor!$AR$2,'Anexo V - Quadro Consolidado'!O21,0)</f>
        <v>0</v>
      </c>
      <c r="AT22" s="43">
        <f>IF('Anexo V - Quadro Consolidado'!AE21=Conferidor!$AT$2,'Anexo V - Quadro Consolidado'!J21,0)</f>
        <v>0</v>
      </c>
      <c r="AU22" s="43">
        <f>IF('Anexo V - Quadro Consolidado'!AE21=Conferidor!$AU$2,'Anexo V - Quadro Consolidado'!J21,0)</f>
        <v>0</v>
      </c>
      <c r="AV22" s="43">
        <f>IF('Anexo V - Quadro Consolidado'!AE21=Conferidor!$AV$2,'Anexo V - Quadro Consolidado'!J21,0)</f>
        <v>0</v>
      </c>
      <c r="AW22" s="43">
        <f>IF('Anexo V - Quadro Consolidado'!AE21=Conferidor!$AW$2,'Anexo V - Quadro Consolidado'!J21,0)</f>
        <v>0</v>
      </c>
      <c r="AX22" s="43">
        <f>IF('Anexo V - Quadro Consolidado'!AE21=Conferidor!$AX$2,'Anexo V - Quadro Consolidado'!J21,0)</f>
        <v>1</v>
      </c>
      <c r="AY22" s="43">
        <f>IF('Anexo V - Quadro Consolidado'!AE21=Conferidor!$AY$2,'Anexo V - Quadro Consolidado'!J21,0)</f>
        <v>0</v>
      </c>
      <c r="AZ22" s="43">
        <f>IF('Anexo V - Quadro Consolidado'!AE21=Conferidor!$AZ$2,'Anexo V - Quadro Consolidado'!J21,0)</f>
        <v>0</v>
      </c>
      <c r="BA22" s="43">
        <f>IF('Anexo V - Quadro Consolidado'!AE21=Conferidor!$BA$2,'Anexo V - Quadro Consolidado'!J21,0)</f>
        <v>0</v>
      </c>
      <c r="BB22" s="43">
        <f>IF('Anexo V - Quadro Consolidado'!AE21=Conferidor!$BB$2,'Anexo V - Quadro Consolidado'!J21,0)</f>
        <v>0</v>
      </c>
      <c r="BD22" s="43">
        <f>IF('Anexo V - Quadro Consolidado'!AF21=Conferidor!$BD$2,'Anexo V - Quadro Consolidado'!K21,0)</f>
        <v>0</v>
      </c>
      <c r="BE22" s="43">
        <f>IF('Anexo V - Quadro Consolidado'!AF21=Conferidor!$BE$2,'Anexo V - Quadro Consolidado'!K21,0)</f>
        <v>0</v>
      </c>
      <c r="BF22" s="43">
        <f>IF('Anexo V - Quadro Consolidado'!AF21=Conferidor!$BF$2,'Anexo V - Quadro Consolidado'!K21,0)</f>
        <v>0</v>
      </c>
      <c r="BG22" s="43">
        <f>IF('Anexo V - Quadro Consolidado'!AF21=Conferidor!$BG$2,'Anexo V - Quadro Consolidado'!K21,0)</f>
        <v>0</v>
      </c>
      <c r="BH22" s="43">
        <f>IF('Anexo V - Quadro Consolidado'!AF21=Conferidor!$BH$2,'Anexo V - Quadro Consolidado'!K21,0)</f>
        <v>0</v>
      </c>
      <c r="BI22" s="43">
        <f>IF('Anexo V - Quadro Consolidado'!AF21=Conferidor!$BI$2,'Anexo V - Quadro Consolidado'!K21,0)</f>
        <v>0</v>
      </c>
      <c r="BJ22" s="43">
        <f>IF('Anexo V - Quadro Consolidado'!AF21=Conferidor!$BJ$2,'Anexo V - Quadro Consolidado'!K21,0)</f>
        <v>0</v>
      </c>
      <c r="BK22" s="43">
        <f>IF('Anexo V - Quadro Consolidado'!AF21=Conferidor!$BK$2,'Anexo V - Quadro Consolidado'!K21,0)</f>
        <v>0</v>
      </c>
      <c r="BM22" s="43">
        <f>IF('Anexo V - Quadro Consolidado'!AG21=Conferidor!$BM$2,'Anexo V - Quadro Consolidado'!L21,0)</f>
        <v>0</v>
      </c>
      <c r="BN22" s="43">
        <f>IF('Anexo V - Quadro Consolidado'!AG21=Conferidor!$BN$2,'Anexo V - Quadro Consolidado'!L21,0)</f>
        <v>0</v>
      </c>
      <c r="BO22" s="43">
        <f>IF('Anexo V - Quadro Consolidado'!AG21=Conferidor!$BO$2,'Anexo V - Quadro Consolidado'!L21,0)</f>
        <v>0</v>
      </c>
      <c r="BP22" s="43">
        <f>IF('Anexo V - Quadro Consolidado'!AG21=Conferidor!$BP$2,'Anexo V - Quadro Consolidado'!L21,0)</f>
        <v>0</v>
      </c>
      <c r="BQ22" s="43">
        <f>IF('Anexo V - Quadro Consolidado'!AG21=Conferidor!$BQ$2,'Anexo V - Quadro Consolidado'!L21,0)</f>
        <v>0</v>
      </c>
      <c r="BR22" s="43">
        <f>IF('Anexo V - Quadro Consolidado'!AG21=Conferidor!$BR$2,'Anexo V - Quadro Consolidado'!L21,0)</f>
        <v>0</v>
      </c>
      <c r="BT22" s="43">
        <f>IF('Anexo V - Quadro Consolidado'!AD21=Conferidor!$BT$2,'Anexo V - Quadro Consolidado'!I21,0)</f>
        <v>0</v>
      </c>
      <c r="BU22" s="43">
        <f>IF('Anexo V - Quadro Consolidado'!AD21=Conferidor!$BU$2,'Anexo V - Quadro Consolidado'!I21,0)</f>
        <v>0</v>
      </c>
      <c r="BV22" s="43">
        <f>IF('Anexo V - Quadro Consolidado'!AD21=Conferidor!$BV$2,'Anexo V - Quadro Consolidado'!I21,0)</f>
        <v>0</v>
      </c>
      <c r="BW22" s="43">
        <f>IF('Anexo V - Quadro Consolidado'!AD21=Conferidor!$BW$2,'Anexo V - Quadro Consolidado'!I21,0)</f>
        <v>0</v>
      </c>
      <c r="BX22" s="43">
        <f>IF('Anexo V - Quadro Consolidado'!AD21=Conferidor!$BX$2,'Anexo V - Quadro Consolidado'!I21,0)</f>
        <v>0</v>
      </c>
      <c r="BY22" s="43">
        <f>IF('Anexo V - Quadro Consolidado'!AD21=Conferidor!$BY$2,'Anexo V - Quadro Consolidado'!I21,0)</f>
        <v>0</v>
      </c>
      <c r="CA22" s="43">
        <f>IF('Anexo V - Quadro Consolidado'!AK21=Conferidor!$CA$2,'Anexo V - Quadro Consolidado'!P21,0)</f>
        <v>0</v>
      </c>
      <c r="CB22" s="43">
        <f>IF('Anexo V - Quadro Consolidado'!AK21=Conferidor!$CB$2,'Anexo V - Quadro Consolidado'!P21,0)</f>
        <v>0</v>
      </c>
      <c r="CC22" s="43">
        <f>IF('Anexo V - Quadro Consolidado'!AK21=Conferidor!$CC$2,'Anexo V - Quadro Consolidado'!P21,0)</f>
        <v>0</v>
      </c>
      <c r="CD22" s="43">
        <f>IF('Anexo V - Quadro Consolidado'!AK21=Conferidor!$CD$2,'Anexo V - Quadro Consolidado'!P21,0)</f>
        <v>0</v>
      </c>
      <c r="CE22" s="43">
        <f>IF('Anexo V - Quadro Consolidado'!AK21=Conferidor!$CE$2,'Anexo V - Quadro Consolidado'!P21,0)</f>
        <v>0</v>
      </c>
      <c r="CF22" s="43">
        <f>IF('Anexo V - Quadro Consolidado'!AK21=Conferidor!$CF$2,'Anexo V - Quadro Consolidado'!P21,0)</f>
        <v>0</v>
      </c>
      <c r="CH22" s="43">
        <f>IF('Anexo V - Quadro Consolidado'!AM21=Conferidor!$CH$2,'Anexo V - Quadro Consolidado'!R21,0)</f>
        <v>0</v>
      </c>
      <c r="CI22" s="43">
        <f>IF('Anexo V - Quadro Consolidado'!AM21=Conferidor!$CI$2,'Anexo V - Quadro Consolidado'!R21,0)</f>
        <v>0</v>
      </c>
      <c r="CJ22" s="43">
        <f>IF('Anexo V - Quadro Consolidado'!AM21=Conferidor!$CJ$2,'Anexo V - Quadro Consolidado'!R21,0)</f>
        <v>0</v>
      </c>
      <c r="CK22" s="43">
        <f>IF('Anexo V - Quadro Consolidado'!AM21=Conferidor!$CK$2,'Anexo V - Quadro Consolidado'!R21,0)</f>
        <v>0</v>
      </c>
      <c r="CL22" s="43">
        <f>IF('Anexo V - Quadro Consolidado'!AM21=Conferidor!$CL$2,'Anexo V - Quadro Consolidado'!R21,0)</f>
        <v>0</v>
      </c>
      <c r="CM22" s="43">
        <f>IF('Anexo V - Quadro Consolidado'!AM21=Conferidor!$CM$2,'Anexo V - Quadro Consolidado'!R21,0)</f>
        <v>0</v>
      </c>
      <c r="CO22" s="43">
        <f>IF('Anexo V - Quadro Consolidado'!AN21=Conferidor!$CO$2,'Anexo V - Quadro Consolidado'!S21,0)</f>
        <v>0</v>
      </c>
      <c r="CP22" s="43">
        <f>IF('Anexo V - Quadro Consolidado'!AN21=Conferidor!$CP$2,'Anexo V - Quadro Consolidado'!S21,0)</f>
        <v>0</v>
      </c>
      <c r="CQ22" s="43">
        <f>IF('Anexo V - Quadro Consolidado'!AN21=Conferidor!$CQ$2,'Anexo V - Quadro Consolidado'!S21,0)</f>
        <v>0</v>
      </c>
      <c r="CR22" s="43">
        <f>IF('Anexo V - Quadro Consolidado'!AN21=Conferidor!$CR$2,'Anexo V - Quadro Consolidado'!S21,0)</f>
        <v>0</v>
      </c>
      <c r="CS22" s="43">
        <f>IF('Anexo V - Quadro Consolidado'!AN21=Conferidor!$CS$2,'Anexo V - Quadro Consolidado'!S21,0)</f>
        <v>0</v>
      </c>
      <c r="CT22" s="43">
        <f>IF('Anexo V - Quadro Consolidado'!AN21=Conferidor!$CT$2,'Anexo V - Quadro Consolidado'!S21,0)</f>
        <v>0</v>
      </c>
      <c r="CV22" s="43">
        <f>IF('Anexo V - Quadro Consolidado'!AO21=Conferidor!$CV$2,'Anexo V - Quadro Consolidado'!T21,0)</f>
        <v>0</v>
      </c>
      <c r="CW22" s="43">
        <f>IF('Anexo V - Quadro Consolidado'!AO21=Conferidor!$CW$2,'Anexo V - Quadro Consolidado'!T21,0)</f>
        <v>0</v>
      </c>
      <c r="CX22" s="43">
        <f>IF('Anexo V - Quadro Consolidado'!AO21=Conferidor!$CX$2,'Anexo V - Quadro Consolidado'!T21,0)</f>
        <v>0</v>
      </c>
      <c r="CY22" s="43">
        <f>IF('Anexo V - Quadro Consolidado'!AO21=Conferidor!$CY$2,'Anexo V - Quadro Consolidado'!T21,0)</f>
        <v>0</v>
      </c>
      <c r="CZ22" s="43">
        <f>IF('Anexo V - Quadro Consolidado'!AO21=Conferidor!$CZ$2,'Anexo V - Quadro Consolidado'!T21,0)</f>
        <v>0</v>
      </c>
      <c r="DA22" s="43">
        <f>IF('Anexo V - Quadro Consolidado'!AO21=Conferidor!$DA$2,'Anexo V - Quadro Consolidado'!T21,0)</f>
        <v>0</v>
      </c>
      <c r="DC22" s="43">
        <f>IF('Anexo V - Quadro Consolidado'!AL21=Conferidor!$DC$2,'Anexo V - Quadro Consolidado'!Q21,0)</f>
        <v>0</v>
      </c>
      <c r="DD22" s="43">
        <f>IF('Anexo V - Quadro Consolidado'!AL21=Conferidor!$DD$2,'Anexo V - Quadro Consolidado'!Q21,0)</f>
        <v>0</v>
      </c>
      <c r="DE22" s="43">
        <f>IF('Anexo V - Quadro Consolidado'!AL21=Conferidor!$DE$2,'Anexo V - Quadro Consolidado'!Q21,0)</f>
        <v>0</v>
      </c>
      <c r="DF22" s="43">
        <f>IF('Anexo V - Quadro Consolidado'!AL21=Conferidor!$DF$2,'Anexo V - Quadro Consolidado'!Q21,0)</f>
        <v>0</v>
      </c>
      <c r="DG22" s="43">
        <f>IF('Anexo V - Quadro Consolidado'!AL21=Conferidor!$DG$2,'Anexo V - Quadro Consolidado'!Q21,0)</f>
        <v>0</v>
      </c>
      <c r="DH22" s="43">
        <f>IF('Anexo V - Quadro Consolidado'!AL21=Conferidor!$DH$2,'Anexo V - Quadro Consolidado'!Q21,0)</f>
        <v>0</v>
      </c>
      <c r="DJ22" s="43">
        <f>IF('Anexo V - Quadro Consolidado'!AP21=Conferidor!$DJ$2,'Anexo V - Quadro Consolidado'!U21,0)</f>
        <v>0</v>
      </c>
      <c r="DK22" s="43">
        <f>IF('Anexo V - Quadro Consolidado'!AP21=Conferidor!$DK$2,'Anexo V - Quadro Consolidado'!U21,0)</f>
        <v>0</v>
      </c>
      <c r="DL22" s="43">
        <f>IF('Anexo V - Quadro Consolidado'!AP21=Conferidor!$DL$2,'Anexo V - Quadro Consolidado'!U21,0)</f>
        <v>0</v>
      </c>
      <c r="DM22" s="43">
        <f>IF('Anexo V - Quadro Consolidado'!AP21=Conferidor!$DM$2,'Anexo V - Quadro Consolidado'!U21,0)</f>
        <v>0</v>
      </c>
      <c r="DN22" s="43">
        <f>IF('Anexo V - Quadro Consolidado'!AP21=Conferidor!$DN$2,'Anexo V - Quadro Consolidado'!U21,0)</f>
        <v>0</v>
      </c>
      <c r="DO22" s="43">
        <f>IF('Anexo V - Quadro Consolidado'!AP21=Conferidor!$DO$2,'Anexo V - Quadro Consolidado'!U21,0)</f>
        <v>0</v>
      </c>
      <c r="DQ22" s="43">
        <f>IF('Anexo V - Quadro Consolidado'!AQ21=Conferidor!$DQ$2,'Anexo V - Quadro Consolidado'!V21,0)</f>
        <v>0</v>
      </c>
      <c r="DR22" s="43">
        <f>IF('Anexo V - Quadro Consolidado'!AQ21=Conferidor!$DR$2,'Anexo V - Quadro Consolidado'!V21,0)</f>
        <v>0</v>
      </c>
      <c r="DS22" s="43">
        <f>IF('Anexo V - Quadro Consolidado'!AQ21=Conferidor!$DS$2,'Anexo V - Quadro Consolidado'!V21,0)</f>
        <v>0</v>
      </c>
      <c r="DT22" s="43">
        <f>IF('Anexo V - Quadro Consolidado'!AQ21=Conferidor!$DT$2,'Anexo V - Quadro Consolidado'!V21,0)</f>
        <v>0</v>
      </c>
      <c r="DU22" s="43">
        <f>IF('Anexo V - Quadro Consolidado'!AQ21=Conferidor!$DU$2,'Anexo V - Quadro Consolidado'!V21,0)</f>
        <v>0</v>
      </c>
      <c r="DV22" s="43">
        <f>IF('Anexo V - Quadro Consolidado'!AQ21=Conferidor!$DV$2,'Anexo V - Quadro Consolidado'!V21,0)</f>
        <v>0</v>
      </c>
      <c r="DX22" s="22">
        <f>IF('Anexo V - Quadro Consolidado'!AR21=Conferidor!$DX$2,'Anexo V - Quadro Consolidado'!W21,0)</f>
        <v>0</v>
      </c>
      <c r="DY22" s="22">
        <f>IF('Anexo V - Quadro Consolidado'!AR21=Conferidor!$DY$2,'Anexo V - Quadro Consolidado'!W21,0)</f>
        <v>0</v>
      </c>
      <c r="DZ22" s="22">
        <f>IF('Anexo V - Quadro Consolidado'!AR21=Conferidor!$DZ$2,'Anexo V - Quadro Consolidado'!W21,0)</f>
        <v>0</v>
      </c>
      <c r="EA22" s="22">
        <f>IF('Anexo V - Quadro Consolidado'!AR21=Conferidor!$EA$2,'Anexo V - Quadro Consolidado'!W21,0)</f>
        <v>0</v>
      </c>
      <c r="EB22" s="22">
        <f>IF('Anexo V - Quadro Consolidado'!AR21=Conferidor!$EB$2,'Anexo V - Quadro Consolidado'!W21,0)</f>
        <v>0</v>
      </c>
      <c r="EC22" s="22">
        <f>IF('Anexo V - Quadro Consolidado'!AR21=Conferidor!$EC$2,'Anexo V - Quadro Consolidado'!W21,0)</f>
        <v>0</v>
      </c>
      <c r="EE22" s="43">
        <f>IF('Anexo V - Quadro Consolidado'!AS21=Conferidor!$EE$2,'Anexo V - Quadro Consolidado'!X21,0)</f>
        <v>0</v>
      </c>
      <c r="EF22" s="43">
        <f>IF('Anexo V - Quadro Consolidado'!AS21=Conferidor!$EF$2,'Anexo V - Quadro Consolidado'!X21,0)</f>
        <v>0</v>
      </c>
      <c r="EG22" s="43">
        <f>IF('Anexo V - Quadro Consolidado'!AS21=Conferidor!$EG$2,'Anexo V - Quadro Consolidado'!X21,0)</f>
        <v>0</v>
      </c>
      <c r="EH22" s="43">
        <f>IF('Anexo V - Quadro Consolidado'!AS21=Conferidor!$EH$2,'Anexo V - Quadro Consolidado'!X21,0)</f>
        <v>0</v>
      </c>
      <c r="EI22" s="43">
        <f>IF('Anexo V - Quadro Consolidado'!AS21=Conferidor!$EI$2,'Anexo V - Quadro Consolidado'!X21,0)</f>
        <v>0</v>
      </c>
      <c r="EJ22" s="43">
        <f>IF('Anexo V - Quadro Consolidado'!AS21=Conferidor!$EJ$2,'Anexo V - Quadro Consolidado'!X21,0)</f>
        <v>0</v>
      </c>
      <c r="EL22" s="43">
        <f>IF('Anexo V - Quadro Consolidado'!AT21=Conferidor!$EL$2,'Anexo V - Quadro Consolidado'!Y21,0)</f>
        <v>0</v>
      </c>
      <c r="EM22" s="43">
        <f>IF('Anexo V - Quadro Consolidado'!AT21=Conferidor!$EM$2,'Anexo V - Quadro Consolidado'!Y21,0)</f>
        <v>0</v>
      </c>
      <c r="EN22" s="43">
        <f>IF('Anexo V - Quadro Consolidado'!AT21=Conferidor!$EN$2,'Anexo V - Quadro Consolidado'!Y21,0)</f>
        <v>0</v>
      </c>
      <c r="EO22" s="43">
        <f>IF('Anexo V - Quadro Consolidado'!AT21=Conferidor!$EO$2,'Anexo V - Quadro Consolidado'!Y21,0)</f>
        <v>0</v>
      </c>
      <c r="EP22" s="43">
        <f>IF('Anexo V - Quadro Consolidado'!AT21=Conferidor!$EP$2,'Anexo V - Quadro Consolidado'!Y21,0)</f>
        <v>0</v>
      </c>
      <c r="EQ22" s="43">
        <f>IF('Anexo V - Quadro Consolidado'!AT21=Conferidor!$EQ$2,'Anexo V - Quadro Consolidado'!Y21,0)</f>
        <v>0</v>
      </c>
    </row>
    <row r="23" spans="1:147">
      <c r="A23" s="12" t="s">
        <v>98</v>
      </c>
      <c r="B23" s="12" t="s">
        <v>99</v>
      </c>
      <c r="C23" s="12" t="s">
        <v>32</v>
      </c>
      <c r="D23" s="50">
        <f>IF('Anexo V - Quadro Consolidado'!AA22=Conferidor!$D$2,'Anexo V - Quadro Consolidado'!F22,0)</f>
        <v>0</v>
      </c>
      <c r="E23" s="50">
        <f>IF('Anexo V - Quadro Consolidado'!AA22=Conferidor!$E$2,'Anexo V - Quadro Consolidado'!F22,0)</f>
        <v>0</v>
      </c>
      <c r="F23" s="50">
        <f>IF('Anexo V - Quadro Consolidado'!AA22=Conferidor!$F$2,'Anexo V - Quadro Consolidado'!F22,0)</f>
        <v>0</v>
      </c>
      <c r="G23" s="50">
        <f>IF('Anexo V - Quadro Consolidado'!AA22=Conferidor!$G$2,'Anexo V - Quadro Consolidado'!F22,0)</f>
        <v>0</v>
      </c>
      <c r="H23" s="50">
        <f>IF('Anexo V - Quadro Consolidado'!AA22=Conferidor!$H$2,'Anexo V - Quadro Consolidado'!F22,0)</f>
        <v>0</v>
      </c>
      <c r="I23" s="50">
        <f>IF('Anexo V - Quadro Consolidado'!AA22=Conferidor!$I$2,'Anexo V - Quadro Consolidado'!F22,0)</f>
        <v>0</v>
      </c>
      <c r="K23" s="262">
        <f>IF('Anexo V - Quadro Consolidado'!AB22=Conferidor!$K$2,'Anexo V - Quadro Consolidado'!G22,0)</f>
        <v>0</v>
      </c>
      <c r="L23" s="262">
        <f>IF('Anexo V - Quadro Consolidado'!AB22=Conferidor!$L$2,'Anexo V - Quadro Consolidado'!G22,0)</f>
        <v>0</v>
      </c>
      <c r="M23" s="262">
        <f>IF('Anexo V - Quadro Consolidado'!AB22=Conferidor!$M$2,'Anexo V - Quadro Consolidado'!G22,0)</f>
        <v>0</v>
      </c>
      <c r="N23" s="262">
        <f>IF('Anexo V - Quadro Consolidado'!AB22=Conferidor!$N$2,'Anexo V - Quadro Consolidado'!G22,0)</f>
        <v>0</v>
      </c>
      <c r="O23" s="262">
        <f>IF('Anexo V - Quadro Consolidado'!AB22=Conferidor!$O$2,'Anexo V - Quadro Consolidado'!G22,0)</f>
        <v>0</v>
      </c>
      <c r="P23" s="262">
        <f>IF('Anexo V - Quadro Consolidado'!AB22=Conferidor!$P$2,'Anexo V - Quadro Consolidado'!G22,0)</f>
        <v>0</v>
      </c>
      <c r="R23" s="50">
        <f>IF('Anexo V - Quadro Consolidado'!AC22=Conferidor!$R$2,'Anexo V - Quadro Consolidado'!H22,0)</f>
        <v>0</v>
      </c>
      <c r="S23" s="50">
        <f>IF('Anexo V - Quadro Consolidado'!AC22=Conferidor!$S$2,'Anexo V - Quadro Consolidado'!H22,0)</f>
        <v>0</v>
      </c>
      <c r="T23" s="50">
        <f>IF('Anexo V - Quadro Consolidado'!AC22=Conferidor!$T$2,'Anexo V - Quadro Consolidado'!H22,0)</f>
        <v>0</v>
      </c>
      <c r="U23" s="50">
        <f>IF('Anexo V - Quadro Consolidado'!AC22=Conferidor!$U$2,'Anexo V - Quadro Consolidado'!H22,0)</f>
        <v>0</v>
      </c>
      <c r="V23" s="50">
        <f>IF('Anexo V - Quadro Consolidado'!AC22=Conferidor!$V$2,'Anexo V - Quadro Consolidado'!H22,0)</f>
        <v>0</v>
      </c>
      <c r="W23" s="50">
        <f>IF('Anexo V - Quadro Consolidado'!AC22=Conferidor!$W$2,'Anexo V - Quadro Consolidado'!H22,0)</f>
        <v>0</v>
      </c>
      <c r="Y23" s="43">
        <f>IF('Anexo V - Quadro Consolidado'!AH22=Conferidor!$Y$2,'Anexo V - Quadro Consolidado'!M22,0)</f>
        <v>0</v>
      </c>
      <c r="Z23" s="43">
        <f>IF('Anexo V - Quadro Consolidado'!AH22=Conferidor!$Z$2,'Anexo V - Quadro Consolidado'!M22,0)</f>
        <v>0</v>
      </c>
      <c r="AA23" s="43">
        <f>IF('Anexo V - Quadro Consolidado'!AH22=Conferidor!$AA$2,'Anexo V - Quadro Consolidado'!M22,0)</f>
        <v>0</v>
      </c>
      <c r="AB23" s="43">
        <f>IF('Anexo V - Quadro Consolidado'!AH22=Conferidor!$AB$2,'Anexo V - Quadro Consolidado'!M22,0)</f>
        <v>0</v>
      </c>
      <c r="AC23" s="43">
        <f>IF('Anexo V - Quadro Consolidado'!AH22=Conferidor!$AC$2,'Anexo V - Quadro Consolidado'!M22,0)</f>
        <v>0</v>
      </c>
      <c r="AD23" s="43">
        <f>IF('Anexo V - Quadro Consolidado'!AH22=Conferidor!$AD$2,'Anexo V - Quadro Consolidado'!M22,0)</f>
        <v>0</v>
      </c>
      <c r="AF23" s="43">
        <f>IF('Anexo V - Quadro Consolidado'!AI22=Conferidor!$AF$2,'Anexo V - Quadro Consolidado'!N22,0)</f>
        <v>0</v>
      </c>
      <c r="AG23" s="43">
        <f>IF('Anexo V - Quadro Consolidado'!AI22=Conferidor!$AG$2,'Anexo V - Quadro Consolidado'!N22,0)</f>
        <v>0</v>
      </c>
      <c r="AH23" s="43">
        <f>IF('Anexo V - Quadro Consolidado'!AI22=Conferidor!$AH$2,'Anexo V - Quadro Consolidado'!N22,0)</f>
        <v>0</v>
      </c>
      <c r="AI23" s="43">
        <f>IF('Anexo V - Quadro Consolidado'!AI22=Conferidor!$AI$2,'Anexo V - Quadro Consolidado'!N22,0)</f>
        <v>0</v>
      </c>
      <c r="AJ23" s="43">
        <f>IF('Anexo V - Quadro Consolidado'!AI22=Conferidor!$AJ$2,'Anexo V - Quadro Consolidado'!N22,0)</f>
        <v>0</v>
      </c>
      <c r="AK23" s="43">
        <f>IF('Anexo V - Quadro Consolidado'!AI22=Conferidor!$AK$2,'Anexo V - Quadro Consolidado'!N22,0)</f>
        <v>0</v>
      </c>
      <c r="AM23" s="43">
        <f>IF('Anexo V - Quadro Consolidado'!AJ22=Conferidor!$AM$2,'Anexo V - Quadro Consolidado'!O22,0)</f>
        <v>0</v>
      </c>
      <c r="AN23" s="43">
        <f>IF('Anexo V - Quadro Consolidado'!AJ22=Conferidor!$AN$2,'Anexo V - Quadro Consolidado'!O22,0)</f>
        <v>0</v>
      </c>
      <c r="AO23" s="43">
        <f>IF('Anexo V - Quadro Consolidado'!AJ22=Conferidor!$AO$2,'Anexo V - Quadro Consolidado'!O22,0)</f>
        <v>0</v>
      </c>
      <c r="AP23" s="43">
        <f>IF('Anexo V - Quadro Consolidado'!AJ22=Conferidor!$AP$2,'Anexo V - Quadro Consolidado'!O22,0)</f>
        <v>0</v>
      </c>
      <c r="AQ23" s="43">
        <f>IF('Anexo V - Quadro Consolidado'!AJ22=Conferidor!$AQ$2,'Anexo V - Quadro Consolidado'!O22,0)</f>
        <v>0</v>
      </c>
      <c r="AR23" s="43">
        <f>IF('Anexo V - Quadro Consolidado'!AJ22=Conferidor!$AR$2,'Anexo V - Quadro Consolidado'!O22,0)</f>
        <v>0</v>
      </c>
      <c r="AT23" s="43">
        <f>IF('Anexo V - Quadro Consolidado'!AE22=Conferidor!$AT$2,'Anexo V - Quadro Consolidado'!J22,0)</f>
        <v>0</v>
      </c>
      <c r="AU23" s="43">
        <f>IF('Anexo V - Quadro Consolidado'!AE22=Conferidor!$AU$2,'Anexo V - Quadro Consolidado'!J22,0)</f>
        <v>0</v>
      </c>
      <c r="AV23" s="43">
        <f>IF('Anexo V - Quadro Consolidado'!AE22=Conferidor!$AV$2,'Anexo V - Quadro Consolidado'!J22,0)</f>
        <v>0</v>
      </c>
      <c r="AW23" s="43">
        <f>IF('Anexo V - Quadro Consolidado'!AE22=Conferidor!$AW$2,'Anexo V - Quadro Consolidado'!J22,0)</f>
        <v>0</v>
      </c>
      <c r="AX23" s="43">
        <f>IF('Anexo V - Quadro Consolidado'!AE22=Conferidor!$AX$2,'Anexo V - Quadro Consolidado'!J22,0)</f>
        <v>1</v>
      </c>
      <c r="AY23" s="43">
        <f>IF('Anexo V - Quadro Consolidado'!AE22=Conferidor!$AY$2,'Anexo V - Quadro Consolidado'!J22,0)</f>
        <v>0</v>
      </c>
      <c r="AZ23" s="43">
        <f>IF('Anexo V - Quadro Consolidado'!AE22=Conferidor!$AZ$2,'Anexo V - Quadro Consolidado'!J22,0)</f>
        <v>0</v>
      </c>
      <c r="BA23" s="43">
        <f>IF('Anexo V - Quadro Consolidado'!AE22=Conferidor!$BA$2,'Anexo V - Quadro Consolidado'!J22,0)</f>
        <v>0</v>
      </c>
      <c r="BB23" s="43">
        <f>IF('Anexo V - Quadro Consolidado'!AE22=Conferidor!$BB$2,'Anexo V - Quadro Consolidado'!J22,0)</f>
        <v>0</v>
      </c>
      <c r="BD23" s="43">
        <f>IF('Anexo V - Quadro Consolidado'!AF22=Conferidor!$BD$2,'Anexo V - Quadro Consolidado'!K22,0)</f>
        <v>0</v>
      </c>
      <c r="BE23" s="43">
        <f>IF('Anexo V - Quadro Consolidado'!AF22=Conferidor!$BE$2,'Anexo V - Quadro Consolidado'!K22,0)</f>
        <v>0</v>
      </c>
      <c r="BF23" s="43">
        <f>IF('Anexo V - Quadro Consolidado'!AF22=Conferidor!$BF$2,'Anexo V - Quadro Consolidado'!K22,0)</f>
        <v>0</v>
      </c>
      <c r="BG23" s="43">
        <f>IF('Anexo V - Quadro Consolidado'!AF22=Conferidor!$BG$2,'Anexo V - Quadro Consolidado'!K22,0)</f>
        <v>0</v>
      </c>
      <c r="BH23" s="43">
        <f>IF('Anexo V - Quadro Consolidado'!AF22=Conferidor!$BH$2,'Anexo V - Quadro Consolidado'!K22,0)</f>
        <v>0</v>
      </c>
      <c r="BI23" s="43">
        <f>IF('Anexo V - Quadro Consolidado'!AF22=Conferidor!$BI$2,'Anexo V - Quadro Consolidado'!K22,0)</f>
        <v>0</v>
      </c>
      <c r="BJ23" s="43">
        <f>IF('Anexo V - Quadro Consolidado'!AF22=Conferidor!$BJ$2,'Anexo V - Quadro Consolidado'!K22,0)</f>
        <v>0</v>
      </c>
      <c r="BK23" s="43">
        <f>IF('Anexo V - Quadro Consolidado'!AF22=Conferidor!$BK$2,'Anexo V - Quadro Consolidado'!K22,0)</f>
        <v>0</v>
      </c>
      <c r="BM23" s="43">
        <f>IF('Anexo V - Quadro Consolidado'!AG22=Conferidor!$BM$2,'Anexo V - Quadro Consolidado'!L22,0)</f>
        <v>0</v>
      </c>
      <c r="BN23" s="43">
        <f>IF('Anexo V - Quadro Consolidado'!AG22=Conferidor!$BN$2,'Anexo V - Quadro Consolidado'!L22,0)</f>
        <v>0</v>
      </c>
      <c r="BO23" s="43">
        <f>IF('Anexo V - Quadro Consolidado'!AG22=Conferidor!$BO$2,'Anexo V - Quadro Consolidado'!L22,0)</f>
        <v>0</v>
      </c>
      <c r="BP23" s="43">
        <f>IF('Anexo V - Quadro Consolidado'!AG22=Conferidor!$BP$2,'Anexo V - Quadro Consolidado'!L22,0)</f>
        <v>0</v>
      </c>
      <c r="BQ23" s="43">
        <f>IF('Anexo V - Quadro Consolidado'!AG22=Conferidor!$BQ$2,'Anexo V - Quadro Consolidado'!L22,0)</f>
        <v>0</v>
      </c>
      <c r="BR23" s="43">
        <f>IF('Anexo V - Quadro Consolidado'!AG22=Conferidor!$BR$2,'Anexo V - Quadro Consolidado'!L22,0)</f>
        <v>0</v>
      </c>
      <c r="BT23" s="43">
        <f>IF('Anexo V - Quadro Consolidado'!AD22=Conferidor!$BT$2,'Anexo V - Quadro Consolidado'!I22,0)</f>
        <v>0</v>
      </c>
      <c r="BU23" s="43">
        <f>IF('Anexo V - Quadro Consolidado'!AD22=Conferidor!$BU$2,'Anexo V - Quadro Consolidado'!I22,0)</f>
        <v>0</v>
      </c>
      <c r="BV23" s="43">
        <f>IF('Anexo V - Quadro Consolidado'!AD22=Conferidor!$BV$2,'Anexo V - Quadro Consolidado'!I22,0)</f>
        <v>0</v>
      </c>
      <c r="BW23" s="43">
        <f>IF('Anexo V - Quadro Consolidado'!AD22=Conferidor!$BW$2,'Anexo V - Quadro Consolidado'!I22,0)</f>
        <v>0</v>
      </c>
      <c r="BX23" s="43">
        <f>IF('Anexo V - Quadro Consolidado'!AD22=Conferidor!$BX$2,'Anexo V - Quadro Consolidado'!I22,0)</f>
        <v>0</v>
      </c>
      <c r="BY23" s="43">
        <f>IF('Anexo V - Quadro Consolidado'!AD22=Conferidor!$BY$2,'Anexo V - Quadro Consolidado'!I22,0)</f>
        <v>0</v>
      </c>
      <c r="CA23" s="43">
        <f>IF('Anexo V - Quadro Consolidado'!AK22=Conferidor!$CA$2,'Anexo V - Quadro Consolidado'!P22,0)</f>
        <v>0</v>
      </c>
      <c r="CB23" s="43">
        <f>IF('Anexo V - Quadro Consolidado'!AK22=Conferidor!$CB$2,'Anexo V - Quadro Consolidado'!P22,0)</f>
        <v>0</v>
      </c>
      <c r="CC23" s="43">
        <f>IF('Anexo V - Quadro Consolidado'!AK22=Conferidor!$CC$2,'Anexo V - Quadro Consolidado'!P22,0)</f>
        <v>0</v>
      </c>
      <c r="CD23" s="43">
        <f>IF('Anexo V - Quadro Consolidado'!AK22=Conferidor!$CD$2,'Anexo V - Quadro Consolidado'!P22,0)</f>
        <v>0</v>
      </c>
      <c r="CE23" s="43">
        <f>IF('Anexo V - Quadro Consolidado'!AK22=Conferidor!$CE$2,'Anexo V - Quadro Consolidado'!P22,0)</f>
        <v>0</v>
      </c>
      <c r="CF23" s="43">
        <f>IF('Anexo V - Quadro Consolidado'!AK22=Conferidor!$CF$2,'Anexo V - Quadro Consolidado'!P22,0)</f>
        <v>0</v>
      </c>
      <c r="CH23" s="43">
        <f>IF('Anexo V - Quadro Consolidado'!AM22=Conferidor!$CH$2,'Anexo V - Quadro Consolidado'!R22,0)</f>
        <v>0</v>
      </c>
      <c r="CI23" s="43">
        <f>IF('Anexo V - Quadro Consolidado'!AM22=Conferidor!$CI$2,'Anexo V - Quadro Consolidado'!R22,0)</f>
        <v>0</v>
      </c>
      <c r="CJ23" s="43">
        <f>IF('Anexo V - Quadro Consolidado'!AM22=Conferidor!$CJ$2,'Anexo V - Quadro Consolidado'!R22,0)</f>
        <v>0</v>
      </c>
      <c r="CK23" s="43">
        <f>IF('Anexo V - Quadro Consolidado'!AM22=Conferidor!$CK$2,'Anexo V - Quadro Consolidado'!R22,0)</f>
        <v>0</v>
      </c>
      <c r="CL23" s="43">
        <f>IF('Anexo V - Quadro Consolidado'!AM22=Conferidor!$CL$2,'Anexo V - Quadro Consolidado'!R22,0)</f>
        <v>0</v>
      </c>
      <c r="CM23" s="43">
        <f>IF('Anexo V - Quadro Consolidado'!AM22=Conferidor!$CM$2,'Anexo V - Quadro Consolidado'!R22,0)</f>
        <v>0</v>
      </c>
      <c r="CO23" s="43">
        <f>IF('Anexo V - Quadro Consolidado'!AN22=Conferidor!$CO$2,'Anexo V - Quadro Consolidado'!S22,0)</f>
        <v>0</v>
      </c>
      <c r="CP23" s="43">
        <f>IF('Anexo V - Quadro Consolidado'!AN22=Conferidor!$CP$2,'Anexo V - Quadro Consolidado'!S22,0)</f>
        <v>0</v>
      </c>
      <c r="CQ23" s="43">
        <f>IF('Anexo V - Quadro Consolidado'!AN22=Conferidor!$CQ$2,'Anexo V - Quadro Consolidado'!S22,0)</f>
        <v>0</v>
      </c>
      <c r="CR23" s="43">
        <f>IF('Anexo V - Quadro Consolidado'!AN22=Conferidor!$CR$2,'Anexo V - Quadro Consolidado'!S22,0)</f>
        <v>0</v>
      </c>
      <c r="CS23" s="43">
        <f>IF('Anexo V - Quadro Consolidado'!AN22=Conferidor!$CS$2,'Anexo V - Quadro Consolidado'!S22,0)</f>
        <v>0</v>
      </c>
      <c r="CT23" s="43">
        <f>IF('Anexo V - Quadro Consolidado'!AN22=Conferidor!$CT$2,'Anexo V - Quadro Consolidado'!S22,0)</f>
        <v>0</v>
      </c>
      <c r="CV23" s="43">
        <f>IF('Anexo V - Quadro Consolidado'!AO22=Conferidor!$CV$2,'Anexo V - Quadro Consolidado'!T22,0)</f>
        <v>0</v>
      </c>
      <c r="CW23" s="43">
        <f>IF('Anexo V - Quadro Consolidado'!AO22=Conferidor!$CW$2,'Anexo V - Quadro Consolidado'!T22,0)</f>
        <v>0</v>
      </c>
      <c r="CX23" s="43">
        <f>IF('Anexo V - Quadro Consolidado'!AO22=Conferidor!$CX$2,'Anexo V - Quadro Consolidado'!T22,0)</f>
        <v>0</v>
      </c>
      <c r="CY23" s="43">
        <f>IF('Anexo V - Quadro Consolidado'!AO22=Conferidor!$CY$2,'Anexo V - Quadro Consolidado'!T22,0)</f>
        <v>0</v>
      </c>
      <c r="CZ23" s="43">
        <f>IF('Anexo V - Quadro Consolidado'!AO22=Conferidor!$CZ$2,'Anexo V - Quadro Consolidado'!T22,0)</f>
        <v>0</v>
      </c>
      <c r="DA23" s="43">
        <f>IF('Anexo V - Quadro Consolidado'!AO22=Conferidor!$DA$2,'Anexo V - Quadro Consolidado'!T22,0)</f>
        <v>0</v>
      </c>
      <c r="DC23" s="43">
        <f>IF('Anexo V - Quadro Consolidado'!AL22=Conferidor!$DC$2,'Anexo V - Quadro Consolidado'!Q22,0)</f>
        <v>0</v>
      </c>
      <c r="DD23" s="43">
        <f>IF('Anexo V - Quadro Consolidado'!AL22=Conferidor!$DD$2,'Anexo V - Quadro Consolidado'!Q22,0)</f>
        <v>0</v>
      </c>
      <c r="DE23" s="43">
        <f>IF('Anexo V - Quadro Consolidado'!AL22=Conferidor!$DE$2,'Anexo V - Quadro Consolidado'!Q22,0)</f>
        <v>0</v>
      </c>
      <c r="DF23" s="43">
        <f>IF('Anexo V - Quadro Consolidado'!AL22=Conferidor!$DF$2,'Anexo V - Quadro Consolidado'!Q22,0)</f>
        <v>0</v>
      </c>
      <c r="DG23" s="43">
        <f>IF('Anexo V - Quadro Consolidado'!AL22=Conferidor!$DG$2,'Anexo V - Quadro Consolidado'!Q22,0)</f>
        <v>0</v>
      </c>
      <c r="DH23" s="43">
        <f>IF('Anexo V - Quadro Consolidado'!AL22=Conferidor!$DH$2,'Anexo V - Quadro Consolidado'!Q22,0)</f>
        <v>0</v>
      </c>
      <c r="DJ23" s="43">
        <f>IF('Anexo V - Quadro Consolidado'!AP22=Conferidor!$DJ$2,'Anexo V - Quadro Consolidado'!U22,0)</f>
        <v>0</v>
      </c>
      <c r="DK23" s="43">
        <f>IF('Anexo V - Quadro Consolidado'!AP22=Conferidor!$DK$2,'Anexo V - Quadro Consolidado'!U22,0)</f>
        <v>0</v>
      </c>
      <c r="DL23" s="43">
        <f>IF('Anexo V - Quadro Consolidado'!AP22=Conferidor!$DL$2,'Anexo V - Quadro Consolidado'!U22,0)</f>
        <v>0</v>
      </c>
      <c r="DM23" s="43">
        <f>IF('Anexo V - Quadro Consolidado'!AP22=Conferidor!$DM$2,'Anexo V - Quadro Consolidado'!U22,0)</f>
        <v>0</v>
      </c>
      <c r="DN23" s="43">
        <f>IF('Anexo V - Quadro Consolidado'!AP22=Conferidor!$DN$2,'Anexo V - Quadro Consolidado'!U22,0)</f>
        <v>0</v>
      </c>
      <c r="DO23" s="43">
        <f>IF('Anexo V - Quadro Consolidado'!AP22=Conferidor!$DO$2,'Anexo V - Quadro Consolidado'!U22,0)</f>
        <v>0</v>
      </c>
      <c r="DQ23" s="43">
        <f>IF('Anexo V - Quadro Consolidado'!AQ22=Conferidor!$DQ$2,'Anexo V - Quadro Consolidado'!V22,0)</f>
        <v>0</v>
      </c>
      <c r="DR23" s="43">
        <f>IF('Anexo V - Quadro Consolidado'!AQ22=Conferidor!$DR$2,'Anexo V - Quadro Consolidado'!V22,0)</f>
        <v>0</v>
      </c>
      <c r="DS23" s="43">
        <f>IF('Anexo V - Quadro Consolidado'!AQ22=Conferidor!$DS$2,'Anexo V - Quadro Consolidado'!V22,0)</f>
        <v>0</v>
      </c>
      <c r="DT23" s="43">
        <f>IF('Anexo V - Quadro Consolidado'!AQ22=Conferidor!$DT$2,'Anexo V - Quadro Consolidado'!V22,0)</f>
        <v>0</v>
      </c>
      <c r="DU23" s="43">
        <f>IF('Anexo V - Quadro Consolidado'!AQ22=Conferidor!$DU$2,'Anexo V - Quadro Consolidado'!V22,0)</f>
        <v>0</v>
      </c>
      <c r="DV23" s="43">
        <f>IF('Anexo V - Quadro Consolidado'!AQ22=Conferidor!$DV$2,'Anexo V - Quadro Consolidado'!V22,0)</f>
        <v>0</v>
      </c>
      <c r="DX23" s="22">
        <f>IF('Anexo V - Quadro Consolidado'!AR22=Conferidor!$DX$2,'Anexo V - Quadro Consolidado'!W22,0)</f>
        <v>0</v>
      </c>
      <c r="DY23" s="22">
        <f>IF('Anexo V - Quadro Consolidado'!AR22=Conferidor!$DY$2,'Anexo V - Quadro Consolidado'!W22,0)</f>
        <v>0</v>
      </c>
      <c r="DZ23" s="22">
        <f>IF('Anexo V - Quadro Consolidado'!AR22=Conferidor!$DZ$2,'Anexo V - Quadro Consolidado'!W22,0)</f>
        <v>0</v>
      </c>
      <c r="EA23" s="22">
        <f>IF('Anexo V - Quadro Consolidado'!AR22=Conferidor!$EA$2,'Anexo V - Quadro Consolidado'!W22,0)</f>
        <v>0</v>
      </c>
      <c r="EB23" s="22">
        <f>IF('Anexo V - Quadro Consolidado'!AR22=Conferidor!$EB$2,'Anexo V - Quadro Consolidado'!W22,0)</f>
        <v>0</v>
      </c>
      <c r="EC23" s="22">
        <f>IF('Anexo V - Quadro Consolidado'!AR22=Conferidor!$EC$2,'Anexo V - Quadro Consolidado'!W22,0)</f>
        <v>0</v>
      </c>
      <c r="EE23" s="43">
        <f>IF('Anexo V - Quadro Consolidado'!AS22=Conferidor!$EE$2,'Anexo V - Quadro Consolidado'!X22,0)</f>
        <v>0</v>
      </c>
      <c r="EF23" s="43">
        <f>IF('Anexo V - Quadro Consolidado'!AS22=Conferidor!$EF$2,'Anexo V - Quadro Consolidado'!X22,0)</f>
        <v>0</v>
      </c>
      <c r="EG23" s="43">
        <f>IF('Anexo V - Quadro Consolidado'!AS22=Conferidor!$EG$2,'Anexo V - Quadro Consolidado'!X22,0)</f>
        <v>0</v>
      </c>
      <c r="EH23" s="43">
        <f>IF('Anexo V - Quadro Consolidado'!AS22=Conferidor!$EH$2,'Anexo V - Quadro Consolidado'!X22,0)</f>
        <v>0</v>
      </c>
      <c r="EI23" s="43">
        <f>IF('Anexo V - Quadro Consolidado'!AS22=Conferidor!$EI$2,'Anexo V - Quadro Consolidado'!X22,0)</f>
        <v>0</v>
      </c>
      <c r="EJ23" s="43">
        <f>IF('Anexo V - Quadro Consolidado'!AS22=Conferidor!$EJ$2,'Anexo V - Quadro Consolidado'!X22,0)</f>
        <v>0</v>
      </c>
      <c r="EL23" s="43">
        <f>IF('Anexo V - Quadro Consolidado'!AT22=Conferidor!$EL$2,'Anexo V - Quadro Consolidado'!Y22,0)</f>
        <v>0</v>
      </c>
      <c r="EM23" s="43">
        <f>IF('Anexo V - Quadro Consolidado'!AT22=Conferidor!$EM$2,'Anexo V - Quadro Consolidado'!Y22,0)</f>
        <v>0</v>
      </c>
      <c r="EN23" s="43">
        <f>IF('Anexo V - Quadro Consolidado'!AT22=Conferidor!$EN$2,'Anexo V - Quadro Consolidado'!Y22,0)</f>
        <v>0</v>
      </c>
      <c r="EO23" s="43">
        <f>IF('Anexo V - Quadro Consolidado'!AT22=Conferidor!$EO$2,'Anexo V - Quadro Consolidado'!Y22,0)</f>
        <v>0</v>
      </c>
      <c r="EP23" s="43">
        <f>IF('Anexo V - Quadro Consolidado'!AT22=Conferidor!$EP$2,'Anexo V - Quadro Consolidado'!Y22,0)</f>
        <v>0</v>
      </c>
      <c r="EQ23" s="43">
        <f>IF('Anexo V - Quadro Consolidado'!AT22=Conferidor!$EQ$2,'Anexo V - Quadro Consolidado'!Y22,0)</f>
        <v>0</v>
      </c>
    </row>
    <row r="24" spans="1:147">
      <c r="A24" s="12" t="s">
        <v>98</v>
      </c>
      <c r="B24" s="12" t="s">
        <v>99</v>
      </c>
      <c r="C24" s="12" t="s">
        <v>33</v>
      </c>
      <c r="D24" s="50">
        <f>IF('Anexo V - Quadro Consolidado'!AA23=Conferidor!$D$2,'Anexo V - Quadro Consolidado'!F23,0)</f>
        <v>0</v>
      </c>
      <c r="E24" s="50">
        <f>IF('Anexo V - Quadro Consolidado'!AA23=Conferidor!$E$2,'Anexo V - Quadro Consolidado'!F23,0)</f>
        <v>0</v>
      </c>
      <c r="F24" s="50">
        <f>IF('Anexo V - Quadro Consolidado'!AA23=Conferidor!$F$2,'Anexo V - Quadro Consolidado'!F23,0)</f>
        <v>0</v>
      </c>
      <c r="G24" s="50">
        <f>IF('Anexo V - Quadro Consolidado'!AA23=Conferidor!$G$2,'Anexo V - Quadro Consolidado'!F23,0)</f>
        <v>0</v>
      </c>
      <c r="H24" s="50">
        <f>IF('Anexo V - Quadro Consolidado'!AA23=Conferidor!$H$2,'Anexo V - Quadro Consolidado'!F23,0)</f>
        <v>0</v>
      </c>
      <c r="I24" s="50">
        <f>IF('Anexo V - Quadro Consolidado'!AA23=Conferidor!$I$2,'Anexo V - Quadro Consolidado'!F23,0)</f>
        <v>0</v>
      </c>
      <c r="K24" s="262">
        <f>IF('Anexo V - Quadro Consolidado'!AB23=Conferidor!$K$2,'Anexo V - Quadro Consolidado'!G23,0)</f>
        <v>0</v>
      </c>
      <c r="L24" s="262">
        <f>IF('Anexo V - Quadro Consolidado'!AB23=Conferidor!$L$2,'Anexo V - Quadro Consolidado'!G23,0)</f>
        <v>0</v>
      </c>
      <c r="M24" s="262">
        <f>IF('Anexo V - Quadro Consolidado'!AB23=Conferidor!$M$2,'Anexo V - Quadro Consolidado'!G23,0)</f>
        <v>0</v>
      </c>
      <c r="N24" s="262">
        <f>IF('Anexo V - Quadro Consolidado'!AB23=Conferidor!$N$2,'Anexo V - Quadro Consolidado'!G23,0)</f>
        <v>0</v>
      </c>
      <c r="O24" s="262">
        <f>IF('Anexo V - Quadro Consolidado'!AB23=Conferidor!$O$2,'Anexo V - Quadro Consolidado'!G23,0)</f>
        <v>0</v>
      </c>
      <c r="P24" s="262">
        <f>IF('Anexo V - Quadro Consolidado'!AB23=Conferidor!$P$2,'Anexo V - Quadro Consolidado'!G23,0)</f>
        <v>0</v>
      </c>
      <c r="R24" s="50">
        <f>IF('Anexo V - Quadro Consolidado'!AC23=Conferidor!$R$2,'Anexo V - Quadro Consolidado'!H23,0)</f>
        <v>0</v>
      </c>
      <c r="S24" s="50">
        <f>IF('Anexo V - Quadro Consolidado'!AC23=Conferidor!$S$2,'Anexo V - Quadro Consolidado'!H23,0)</f>
        <v>0</v>
      </c>
      <c r="T24" s="50">
        <f>IF('Anexo V - Quadro Consolidado'!AC23=Conferidor!$T$2,'Anexo V - Quadro Consolidado'!H23,0)</f>
        <v>0</v>
      </c>
      <c r="U24" s="50">
        <f>IF('Anexo V - Quadro Consolidado'!AC23=Conferidor!$U$2,'Anexo V - Quadro Consolidado'!H23,0)</f>
        <v>0</v>
      </c>
      <c r="V24" s="50">
        <f>IF('Anexo V - Quadro Consolidado'!AC23=Conferidor!$V$2,'Anexo V - Quadro Consolidado'!H23,0)</f>
        <v>0</v>
      </c>
      <c r="W24" s="50">
        <f>IF('Anexo V - Quadro Consolidado'!AC23=Conferidor!$W$2,'Anexo V - Quadro Consolidado'!H23,0)</f>
        <v>0</v>
      </c>
      <c r="Y24" s="43">
        <f>IF('Anexo V - Quadro Consolidado'!AH23=Conferidor!$Y$2,'Anexo V - Quadro Consolidado'!M23,0)</f>
        <v>0</v>
      </c>
      <c r="Z24" s="43">
        <f>IF('Anexo V - Quadro Consolidado'!AH23=Conferidor!$Z$2,'Anexo V - Quadro Consolidado'!M23,0)</f>
        <v>0</v>
      </c>
      <c r="AA24" s="43">
        <f>IF('Anexo V - Quadro Consolidado'!AH23=Conferidor!$AA$2,'Anexo V - Quadro Consolidado'!M23,0)</f>
        <v>0</v>
      </c>
      <c r="AB24" s="43">
        <f>IF('Anexo V - Quadro Consolidado'!AH23=Conferidor!$AB$2,'Anexo V - Quadro Consolidado'!M23,0)</f>
        <v>0</v>
      </c>
      <c r="AC24" s="43">
        <f>IF('Anexo V - Quadro Consolidado'!AH23=Conferidor!$AC$2,'Anexo V - Quadro Consolidado'!M23,0)</f>
        <v>0</v>
      </c>
      <c r="AD24" s="43">
        <f>IF('Anexo V - Quadro Consolidado'!AH23=Conferidor!$AD$2,'Anexo V - Quadro Consolidado'!M23,0)</f>
        <v>0</v>
      </c>
      <c r="AF24" s="43">
        <f>IF('Anexo V - Quadro Consolidado'!AI23=Conferidor!$AF$2,'Anexo V - Quadro Consolidado'!N23,0)</f>
        <v>0</v>
      </c>
      <c r="AG24" s="43">
        <f>IF('Anexo V - Quadro Consolidado'!AI23=Conferidor!$AG$2,'Anexo V - Quadro Consolidado'!N23,0)</f>
        <v>0</v>
      </c>
      <c r="AH24" s="43">
        <f>IF('Anexo V - Quadro Consolidado'!AI23=Conferidor!$AH$2,'Anexo V - Quadro Consolidado'!N23,0)</f>
        <v>0</v>
      </c>
      <c r="AI24" s="43">
        <f>IF('Anexo V - Quadro Consolidado'!AI23=Conferidor!$AI$2,'Anexo V - Quadro Consolidado'!N23,0)</f>
        <v>0</v>
      </c>
      <c r="AJ24" s="43">
        <f>IF('Anexo V - Quadro Consolidado'!AI23=Conferidor!$AJ$2,'Anexo V - Quadro Consolidado'!N23,0)</f>
        <v>0</v>
      </c>
      <c r="AK24" s="43">
        <f>IF('Anexo V - Quadro Consolidado'!AI23=Conferidor!$AK$2,'Anexo V - Quadro Consolidado'!N23,0)</f>
        <v>0</v>
      </c>
      <c r="AM24" s="43">
        <f>IF('Anexo V - Quadro Consolidado'!AJ23=Conferidor!$AM$2,'Anexo V - Quadro Consolidado'!O23,0)</f>
        <v>0</v>
      </c>
      <c r="AN24" s="43">
        <f>IF('Anexo V - Quadro Consolidado'!AJ23=Conferidor!$AN$2,'Anexo V - Quadro Consolidado'!O23,0)</f>
        <v>0</v>
      </c>
      <c r="AO24" s="43">
        <f>IF('Anexo V - Quadro Consolidado'!AJ23=Conferidor!$AO$2,'Anexo V - Quadro Consolidado'!O23,0)</f>
        <v>0</v>
      </c>
      <c r="AP24" s="43">
        <f>IF('Anexo V - Quadro Consolidado'!AJ23=Conferidor!$AP$2,'Anexo V - Quadro Consolidado'!O23,0)</f>
        <v>0</v>
      </c>
      <c r="AQ24" s="43">
        <f>IF('Anexo V - Quadro Consolidado'!AJ23=Conferidor!$AQ$2,'Anexo V - Quadro Consolidado'!O23,0)</f>
        <v>0</v>
      </c>
      <c r="AR24" s="43">
        <f>IF('Anexo V - Quadro Consolidado'!AJ23=Conferidor!$AR$2,'Anexo V - Quadro Consolidado'!O23,0)</f>
        <v>0</v>
      </c>
      <c r="AT24" s="43">
        <f>IF('Anexo V - Quadro Consolidado'!AE23=Conferidor!$AT$2,'Anexo V - Quadro Consolidado'!J23,0)</f>
        <v>0</v>
      </c>
      <c r="AU24" s="43">
        <f>IF('Anexo V - Quadro Consolidado'!AE23=Conferidor!$AU$2,'Anexo V - Quadro Consolidado'!J23,0)</f>
        <v>0</v>
      </c>
      <c r="AV24" s="43">
        <f>IF('Anexo V - Quadro Consolidado'!AE23=Conferidor!$AV$2,'Anexo V - Quadro Consolidado'!J23,0)</f>
        <v>0</v>
      </c>
      <c r="AW24" s="43">
        <f>IF('Anexo V - Quadro Consolidado'!AE23=Conferidor!$AW$2,'Anexo V - Quadro Consolidado'!J23,0)</f>
        <v>0</v>
      </c>
      <c r="AX24" s="43">
        <f>IF('Anexo V - Quadro Consolidado'!AE23=Conferidor!$AX$2,'Anexo V - Quadro Consolidado'!J23,0)</f>
        <v>0</v>
      </c>
      <c r="AY24" s="43">
        <f>IF('Anexo V - Quadro Consolidado'!AE23=Conferidor!$AY$2,'Anexo V - Quadro Consolidado'!J23,0)</f>
        <v>0</v>
      </c>
      <c r="AZ24" s="43">
        <f>IF('Anexo V - Quadro Consolidado'!AE23=Conferidor!$AZ$2,'Anexo V - Quadro Consolidado'!J23,0)</f>
        <v>0</v>
      </c>
      <c r="BA24" s="43">
        <f>IF('Anexo V - Quadro Consolidado'!AE23=Conferidor!$BA$2,'Anexo V - Quadro Consolidado'!J23,0)</f>
        <v>0</v>
      </c>
      <c r="BB24" s="43">
        <f>IF('Anexo V - Quadro Consolidado'!AE23=Conferidor!$BB$2,'Anexo V - Quadro Consolidado'!J23,0)</f>
        <v>0</v>
      </c>
      <c r="BD24" s="43">
        <f>IF('Anexo V - Quadro Consolidado'!AF23=Conferidor!$BD$2,'Anexo V - Quadro Consolidado'!K23,0)</f>
        <v>0</v>
      </c>
      <c r="BE24" s="43">
        <f>IF('Anexo V - Quadro Consolidado'!AF23=Conferidor!$BE$2,'Anexo V - Quadro Consolidado'!K23,0)</f>
        <v>0</v>
      </c>
      <c r="BF24" s="43">
        <f>IF('Anexo V - Quadro Consolidado'!AF23=Conferidor!$BF$2,'Anexo V - Quadro Consolidado'!K23,0)</f>
        <v>0</v>
      </c>
      <c r="BG24" s="43">
        <f>IF('Anexo V - Quadro Consolidado'!AF23=Conferidor!$BG$2,'Anexo V - Quadro Consolidado'!K23,0)</f>
        <v>0</v>
      </c>
      <c r="BH24" s="43">
        <f>IF('Anexo V - Quadro Consolidado'!AF23=Conferidor!$BH$2,'Anexo V - Quadro Consolidado'!K23,0)</f>
        <v>0</v>
      </c>
      <c r="BI24" s="43">
        <f>IF('Anexo V - Quadro Consolidado'!AF23=Conferidor!$BI$2,'Anexo V - Quadro Consolidado'!K23,0)</f>
        <v>0</v>
      </c>
      <c r="BJ24" s="43">
        <f>IF('Anexo V - Quadro Consolidado'!AF23=Conferidor!$BJ$2,'Anexo V - Quadro Consolidado'!K23,0)</f>
        <v>0</v>
      </c>
      <c r="BK24" s="43">
        <f>IF('Anexo V - Quadro Consolidado'!AF23=Conferidor!$BK$2,'Anexo V - Quadro Consolidado'!K23,0)</f>
        <v>0</v>
      </c>
      <c r="BM24" s="43">
        <f>IF('Anexo V - Quadro Consolidado'!AG23=Conferidor!$BM$2,'Anexo V - Quadro Consolidado'!L23,0)</f>
        <v>0</v>
      </c>
      <c r="BN24" s="43">
        <f>IF('Anexo V - Quadro Consolidado'!AG23=Conferidor!$BN$2,'Anexo V - Quadro Consolidado'!L23,0)</f>
        <v>0</v>
      </c>
      <c r="BO24" s="43">
        <f>IF('Anexo V - Quadro Consolidado'!AG23=Conferidor!$BO$2,'Anexo V - Quadro Consolidado'!L23,0)</f>
        <v>0</v>
      </c>
      <c r="BP24" s="43">
        <f>IF('Anexo V - Quadro Consolidado'!AG23=Conferidor!$BP$2,'Anexo V - Quadro Consolidado'!L23,0)</f>
        <v>0</v>
      </c>
      <c r="BQ24" s="43">
        <f>IF('Anexo V - Quadro Consolidado'!AG23=Conferidor!$BQ$2,'Anexo V - Quadro Consolidado'!L23,0)</f>
        <v>1</v>
      </c>
      <c r="BR24" s="43">
        <f>IF('Anexo V - Quadro Consolidado'!AG23=Conferidor!$BR$2,'Anexo V - Quadro Consolidado'!L23,0)</f>
        <v>0</v>
      </c>
      <c r="BT24" s="43">
        <f>IF('Anexo V - Quadro Consolidado'!AD23=Conferidor!$BT$2,'Anexo V - Quadro Consolidado'!I23,0)</f>
        <v>0</v>
      </c>
      <c r="BU24" s="43">
        <f>IF('Anexo V - Quadro Consolidado'!AD23=Conferidor!$BU$2,'Anexo V - Quadro Consolidado'!I23,0)</f>
        <v>0</v>
      </c>
      <c r="BV24" s="43">
        <f>IF('Anexo V - Quadro Consolidado'!AD23=Conferidor!$BV$2,'Anexo V - Quadro Consolidado'!I23,0)</f>
        <v>0</v>
      </c>
      <c r="BW24" s="43">
        <f>IF('Anexo V - Quadro Consolidado'!AD23=Conferidor!$BW$2,'Anexo V - Quadro Consolidado'!I23,0)</f>
        <v>0</v>
      </c>
      <c r="BX24" s="43">
        <f>IF('Anexo V - Quadro Consolidado'!AD23=Conferidor!$BX$2,'Anexo V - Quadro Consolidado'!I23,0)</f>
        <v>0</v>
      </c>
      <c r="BY24" s="43">
        <f>IF('Anexo V - Quadro Consolidado'!AD23=Conferidor!$BY$2,'Anexo V - Quadro Consolidado'!I23,0)</f>
        <v>0</v>
      </c>
      <c r="CA24" s="43">
        <f>IF('Anexo V - Quadro Consolidado'!AK23=Conferidor!$CA$2,'Anexo V - Quadro Consolidado'!P23,0)</f>
        <v>0</v>
      </c>
      <c r="CB24" s="43">
        <f>IF('Anexo V - Quadro Consolidado'!AK23=Conferidor!$CB$2,'Anexo V - Quadro Consolidado'!P23,0)</f>
        <v>0</v>
      </c>
      <c r="CC24" s="43">
        <f>IF('Anexo V - Quadro Consolidado'!AK23=Conferidor!$CC$2,'Anexo V - Quadro Consolidado'!P23,0)</f>
        <v>0</v>
      </c>
      <c r="CD24" s="43">
        <f>IF('Anexo V - Quadro Consolidado'!AK23=Conferidor!$CD$2,'Anexo V - Quadro Consolidado'!P23,0)</f>
        <v>0</v>
      </c>
      <c r="CE24" s="43">
        <f>IF('Anexo V - Quadro Consolidado'!AK23=Conferidor!$CE$2,'Anexo V - Quadro Consolidado'!P23,0)</f>
        <v>0</v>
      </c>
      <c r="CF24" s="43">
        <f>IF('Anexo V - Quadro Consolidado'!AK23=Conferidor!$CF$2,'Anexo V - Quadro Consolidado'!P23,0)</f>
        <v>0</v>
      </c>
      <c r="CH24" s="43">
        <f>IF('Anexo V - Quadro Consolidado'!AM23=Conferidor!$CH$2,'Anexo V - Quadro Consolidado'!R23,0)</f>
        <v>0</v>
      </c>
      <c r="CI24" s="43">
        <f>IF('Anexo V - Quadro Consolidado'!AM23=Conferidor!$CI$2,'Anexo V - Quadro Consolidado'!R23,0)</f>
        <v>0</v>
      </c>
      <c r="CJ24" s="43">
        <f>IF('Anexo V - Quadro Consolidado'!AM23=Conferidor!$CJ$2,'Anexo V - Quadro Consolidado'!R23,0)</f>
        <v>0</v>
      </c>
      <c r="CK24" s="43">
        <f>IF('Anexo V - Quadro Consolidado'!AM23=Conferidor!$CK$2,'Anexo V - Quadro Consolidado'!R23,0)</f>
        <v>0</v>
      </c>
      <c r="CL24" s="43">
        <f>IF('Anexo V - Quadro Consolidado'!AM23=Conferidor!$CL$2,'Anexo V - Quadro Consolidado'!R23,0)</f>
        <v>0</v>
      </c>
      <c r="CM24" s="43">
        <f>IF('Anexo V - Quadro Consolidado'!AM23=Conferidor!$CM$2,'Anexo V - Quadro Consolidado'!R23,0)</f>
        <v>0</v>
      </c>
      <c r="CO24" s="43">
        <f>IF('Anexo V - Quadro Consolidado'!AN23=Conferidor!$CO$2,'Anexo V - Quadro Consolidado'!S23,0)</f>
        <v>0</v>
      </c>
      <c r="CP24" s="43">
        <f>IF('Anexo V - Quadro Consolidado'!AN23=Conferidor!$CP$2,'Anexo V - Quadro Consolidado'!S23,0)</f>
        <v>0</v>
      </c>
      <c r="CQ24" s="43">
        <f>IF('Anexo V - Quadro Consolidado'!AN23=Conferidor!$CQ$2,'Anexo V - Quadro Consolidado'!S23,0)</f>
        <v>0</v>
      </c>
      <c r="CR24" s="43">
        <f>IF('Anexo V - Quadro Consolidado'!AN23=Conferidor!$CR$2,'Anexo V - Quadro Consolidado'!S23,0)</f>
        <v>0</v>
      </c>
      <c r="CS24" s="43">
        <f>IF('Anexo V - Quadro Consolidado'!AN23=Conferidor!$CS$2,'Anexo V - Quadro Consolidado'!S23,0)</f>
        <v>0</v>
      </c>
      <c r="CT24" s="43">
        <f>IF('Anexo V - Quadro Consolidado'!AN23=Conferidor!$CT$2,'Anexo V - Quadro Consolidado'!S23,0)</f>
        <v>0</v>
      </c>
      <c r="CV24" s="43">
        <f>IF('Anexo V - Quadro Consolidado'!AO23=Conferidor!$CV$2,'Anexo V - Quadro Consolidado'!T23,0)</f>
        <v>0</v>
      </c>
      <c r="CW24" s="43">
        <f>IF('Anexo V - Quadro Consolidado'!AO23=Conferidor!$CW$2,'Anexo V - Quadro Consolidado'!T23,0)</f>
        <v>0</v>
      </c>
      <c r="CX24" s="43">
        <f>IF('Anexo V - Quadro Consolidado'!AO23=Conferidor!$CX$2,'Anexo V - Quadro Consolidado'!T23,0)</f>
        <v>0</v>
      </c>
      <c r="CY24" s="43">
        <f>IF('Anexo V - Quadro Consolidado'!AO23=Conferidor!$CY$2,'Anexo V - Quadro Consolidado'!T23,0)</f>
        <v>0</v>
      </c>
      <c r="CZ24" s="43">
        <f>IF('Anexo V - Quadro Consolidado'!AO23=Conferidor!$CZ$2,'Anexo V - Quadro Consolidado'!T23,0)</f>
        <v>0</v>
      </c>
      <c r="DA24" s="43">
        <f>IF('Anexo V - Quadro Consolidado'!AO23=Conferidor!$DA$2,'Anexo V - Quadro Consolidado'!T23,0)</f>
        <v>0</v>
      </c>
      <c r="DC24" s="43">
        <f>IF('Anexo V - Quadro Consolidado'!AL23=Conferidor!$DC$2,'Anexo V - Quadro Consolidado'!Q23,0)</f>
        <v>0</v>
      </c>
      <c r="DD24" s="43">
        <f>IF('Anexo V - Quadro Consolidado'!AL23=Conferidor!$DD$2,'Anexo V - Quadro Consolidado'!Q23,0)</f>
        <v>0</v>
      </c>
      <c r="DE24" s="43">
        <f>IF('Anexo V - Quadro Consolidado'!AL23=Conferidor!$DE$2,'Anexo V - Quadro Consolidado'!Q23,0)</f>
        <v>0</v>
      </c>
      <c r="DF24" s="43">
        <f>IF('Anexo V - Quadro Consolidado'!AL23=Conferidor!$DF$2,'Anexo V - Quadro Consolidado'!Q23,0)</f>
        <v>0</v>
      </c>
      <c r="DG24" s="43">
        <f>IF('Anexo V - Quadro Consolidado'!AL23=Conferidor!$DG$2,'Anexo V - Quadro Consolidado'!Q23,0)</f>
        <v>0</v>
      </c>
      <c r="DH24" s="43">
        <f>IF('Anexo V - Quadro Consolidado'!AL23=Conferidor!$DH$2,'Anexo V - Quadro Consolidado'!Q23,0)</f>
        <v>0</v>
      </c>
      <c r="DJ24" s="43">
        <f>IF('Anexo V - Quadro Consolidado'!AP23=Conferidor!$DJ$2,'Anexo V - Quadro Consolidado'!U23,0)</f>
        <v>0</v>
      </c>
      <c r="DK24" s="43">
        <f>IF('Anexo V - Quadro Consolidado'!AP23=Conferidor!$DK$2,'Anexo V - Quadro Consolidado'!U23,0)</f>
        <v>0</v>
      </c>
      <c r="DL24" s="43">
        <f>IF('Anexo V - Quadro Consolidado'!AP23=Conferidor!$DL$2,'Anexo V - Quadro Consolidado'!U23,0)</f>
        <v>0</v>
      </c>
      <c r="DM24" s="43">
        <f>IF('Anexo V - Quadro Consolidado'!AP23=Conferidor!$DM$2,'Anexo V - Quadro Consolidado'!U23,0)</f>
        <v>0</v>
      </c>
      <c r="DN24" s="43">
        <f>IF('Anexo V - Quadro Consolidado'!AP23=Conferidor!$DN$2,'Anexo V - Quadro Consolidado'!U23,0)</f>
        <v>0</v>
      </c>
      <c r="DO24" s="43">
        <f>IF('Anexo V - Quadro Consolidado'!AP23=Conferidor!$DO$2,'Anexo V - Quadro Consolidado'!U23,0)</f>
        <v>0</v>
      </c>
      <c r="DQ24" s="43">
        <f>IF('Anexo V - Quadro Consolidado'!AQ23=Conferidor!$DQ$2,'Anexo V - Quadro Consolidado'!V23,0)</f>
        <v>0</v>
      </c>
      <c r="DR24" s="43">
        <f>IF('Anexo V - Quadro Consolidado'!AQ23=Conferidor!$DR$2,'Anexo V - Quadro Consolidado'!V23,0)</f>
        <v>0</v>
      </c>
      <c r="DS24" s="43">
        <f>IF('Anexo V - Quadro Consolidado'!AQ23=Conferidor!$DS$2,'Anexo V - Quadro Consolidado'!V23,0)</f>
        <v>0</v>
      </c>
      <c r="DT24" s="43">
        <f>IF('Anexo V - Quadro Consolidado'!AQ23=Conferidor!$DT$2,'Anexo V - Quadro Consolidado'!V23,0)</f>
        <v>0</v>
      </c>
      <c r="DU24" s="43">
        <f>IF('Anexo V - Quadro Consolidado'!AQ23=Conferidor!$DU$2,'Anexo V - Quadro Consolidado'!V23,0)</f>
        <v>0</v>
      </c>
      <c r="DV24" s="43">
        <f>IF('Anexo V - Quadro Consolidado'!AQ23=Conferidor!$DV$2,'Anexo V - Quadro Consolidado'!V23,0)</f>
        <v>0</v>
      </c>
      <c r="DX24" s="22">
        <f>IF('Anexo V - Quadro Consolidado'!AR23=Conferidor!$DX$2,'Anexo V - Quadro Consolidado'!W23,0)</f>
        <v>0</v>
      </c>
      <c r="DY24" s="22">
        <f>IF('Anexo V - Quadro Consolidado'!AR23=Conferidor!$DY$2,'Anexo V - Quadro Consolidado'!W23,0)</f>
        <v>0</v>
      </c>
      <c r="DZ24" s="22">
        <f>IF('Anexo V - Quadro Consolidado'!AR23=Conferidor!$DZ$2,'Anexo V - Quadro Consolidado'!W23,0)</f>
        <v>0</v>
      </c>
      <c r="EA24" s="22">
        <f>IF('Anexo V - Quadro Consolidado'!AR23=Conferidor!$EA$2,'Anexo V - Quadro Consolidado'!W23,0)</f>
        <v>0</v>
      </c>
      <c r="EB24" s="22">
        <f>IF('Anexo V - Quadro Consolidado'!AR23=Conferidor!$EB$2,'Anexo V - Quadro Consolidado'!W23,0)</f>
        <v>0</v>
      </c>
      <c r="EC24" s="22">
        <f>IF('Anexo V - Quadro Consolidado'!AR23=Conferidor!$EC$2,'Anexo V - Quadro Consolidado'!W23,0)</f>
        <v>0</v>
      </c>
      <c r="EE24" s="43">
        <f>IF('Anexo V - Quadro Consolidado'!AS23=Conferidor!$EE$2,'Anexo V - Quadro Consolidado'!X23,0)</f>
        <v>0</v>
      </c>
      <c r="EF24" s="43">
        <f>IF('Anexo V - Quadro Consolidado'!AS23=Conferidor!$EF$2,'Anexo V - Quadro Consolidado'!X23,0)</f>
        <v>0</v>
      </c>
      <c r="EG24" s="43">
        <f>IF('Anexo V - Quadro Consolidado'!AS23=Conferidor!$EG$2,'Anexo V - Quadro Consolidado'!X23,0)</f>
        <v>0</v>
      </c>
      <c r="EH24" s="43">
        <f>IF('Anexo V - Quadro Consolidado'!AS23=Conferidor!$EH$2,'Anexo V - Quadro Consolidado'!X23,0)</f>
        <v>0</v>
      </c>
      <c r="EI24" s="43">
        <f>IF('Anexo V - Quadro Consolidado'!AS23=Conferidor!$EI$2,'Anexo V - Quadro Consolidado'!X23,0)</f>
        <v>0</v>
      </c>
      <c r="EJ24" s="43">
        <f>IF('Anexo V - Quadro Consolidado'!AS23=Conferidor!$EJ$2,'Anexo V - Quadro Consolidado'!X23,0)</f>
        <v>0</v>
      </c>
      <c r="EL24" s="43">
        <f>IF('Anexo V - Quadro Consolidado'!AT23=Conferidor!$EL$2,'Anexo V - Quadro Consolidado'!Y23,0)</f>
        <v>0</v>
      </c>
      <c r="EM24" s="43">
        <f>IF('Anexo V - Quadro Consolidado'!AT23=Conferidor!$EM$2,'Anexo V - Quadro Consolidado'!Y23,0)</f>
        <v>0</v>
      </c>
      <c r="EN24" s="43">
        <f>IF('Anexo V - Quadro Consolidado'!AT23=Conferidor!$EN$2,'Anexo V - Quadro Consolidado'!Y23,0)</f>
        <v>0</v>
      </c>
      <c r="EO24" s="43">
        <f>IF('Anexo V - Quadro Consolidado'!AT23=Conferidor!$EO$2,'Anexo V - Quadro Consolidado'!Y23,0)</f>
        <v>0</v>
      </c>
      <c r="EP24" s="43">
        <f>IF('Anexo V - Quadro Consolidado'!AT23=Conferidor!$EP$2,'Anexo V - Quadro Consolidado'!Y23,0)</f>
        <v>0</v>
      </c>
      <c r="EQ24" s="43">
        <f>IF('Anexo V - Quadro Consolidado'!AT23=Conferidor!$EQ$2,'Anexo V - Quadro Consolidado'!Y23,0)</f>
        <v>0</v>
      </c>
    </row>
    <row r="25" spans="1:147">
      <c r="A25" s="12" t="s">
        <v>98</v>
      </c>
      <c r="B25" s="12" t="s">
        <v>99</v>
      </c>
      <c r="C25" s="12" t="s">
        <v>34</v>
      </c>
      <c r="D25" s="50">
        <f>IF('Anexo V - Quadro Consolidado'!AA24=Conferidor!$D$2,'Anexo V - Quadro Consolidado'!F24,0)</f>
        <v>0</v>
      </c>
      <c r="E25" s="50">
        <f>IF('Anexo V - Quadro Consolidado'!AA24=Conferidor!$E$2,'Anexo V - Quadro Consolidado'!F24,0)</f>
        <v>0</v>
      </c>
      <c r="F25" s="50">
        <f>IF('Anexo V - Quadro Consolidado'!AA24=Conferidor!$F$2,'Anexo V - Quadro Consolidado'!F24,0)</f>
        <v>0</v>
      </c>
      <c r="G25" s="50">
        <f>IF('Anexo V - Quadro Consolidado'!AA24=Conferidor!$G$2,'Anexo V - Quadro Consolidado'!F24,0)</f>
        <v>0</v>
      </c>
      <c r="H25" s="50">
        <f>IF('Anexo V - Quadro Consolidado'!AA24=Conferidor!$H$2,'Anexo V - Quadro Consolidado'!F24,0)</f>
        <v>0</v>
      </c>
      <c r="I25" s="50">
        <f>IF('Anexo V - Quadro Consolidado'!AA24=Conferidor!$I$2,'Anexo V - Quadro Consolidado'!F24,0)</f>
        <v>0</v>
      </c>
      <c r="K25" s="262">
        <f>IF('Anexo V - Quadro Consolidado'!AB24=Conferidor!$K$2,'Anexo V - Quadro Consolidado'!G24,0)</f>
        <v>0</v>
      </c>
      <c r="L25" s="262">
        <f>IF('Anexo V - Quadro Consolidado'!AB24=Conferidor!$L$2,'Anexo V - Quadro Consolidado'!G24,0)</f>
        <v>0</v>
      </c>
      <c r="M25" s="262">
        <f>IF('Anexo V - Quadro Consolidado'!AB24=Conferidor!$M$2,'Anexo V - Quadro Consolidado'!G24,0)</f>
        <v>0</v>
      </c>
      <c r="N25" s="262">
        <f>IF('Anexo V - Quadro Consolidado'!AB24=Conferidor!$N$2,'Anexo V - Quadro Consolidado'!G24,0)</f>
        <v>0</v>
      </c>
      <c r="O25" s="262">
        <f>IF('Anexo V - Quadro Consolidado'!AB24=Conferidor!$O$2,'Anexo V - Quadro Consolidado'!G24,0)</f>
        <v>0</v>
      </c>
      <c r="P25" s="262">
        <f>IF('Anexo V - Quadro Consolidado'!AB24=Conferidor!$P$2,'Anexo V - Quadro Consolidado'!G24,0)</f>
        <v>0</v>
      </c>
      <c r="R25" s="50">
        <f>IF('Anexo V - Quadro Consolidado'!AC24=Conferidor!$R$2,'Anexo V - Quadro Consolidado'!H24,0)</f>
        <v>0</v>
      </c>
      <c r="S25" s="50">
        <f>IF('Anexo V - Quadro Consolidado'!AC24=Conferidor!$S$2,'Anexo V - Quadro Consolidado'!H24,0)</f>
        <v>0</v>
      </c>
      <c r="T25" s="50">
        <f>IF('Anexo V - Quadro Consolidado'!AC24=Conferidor!$T$2,'Anexo V - Quadro Consolidado'!H24,0)</f>
        <v>0</v>
      </c>
      <c r="U25" s="50">
        <f>IF('Anexo V - Quadro Consolidado'!AC24=Conferidor!$U$2,'Anexo V - Quadro Consolidado'!H24,0)</f>
        <v>0</v>
      </c>
      <c r="V25" s="50">
        <f>IF('Anexo V - Quadro Consolidado'!AC24=Conferidor!$V$2,'Anexo V - Quadro Consolidado'!H24,0)</f>
        <v>0</v>
      </c>
      <c r="W25" s="50">
        <f>IF('Anexo V - Quadro Consolidado'!AC24=Conferidor!$W$2,'Anexo V - Quadro Consolidado'!H24,0)</f>
        <v>0</v>
      </c>
      <c r="Y25" s="43">
        <f>IF('Anexo V - Quadro Consolidado'!AH24=Conferidor!$Y$2,'Anexo V - Quadro Consolidado'!M24,0)</f>
        <v>0</v>
      </c>
      <c r="Z25" s="43">
        <f>IF('Anexo V - Quadro Consolidado'!AH24=Conferidor!$Z$2,'Anexo V - Quadro Consolidado'!M24,0)</f>
        <v>0</v>
      </c>
      <c r="AA25" s="43">
        <f>IF('Anexo V - Quadro Consolidado'!AH24=Conferidor!$AA$2,'Anexo V - Quadro Consolidado'!M24,0)</f>
        <v>0</v>
      </c>
      <c r="AB25" s="43">
        <f>IF('Anexo V - Quadro Consolidado'!AH24=Conferidor!$AB$2,'Anexo V - Quadro Consolidado'!M24,0)</f>
        <v>0</v>
      </c>
      <c r="AC25" s="43">
        <f>IF('Anexo V - Quadro Consolidado'!AH24=Conferidor!$AC$2,'Anexo V - Quadro Consolidado'!M24,0)</f>
        <v>0</v>
      </c>
      <c r="AD25" s="43">
        <f>IF('Anexo V - Quadro Consolidado'!AH24=Conferidor!$AD$2,'Anexo V - Quadro Consolidado'!M24,0)</f>
        <v>0</v>
      </c>
      <c r="AF25" s="43">
        <f>IF('Anexo V - Quadro Consolidado'!AI24=Conferidor!$AF$2,'Anexo V - Quadro Consolidado'!N24,0)</f>
        <v>0</v>
      </c>
      <c r="AG25" s="43">
        <f>IF('Anexo V - Quadro Consolidado'!AI24=Conferidor!$AG$2,'Anexo V - Quadro Consolidado'!N24,0)</f>
        <v>0</v>
      </c>
      <c r="AH25" s="43">
        <f>IF('Anexo V - Quadro Consolidado'!AI24=Conferidor!$AH$2,'Anexo V - Quadro Consolidado'!N24,0)</f>
        <v>0</v>
      </c>
      <c r="AI25" s="43">
        <f>IF('Anexo V - Quadro Consolidado'!AI24=Conferidor!$AI$2,'Anexo V - Quadro Consolidado'!N24,0)</f>
        <v>0</v>
      </c>
      <c r="AJ25" s="43">
        <f>IF('Anexo V - Quadro Consolidado'!AI24=Conferidor!$AJ$2,'Anexo V - Quadro Consolidado'!N24,0)</f>
        <v>0</v>
      </c>
      <c r="AK25" s="43">
        <f>IF('Anexo V - Quadro Consolidado'!AI24=Conferidor!$AK$2,'Anexo V - Quadro Consolidado'!N24,0)</f>
        <v>0</v>
      </c>
      <c r="AM25" s="43">
        <f>IF('Anexo V - Quadro Consolidado'!AJ24=Conferidor!$AM$2,'Anexo V - Quadro Consolidado'!O24,0)</f>
        <v>0</v>
      </c>
      <c r="AN25" s="43">
        <f>IF('Anexo V - Quadro Consolidado'!AJ24=Conferidor!$AN$2,'Anexo V - Quadro Consolidado'!O24,0)</f>
        <v>0</v>
      </c>
      <c r="AO25" s="43">
        <f>IF('Anexo V - Quadro Consolidado'!AJ24=Conferidor!$AO$2,'Anexo V - Quadro Consolidado'!O24,0)</f>
        <v>0</v>
      </c>
      <c r="AP25" s="43">
        <f>IF('Anexo V - Quadro Consolidado'!AJ24=Conferidor!$AP$2,'Anexo V - Quadro Consolidado'!O24,0)</f>
        <v>0</v>
      </c>
      <c r="AQ25" s="43">
        <f>IF('Anexo V - Quadro Consolidado'!AJ24=Conferidor!$AQ$2,'Anexo V - Quadro Consolidado'!O24,0)</f>
        <v>0</v>
      </c>
      <c r="AR25" s="43">
        <f>IF('Anexo V - Quadro Consolidado'!AJ24=Conferidor!$AR$2,'Anexo V - Quadro Consolidado'!O24,0)</f>
        <v>0</v>
      </c>
      <c r="AT25" s="43">
        <f>IF('Anexo V - Quadro Consolidado'!AE24=Conferidor!$AT$2,'Anexo V - Quadro Consolidado'!J24,0)</f>
        <v>0</v>
      </c>
      <c r="AU25" s="43">
        <f>IF('Anexo V - Quadro Consolidado'!AE24=Conferidor!$AU$2,'Anexo V - Quadro Consolidado'!J24,0)</f>
        <v>0</v>
      </c>
      <c r="AV25" s="43">
        <f>IF('Anexo V - Quadro Consolidado'!AE24=Conferidor!$AV$2,'Anexo V - Quadro Consolidado'!J24,0)</f>
        <v>0</v>
      </c>
      <c r="AW25" s="43">
        <f>IF('Anexo V - Quadro Consolidado'!AE24=Conferidor!$AW$2,'Anexo V - Quadro Consolidado'!J24,0)</f>
        <v>0</v>
      </c>
      <c r="AX25" s="43">
        <f>IF('Anexo V - Quadro Consolidado'!AE24=Conferidor!$AX$2,'Anexo V - Quadro Consolidado'!J24,0)</f>
        <v>1</v>
      </c>
      <c r="AY25" s="43">
        <f>IF('Anexo V - Quadro Consolidado'!AE24=Conferidor!$AY$2,'Anexo V - Quadro Consolidado'!J24,0)</f>
        <v>0</v>
      </c>
      <c r="AZ25" s="43">
        <f>IF('Anexo V - Quadro Consolidado'!AE24=Conferidor!$AZ$2,'Anexo V - Quadro Consolidado'!J24,0)</f>
        <v>0</v>
      </c>
      <c r="BA25" s="43">
        <f>IF('Anexo V - Quadro Consolidado'!AE24=Conferidor!$BA$2,'Anexo V - Quadro Consolidado'!J24,0)</f>
        <v>0</v>
      </c>
      <c r="BB25" s="43">
        <f>IF('Anexo V - Quadro Consolidado'!AE24=Conferidor!$BB$2,'Anexo V - Quadro Consolidado'!J24,0)</f>
        <v>0</v>
      </c>
      <c r="BD25" s="43">
        <f>IF('Anexo V - Quadro Consolidado'!AF24=Conferidor!$BD$2,'Anexo V - Quadro Consolidado'!K24,0)</f>
        <v>0</v>
      </c>
      <c r="BE25" s="43">
        <f>IF('Anexo V - Quadro Consolidado'!AF24=Conferidor!$BE$2,'Anexo V - Quadro Consolidado'!K24,0)</f>
        <v>0</v>
      </c>
      <c r="BF25" s="43">
        <f>IF('Anexo V - Quadro Consolidado'!AF24=Conferidor!$BF$2,'Anexo V - Quadro Consolidado'!K24,0)</f>
        <v>0</v>
      </c>
      <c r="BG25" s="43">
        <f>IF('Anexo V - Quadro Consolidado'!AF24=Conferidor!$BG$2,'Anexo V - Quadro Consolidado'!K24,0)</f>
        <v>0</v>
      </c>
      <c r="BH25" s="43">
        <f>IF('Anexo V - Quadro Consolidado'!AF24=Conferidor!$BH$2,'Anexo V - Quadro Consolidado'!K24,0)</f>
        <v>0</v>
      </c>
      <c r="BI25" s="43">
        <f>IF('Anexo V - Quadro Consolidado'!AF24=Conferidor!$BI$2,'Anexo V - Quadro Consolidado'!K24,0)</f>
        <v>0</v>
      </c>
      <c r="BJ25" s="43">
        <f>IF('Anexo V - Quadro Consolidado'!AF24=Conferidor!$BJ$2,'Anexo V - Quadro Consolidado'!K24,0)</f>
        <v>0</v>
      </c>
      <c r="BK25" s="43">
        <f>IF('Anexo V - Quadro Consolidado'!AF24=Conferidor!$BK$2,'Anexo V - Quadro Consolidado'!K24,0)</f>
        <v>0</v>
      </c>
      <c r="BM25" s="43">
        <f>IF('Anexo V - Quadro Consolidado'!AG24=Conferidor!$BM$2,'Anexo V - Quadro Consolidado'!L24,0)</f>
        <v>0</v>
      </c>
      <c r="BN25" s="43">
        <f>IF('Anexo V - Quadro Consolidado'!AG24=Conferidor!$BN$2,'Anexo V - Quadro Consolidado'!L24,0)</f>
        <v>0</v>
      </c>
      <c r="BO25" s="43">
        <f>IF('Anexo V - Quadro Consolidado'!AG24=Conferidor!$BO$2,'Anexo V - Quadro Consolidado'!L24,0)</f>
        <v>0</v>
      </c>
      <c r="BP25" s="43">
        <f>IF('Anexo V - Quadro Consolidado'!AG24=Conferidor!$BP$2,'Anexo V - Quadro Consolidado'!L24,0)</f>
        <v>0</v>
      </c>
      <c r="BQ25" s="43">
        <f>IF('Anexo V - Quadro Consolidado'!AG24=Conferidor!$BQ$2,'Anexo V - Quadro Consolidado'!L24,0)</f>
        <v>0</v>
      </c>
      <c r="BR25" s="43">
        <f>IF('Anexo V - Quadro Consolidado'!AG24=Conferidor!$BR$2,'Anexo V - Quadro Consolidado'!L24,0)</f>
        <v>0</v>
      </c>
      <c r="BT25" s="43">
        <f>IF('Anexo V - Quadro Consolidado'!AD24=Conferidor!$BT$2,'Anexo V - Quadro Consolidado'!I24,0)</f>
        <v>0</v>
      </c>
      <c r="BU25" s="43">
        <f>IF('Anexo V - Quadro Consolidado'!AD24=Conferidor!$BU$2,'Anexo V - Quadro Consolidado'!I24,0)</f>
        <v>0</v>
      </c>
      <c r="BV25" s="43">
        <f>IF('Anexo V - Quadro Consolidado'!AD24=Conferidor!$BV$2,'Anexo V - Quadro Consolidado'!I24,0)</f>
        <v>0</v>
      </c>
      <c r="BW25" s="43">
        <f>IF('Anexo V - Quadro Consolidado'!AD24=Conferidor!$BW$2,'Anexo V - Quadro Consolidado'!I24,0)</f>
        <v>0</v>
      </c>
      <c r="BX25" s="43">
        <f>IF('Anexo V - Quadro Consolidado'!AD24=Conferidor!$BX$2,'Anexo V - Quadro Consolidado'!I24,0)</f>
        <v>0</v>
      </c>
      <c r="BY25" s="43">
        <f>IF('Anexo V - Quadro Consolidado'!AD24=Conferidor!$BY$2,'Anexo V - Quadro Consolidado'!I24,0)</f>
        <v>0</v>
      </c>
      <c r="CA25" s="43">
        <f>IF('Anexo V - Quadro Consolidado'!AK24=Conferidor!$CA$2,'Anexo V - Quadro Consolidado'!P24,0)</f>
        <v>0</v>
      </c>
      <c r="CB25" s="43">
        <f>IF('Anexo V - Quadro Consolidado'!AK24=Conferidor!$CB$2,'Anexo V - Quadro Consolidado'!P24,0)</f>
        <v>0</v>
      </c>
      <c r="CC25" s="43">
        <f>IF('Anexo V - Quadro Consolidado'!AK24=Conferidor!$CC$2,'Anexo V - Quadro Consolidado'!P24,0)</f>
        <v>0</v>
      </c>
      <c r="CD25" s="43">
        <f>IF('Anexo V - Quadro Consolidado'!AK24=Conferidor!$CD$2,'Anexo V - Quadro Consolidado'!P24,0)</f>
        <v>0</v>
      </c>
      <c r="CE25" s="43">
        <f>IF('Anexo V - Quadro Consolidado'!AK24=Conferidor!$CE$2,'Anexo V - Quadro Consolidado'!P24,0)</f>
        <v>0</v>
      </c>
      <c r="CF25" s="43">
        <f>IF('Anexo V - Quadro Consolidado'!AK24=Conferidor!$CF$2,'Anexo V - Quadro Consolidado'!P24,0)</f>
        <v>0</v>
      </c>
      <c r="CH25" s="43">
        <f>IF('Anexo V - Quadro Consolidado'!AM24=Conferidor!$CH$2,'Anexo V - Quadro Consolidado'!R24,0)</f>
        <v>0</v>
      </c>
      <c r="CI25" s="43">
        <f>IF('Anexo V - Quadro Consolidado'!AM24=Conferidor!$CI$2,'Anexo V - Quadro Consolidado'!R24,0)</f>
        <v>0</v>
      </c>
      <c r="CJ25" s="43">
        <f>IF('Anexo V - Quadro Consolidado'!AM24=Conferidor!$CJ$2,'Anexo V - Quadro Consolidado'!R24,0)</f>
        <v>0</v>
      </c>
      <c r="CK25" s="43">
        <f>IF('Anexo V - Quadro Consolidado'!AM24=Conferidor!$CK$2,'Anexo V - Quadro Consolidado'!R24,0)</f>
        <v>0</v>
      </c>
      <c r="CL25" s="43">
        <f>IF('Anexo V - Quadro Consolidado'!AM24=Conferidor!$CL$2,'Anexo V - Quadro Consolidado'!R24,0)</f>
        <v>0</v>
      </c>
      <c r="CM25" s="43">
        <f>IF('Anexo V - Quadro Consolidado'!AM24=Conferidor!$CM$2,'Anexo V - Quadro Consolidado'!R24,0)</f>
        <v>0</v>
      </c>
      <c r="CO25" s="43">
        <f>IF('Anexo V - Quadro Consolidado'!AN24=Conferidor!$CO$2,'Anexo V - Quadro Consolidado'!S24,0)</f>
        <v>0</v>
      </c>
      <c r="CP25" s="43">
        <f>IF('Anexo V - Quadro Consolidado'!AN24=Conferidor!$CP$2,'Anexo V - Quadro Consolidado'!S24,0)</f>
        <v>0</v>
      </c>
      <c r="CQ25" s="43">
        <f>IF('Anexo V - Quadro Consolidado'!AN24=Conferidor!$CQ$2,'Anexo V - Quadro Consolidado'!S24,0)</f>
        <v>0</v>
      </c>
      <c r="CR25" s="43">
        <f>IF('Anexo V - Quadro Consolidado'!AN24=Conferidor!$CR$2,'Anexo V - Quadro Consolidado'!S24,0)</f>
        <v>0</v>
      </c>
      <c r="CS25" s="43">
        <f>IF('Anexo V - Quadro Consolidado'!AN24=Conferidor!$CS$2,'Anexo V - Quadro Consolidado'!S24,0)</f>
        <v>0</v>
      </c>
      <c r="CT25" s="43">
        <f>IF('Anexo V - Quadro Consolidado'!AN24=Conferidor!$CT$2,'Anexo V - Quadro Consolidado'!S24,0)</f>
        <v>0</v>
      </c>
      <c r="CV25" s="43">
        <f>IF('Anexo V - Quadro Consolidado'!AO24=Conferidor!$CV$2,'Anexo V - Quadro Consolidado'!T24,0)</f>
        <v>0</v>
      </c>
      <c r="CW25" s="43">
        <f>IF('Anexo V - Quadro Consolidado'!AO24=Conferidor!$CW$2,'Anexo V - Quadro Consolidado'!T24,0)</f>
        <v>0</v>
      </c>
      <c r="CX25" s="43">
        <f>IF('Anexo V - Quadro Consolidado'!AO24=Conferidor!$CX$2,'Anexo V - Quadro Consolidado'!T24,0)</f>
        <v>0</v>
      </c>
      <c r="CY25" s="43">
        <f>IF('Anexo V - Quadro Consolidado'!AO24=Conferidor!$CY$2,'Anexo V - Quadro Consolidado'!T24,0)</f>
        <v>0</v>
      </c>
      <c r="CZ25" s="43">
        <f>IF('Anexo V - Quadro Consolidado'!AO24=Conferidor!$CZ$2,'Anexo V - Quadro Consolidado'!T24,0)</f>
        <v>0</v>
      </c>
      <c r="DA25" s="43">
        <f>IF('Anexo V - Quadro Consolidado'!AO24=Conferidor!$DA$2,'Anexo V - Quadro Consolidado'!T24,0)</f>
        <v>0</v>
      </c>
      <c r="DC25" s="43">
        <f>IF('Anexo V - Quadro Consolidado'!AL24=Conferidor!$DC$2,'Anexo V - Quadro Consolidado'!Q24,0)</f>
        <v>0</v>
      </c>
      <c r="DD25" s="43">
        <f>IF('Anexo V - Quadro Consolidado'!AL24=Conferidor!$DD$2,'Anexo V - Quadro Consolidado'!Q24,0)</f>
        <v>0</v>
      </c>
      <c r="DE25" s="43">
        <f>IF('Anexo V - Quadro Consolidado'!AL24=Conferidor!$DE$2,'Anexo V - Quadro Consolidado'!Q24,0)</f>
        <v>0</v>
      </c>
      <c r="DF25" s="43">
        <f>IF('Anexo V - Quadro Consolidado'!AL24=Conferidor!$DF$2,'Anexo V - Quadro Consolidado'!Q24,0)</f>
        <v>0</v>
      </c>
      <c r="DG25" s="43">
        <f>IF('Anexo V - Quadro Consolidado'!AL24=Conferidor!$DG$2,'Anexo V - Quadro Consolidado'!Q24,0)</f>
        <v>0</v>
      </c>
      <c r="DH25" s="43">
        <f>IF('Anexo V - Quadro Consolidado'!AL24=Conferidor!$DH$2,'Anexo V - Quadro Consolidado'!Q24,0)</f>
        <v>0</v>
      </c>
      <c r="DJ25" s="43">
        <f>IF('Anexo V - Quadro Consolidado'!AP24=Conferidor!$DJ$2,'Anexo V - Quadro Consolidado'!U24,0)</f>
        <v>0</v>
      </c>
      <c r="DK25" s="43">
        <f>IF('Anexo V - Quadro Consolidado'!AP24=Conferidor!$DK$2,'Anexo V - Quadro Consolidado'!U24,0)</f>
        <v>0</v>
      </c>
      <c r="DL25" s="43">
        <f>IF('Anexo V - Quadro Consolidado'!AP24=Conferidor!$DL$2,'Anexo V - Quadro Consolidado'!U24,0)</f>
        <v>0</v>
      </c>
      <c r="DM25" s="43">
        <f>IF('Anexo V - Quadro Consolidado'!AP24=Conferidor!$DM$2,'Anexo V - Quadro Consolidado'!U24,0)</f>
        <v>0</v>
      </c>
      <c r="DN25" s="43">
        <f>IF('Anexo V - Quadro Consolidado'!AP24=Conferidor!$DN$2,'Anexo V - Quadro Consolidado'!U24,0)</f>
        <v>0</v>
      </c>
      <c r="DO25" s="43">
        <f>IF('Anexo V - Quadro Consolidado'!AP24=Conferidor!$DO$2,'Anexo V - Quadro Consolidado'!U24,0)</f>
        <v>0</v>
      </c>
      <c r="DQ25" s="43">
        <f>IF('Anexo V - Quadro Consolidado'!AQ24=Conferidor!$DQ$2,'Anexo V - Quadro Consolidado'!V24,0)</f>
        <v>0</v>
      </c>
      <c r="DR25" s="43">
        <f>IF('Anexo V - Quadro Consolidado'!AQ24=Conferidor!$DR$2,'Anexo V - Quadro Consolidado'!V24,0)</f>
        <v>0</v>
      </c>
      <c r="DS25" s="43">
        <f>IF('Anexo V - Quadro Consolidado'!AQ24=Conferidor!$DS$2,'Anexo V - Quadro Consolidado'!V24,0)</f>
        <v>0</v>
      </c>
      <c r="DT25" s="43">
        <f>IF('Anexo V - Quadro Consolidado'!AQ24=Conferidor!$DT$2,'Anexo V - Quadro Consolidado'!V24,0)</f>
        <v>0</v>
      </c>
      <c r="DU25" s="43">
        <f>IF('Anexo V - Quadro Consolidado'!AQ24=Conferidor!$DU$2,'Anexo V - Quadro Consolidado'!V24,0)</f>
        <v>0</v>
      </c>
      <c r="DV25" s="43">
        <f>IF('Anexo V - Quadro Consolidado'!AQ24=Conferidor!$DV$2,'Anexo V - Quadro Consolidado'!V24,0)</f>
        <v>0</v>
      </c>
      <c r="DX25" s="22">
        <f>IF('Anexo V - Quadro Consolidado'!AR24=Conferidor!$DX$2,'Anexo V - Quadro Consolidado'!W24,0)</f>
        <v>0</v>
      </c>
      <c r="DY25" s="22">
        <f>IF('Anexo V - Quadro Consolidado'!AR24=Conferidor!$DY$2,'Anexo V - Quadro Consolidado'!W24,0)</f>
        <v>0</v>
      </c>
      <c r="DZ25" s="22">
        <f>IF('Anexo V - Quadro Consolidado'!AR24=Conferidor!$DZ$2,'Anexo V - Quadro Consolidado'!W24,0)</f>
        <v>0</v>
      </c>
      <c r="EA25" s="22">
        <f>IF('Anexo V - Quadro Consolidado'!AR24=Conferidor!$EA$2,'Anexo V - Quadro Consolidado'!W24,0)</f>
        <v>0</v>
      </c>
      <c r="EB25" s="22">
        <f>IF('Anexo V - Quadro Consolidado'!AR24=Conferidor!$EB$2,'Anexo V - Quadro Consolidado'!W24,0)</f>
        <v>0</v>
      </c>
      <c r="EC25" s="22">
        <f>IF('Anexo V - Quadro Consolidado'!AR24=Conferidor!$EC$2,'Anexo V - Quadro Consolidado'!W24,0)</f>
        <v>0</v>
      </c>
      <c r="EE25" s="43">
        <f>IF('Anexo V - Quadro Consolidado'!AS24=Conferidor!$EE$2,'Anexo V - Quadro Consolidado'!X24,0)</f>
        <v>0</v>
      </c>
      <c r="EF25" s="43">
        <f>IF('Anexo V - Quadro Consolidado'!AS24=Conferidor!$EF$2,'Anexo V - Quadro Consolidado'!X24,0)</f>
        <v>0</v>
      </c>
      <c r="EG25" s="43">
        <f>IF('Anexo V - Quadro Consolidado'!AS24=Conferidor!$EG$2,'Anexo V - Quadro Consolidado'!X24,0)</f>
        <v>0</v>
      </c>
      <c r="EH25" s="43">
        <f>IF('Anexo V - Quadro Consolidado'!AS24=Conferidor!$EH$2,'Anexo V - Quadro Consolidado'!X24,0)</f>
        <v>0</v>
      </c>
      <c r="EI25" s="43">
        <f>IF('Anexo V - Quadro Consolidado'!AS24=Conferidor!$EI$2,'Anexo V - Quadro Consolidado'!X24,0)</f>
        <v>0</v>
      </c>
      <c r="EJ25" s="43">
        <f>IF('Anexo V - Quadro Consolidado'!AS24=Conferidor!$EJ$2,'Anexo V - Quadro Consolidado'!X24,0)</f>
        <v>0</v>
      </c>
      <c r="EL25" s="43">
        <f>IF('Anexo V - Quadro Consolidado'!AT24=Conferidor!$EL$2,'Anexo V - Quadro Consolidado'!Y24,0)</f>
        <v>0</v>
      </c>
      <c r="EM25" s="43">
        <f>IF('Anexo V - Quadro Consolidado'!AT24=Conferidor!$EM$2,'Anexo V - Quadro Consolidado'!Y24,0)</f>
        <v>0</v>
      </c>
      <c r="EN25" s="43">
        <f>IF('Anexo V - Quadro Consolidado'!AT24=Conferidor!$EN$2,'Anexo V - Quadro Consolidado'!Y24,0)</f>
        <v>0</v>
      </c>
      <c r="EO25" s="43">
        <f>IF('Anexo V - Quadro Consolidado'!AT24=Conferidor!$EO$2,'Anexo V - Quadro Consolidado'!Y24,0)</f>
        <v>0</v>
      </c>
      <c r="EP25" s="43">
        <f>IF('Anexo V - Quadro Consolidado'!AT24=Conferidor!$EP$2,'Anexo V - Quadro Consolidado'!Y24,0)</f>
        <v>0</v>
      </c>
      <c r="EQ25" s="43">
        <f>IF('Anexo V - Quadro Consolidado'!AT24=Conferidor!$EQ$2,'Anexo V - Quadro Consolidado'!Y24,0)</f>
        <v>0</v>
      </c>
    </row>
    <row r="26" spans="1:147">
      <c r="A26" s="12" t="s">
        <v>98</v>
      </c>
      <c r="B26" s="12" t="s">
        <v>99</v>
      </c>
      <c r="C26" s="12" t="s">
        <v>26</v>
      </c>
      <c r="D26" s="50">
        <f>IF('Anexo V - Quadro Consolidado'!AA25=Conferidor!$D$2,'Anexo V - Quadro Consolidado'!F25,0)</f>
        <v>0</v>
      </c>
      <c r="E26" s="50">
        <f>IF('Anexo V - Quadro Consolidado'!AA25=Conferidor!$E$2,'Anexo V - Quadro Consolidado'!F25,0)</f>
        <v>0</v>
      </c>
      <c r="F26" s="50">
        <f>IF('Anexo V - Quadro Consolidado'!AA25=Conferidor!$F$2,'Anexo V - Quadro Consolidado'!F25,0)</f>
        <v>0</v>
      </c>
      <c r="G26" s="50">
        <f>IF('Anexo V - Quadro Consolidado'!AA25=Conferidor!$G$2,'Anexo V - Quadro Consolidado'!F25,0)</f>
        <v>0</v>
      </c>
      <c r="H26" s="50">
        <f>IF('Anexo V - Quadro Consolidado'!AA25=Conferidor!$H$2,'Anexo V - Quadro Consolidado'!F25,0)</f>
        <v>0</v>
      </c>
      <c r="I26" s="50">
        <f>IF('Anexo V - Quadro Consolidado'!AA25=Conferidor!$I$2,'Anexo V - Quadro Consolidado'!F25,0)</f>
        <v>0</v>
      </c>
      <c r="K26" s="262">
        <f>IF('Anexo V - Quadro Consolidado'!AB25=Conferidor!$K$2,'Anexo V - Quadro Consolidado'!G25,0)</f>
        <v>0</v>
      </c>
      <c r="L26" s="262">
        <f>IF('Anexo V - Quadro Consolidado'!AB25=Conferidor!$L$2,'Anexo V - Quadro Consolidado'!G25,0)</f>
        <v>0</v>
      </c>
      <c r="M26" s="262">
        <f>IF('Anexo V - Quadro Consolidado'!AB25=Conferidor!$M$2,'Anexo V - Quadro Consolidado'!G25,0)</f>
        <v>0</v>
      </c>
      <c r="N26" s="262">
        <f>IF('Anexo V - Quadro Consolidado'!AB25=Conferidor!$N$2,'Anexo V - Quadro Consolidado'!G25,0)</f>
        <v>0</v>
      </c>
      <c r="O26" s="262">
        <f>IF('Anexo V - Quadro Consolidado'!AB25=Conferidor!$O$2,'Anexo V - Quadro Consolidado'!G25,0)</f>
        <v>0</v>
      </c>
      <c r="P26" s="262">
        <f>IF('Anexo V - Quadro Consolidado'!AB25=Conferidor!$P$2,'Anexo V - Quadro Consolidado'!G25,0)</f>
        <v>0</v>
      </c>
      <c r="R26" s="50">
        <f>IF('Anexo V - Quadro Consolidado'!AC25=Conferidor!$R$2,'Anexo V - Quadro Consolidado'!H25,0)</f>
        <v>0</v>
      </c>
      <c r="S26" s="50">
        <f>IF('Anexo V - Quadro Consolidado'!AC25=Conferidor!$S$2,'Anexo V - Quadro Consolidado'!H25,0)</f>
        <v>0</v>
      </c>
      <c r="T26" s="50">
        <f>IF('Anexo V - Quadro Consolidado'!AC25=Conferidor!$T$2,'Anexo V - Quadro Consolidado'!H25,0)</f>
        <v>0</v>
      </c>
      <c r="U26" s="50">
        <f>IF('Anexo V - Quadro Consolidado'!AC25=Conferidor!$U$2,'Anexo V - Quadro Consolidado'!H25,0)</f>
        <v>0</v>
      </c>
      <c r="V26" s="50">
        <f>IF('Anexo V - Quadro Consolidado'!AC25=Conferidor!$V$2,'Anexo V - Quadro Consolidado'!H25,0)</f>
        <v>0</v>
      </c>
      <c r="W26" s="50">
        <f>IF('Anexo V - Quadro Consolidado'!AC25=Conferidor!$W$2,'Anexo V - Quadro Consolidado'!H25,0)</f>
        <v>0</v>
      </c>
      <c r="Y26" s="43">
        <f>IF('Anexo V - Quadro Consolidado'!AH25=Conferidor!$Y$2,'Anexo V - Quadro Consolidado'!M25,0)</f>
        <v>0</v>
      </c>
      <c r="Z26" s="43">
        <f>IF('Anexo V - Quadro Consolidado'!AH25=Conferidor!$Z$2,'Anexo V - Quadro Consolidado'!M25,0)</f>
        <v>0</v>
      </c>
      <c r="AA26" s="43">
        <f>IF('Anexo V - Quadro Consolidado'!AH25=Conferidor!$AA$2,'Anexo V - Quadro Consolidado'!M25,0)</f>
        <v>0</v>
      </c>
      <c r="AB26" s="43">
        <f>IF('Anexo V - Quadro Consolidado'!AH25=Conferidor!$AB$2,'Anexo V - Quadro Consolidado'!M25,0)</f>
        <v>0</v>
      </c>
      <c r="AC26" s="43">
        <f>IF('Anexo V - Quadro Consolidado'!AH25=Conferidor!$AC$2,'Anexo V - Quadro Consolidado'!M25,0)</f>
        <v>0</v>
      </c>
      <c r="AD26" s="43">
        <f>IF('Anexo V - Quadro Consolidado'!AH25=Conferidor!$AD$2,'Anexo V - Quadro Consolidado'!M25,0)</f>
        <v>0</v>
      </c>
      <c r="AF26" s="43">
        <f>IF('Anexo V - Quadro Consolidado'!AI25=Conferidor!$AF$2,'Anexo V - Quadro Consolidado'!N25,0)</f>
        <v>0</v>
      </c>
      <c r="AG26" s="43">
        <f>IF('Anexo V - Quadro Consolidado'!AI25=Conferidor!$AG$2,'Anexo V - Quadro Consolidado'!N25,0)</f>
        <v>0</v>
      </c>
      <c r="AH26" s="43">
        <f>IF('Anexo V - Quadro Consolidado'!AI25=Conferidor!$AH$2,'Anexo V - Quadro Consolidado'!N25,0)</f>
        <v>0</v>
      </c>
      <c r="AI26" s="43">
        <f>IF('Anexo V - Quadro Consolidado'!AI25=Conferidor!$AI$2,'Anexo V - Quadro Consolidado'!N25,0)</f>
        <v>0</v>
      </c>
      <c r="AJ26" s="43">
        <f>IF('Anexo V - Quadro Consolidado'!AI25=Conferidor!$AJ$2,'Anexo V - Quadro Consolidado'!N25,0)</f>
        <v>0</v>
      </c>
      <c r="AK26" s="43">
        <f>IF('Anexo V - Quadro Consolidado'!AI25=Conferidor!$AK$2,'Anexo V - Quadro Consolidado'!N25,0)</f>
        <v>0</v>
      </c>
      <c r="AM26" s="43">
        <f>IF('Anexo V - Quadro Consolidado'!AJ25=Conferidor!$AM$2,'Anexo V - Quadro Consolidado'!O25,0)</f>
        <v>0</v>
      </c>
      <c r="AN26" s="43">
        <f>IF('Anexo V - Quadro Consolidado'!AJ25=Conferidor!$AN$2,'Anexo V - Quadro Consolidado'!O25,0)</f>
        <v>0</v>
      </c>
      <c r="AO26" s="43">
        <f>IF('Anexo V - Quadro Consolidado'!AJ25=Conferidor!$AO$2,'Anexo V - Quadro Consolidado'!O25,0)</f>
        <v>0</v>
      </c>
      <c r="AP26" s="43">
        <f>IF('Anexo V - Quadro Consolidado'!AJ25=Conferidor!$AP$2,'Anexo V - Quadro Consolidado'!O25,0)</f>
        <v>0</v>
      </c>
      <c r="AQ26" s="43">
        <f>IF('Anexo V - Quadro Consolidado'!AJ25=Conferidor!$AQ$2,'Anexo V - Quadro Consolidado'!O25,0)</f>
        <v>0</v>
      </c>
      <c r="AR26" s="43">
        <f>IF('Anexo V - Quadro Consolidado'!AJ25=Conferidor!$AR$2,'Anexo V - Quadro Consolidado'!O25,0)</f>
        <v>0</v>
      </c>
      <c r="AT26" s="43">
        <f>IF('Anexo V - Quadro Consolidado'!AE25=Conferidor!$AT$2,'Anexo V - Quadro Consolidado'!J25,0)</f>
        <v>0</v>
      </c>
      <c r="AU26" s="43">
        <f>IF('Anexo V - Quadro Consolidado'!AE25=Conferidor!$AU$2,'Anexo V - Quadro Consolidado'!J25,0)</f>
        <v>0</v>
      </c>
      <c r="AV26" s="43">
        <f>IF('Anexo V - Quadro Consolidado'!AE25=Conferidor!$AV$2,'Anexo V - Quadro Consolidado'!J25,0)</f>
        <v>0</v>
      </c>
      <c r="AW26" s="43">
        <f>IF('Anexo V - Quadro Consolidado'!AE25=Conferidor!$AW$2,'Anexo V - Quadro Consolidado'!J25,0)</f>
        <v>0</v>
      </c>
      <c r="AX26" s="43">
        <f>IF('Anexo V - Quadro Consolidado'!AE25=Conferidor!$AX$2,'Anexo V - Quadro Consolidado'!J25,0)</f>
        <v>1</v>
      </c>
      <c r="AY26" s="43">
        <f>IF('Anexo V - Quadro Consolidado'!AE25=Conferidor!$AY$2,'Anexo V - Quadro Consolidado'!J25,0)</f>
        <v>0</v>
      </c>
      <c r="AZ26" s="43">
        <f>IF('Anexo V - Quadro Consolidado'!AE25=Conferidor!$AZ$2,'Anexo V - Quadro Consolidado'!J25,0)</f>
        <v>0</v>
      </c>
      <c r="BA26" s="43">
        <f>IF('Anexo V - Quadro Consolidado'!AE25=Conferidor!$BA$2,'Anexo V - Quadro Consolidado'!J25,0)</f>
        <v>0</v>
      </c>
      <c r="BB26" s="43">
        <f>IF('Anexo V - Quadro Consolidado'!AE25=Conferidor!$BB$2,'Anexo V - Quadro Consolidado'!J25,0)</f>
        <v>0</v>
      </c>
      <c r="BD26" s="43">
        <f>IF('Anexo V - Quadro Consolidado'!AF25=Conferidor!$BD$2,'Anexo V - Quadro Consolidado'!K25,0)</f>
        <v>0</v>
      </c>
      <c r="BE26" s="43">
        <f>IF('Anexo V - Quadro Consolidado'!AF25=Conferidor!$BE$2,'Anexo V - Quadro Consolidado'!K25,0)</f>
        <v>0</v>
      </c>
      <c r="BF26" s="43">
        <f>IF('Anexo V - Quadro Consolidado'!AF25=Conferidor!$BF$2,'Anexo V - Quadro Consolidado'!K25,0)</f>
        <v>0</v>
      </c>
      <c r="BG26" s="43">
        <f>IF('Anexo V - Quadro Consolidado'!AF25=Conferidor!$BG$2,'Anexo V - Quadro Consolidado'!K25,0)</f>
        <v>0</v>
      </c>
      <c r="BH26" s="43">
        <f>IF('Anexo V - Quadro Consolidado'!AF25=Conferidor!$BH$2,'Anexo V - Quadro Consolidado'!K25,0)</f>
        <v>0</v>
      </c>
      <c r="BI26" s="43">
        <f>IF('Anexo V - Quadro Consolidado'!AF25=Conferidor!$BI$2,'Anexo V - Quadro Consolidado'!K25,0)</f>
        <v>0</v>
      </c>
      <c r="BJ26" s="43">
        <f>IF('Anexo V - Quadro Consolidado'!AF25=Conferidor!$BJ$2,'Anexo V - Quadro Consolidado'!K25,0)</f>
        <v>0</v>
      </c>
      <c r="BK26" s="43">
        <f>IF('Anexo V - Quadro Consolidado'!AF25=Conferidor!$BK$2,'Anexo V - Quadro Consolidado'!K25,0)</f>
        <v>0</v>
      </c>
      <c r="BM26" s="43">
        <f>IF('Anexo V - Quadro Consolidado'!AG25=Conferidor!$BM$2,'Anexo V - Quadro Consolidado'!L25,0)</f>
        <v>0</v>
      </c>
      <c r="BN26" s="43">
        <f>IF('Anexo V - Quadro Consolidado'!AG25=Conferidor!$BN$2,'Anexo V - Quadro Consolidado'!L25,0)</f>
        <v>0</v>
      </c>
      <c r="BO26" s="43">
        <f>IF('Anexo V - Quadro Consolidado'!AG25=Conferidor!$BO$2,'Anexo V - Quadro Consolidado'!L25,0)</f>
        <v>0</v>
      </c>
      <c r="BP26" s="43">
        <f>IF('Anexo V - Quadro Consolidado'!AG25=Conferidor!$BP$2,'Anexo V - Quadro Consolidado'!L25,0)</f>
        <v>0</v>
      </c>
      <c r="BQ26" s="43">
        <f>IF('Anexo V - Quadro Consolidado'!AG25=Conferidor!$BQ$2,'Anexo V - Quadro Consolidado'!L25,0)</f>
        <v>0</v>
      </c>
      <c r="BR26" s="43">
        <f>IF('Anexo V - Quadro Consolidado'!AG25=Conferidor!$BR$2,'Anexo V - Quadro Consolidado'!L25,0)</f>
        <v>0</v>
      </c>
      <c r="BT26" s="43">
        <f>IF('Anexo V - Quadro Consolidado'!AD25=Conferidor!$BT$2,'Anexo V - Quadro Consolidado'!I25,0)</f>
        <v>0</v>
      </c>
      <c r="BU26" s="43">
        <f>IF('Anexo V - Quadro Consolidado'!AD25=Conferidor!$BU$2,'Anexo V - Quadro Consolidado'!I25,0)</f>
        <v>0</v>
      </c>
      <c r="BV26" s="43">
        <f>IF('Anexo V - Quadro Consolidado'!AD25=Conferidor!$BV$2,'Anexo V - Quadro Consolidado'!I25,0)</f>
        <v>0</v>
      </c>
      <c r="BW26" s="43">
        <f>IF('Anexo V - Quadro Consolidado'!AD25=Conferidor!$BW$2,'Anexo V - Quadro Consolidado'!I25,0)</f>
        <v>0</v>
      </c>
      <c r="BX26" s="43">
        <f>IF('Anexo V - Quadro Consolidado'!AD25=Conferidor!$BX$2,'Anexo V - Quadro Consolidado'!I25,0)</f>
        <v>0</v>
      </c>
      <c r="BY26" s="43">
        <f>IF('Anexo V - Quadro Consolidado'!AD25=Conferidor!$BY$2,'Anexo V - Quadro Consolidado'!I25,0)</f>
        <v>0</v>
      </c>
      <c r="CA26" s="43">
        <f>IF('Anexo V - Quadro Consolidado'!AK25=Conferidor!$CA$2,'Anexo V - Quadro Consolidado'!P25,0)</f>
        <v>0</v>
      </c>
      <c r="CB26" s="43">
        <f>IF('Anexo V - Quadro Consolidado'!AK25=Conferidor!$CB$2,'Anexo V - Quadro Consolidado'!P25,0)</f>
        <v>0</v>
      </c>
      <c r="CC26" s="43">
        <f>IF('Anexo V - Quadro Consolidado'!AK25=Conferidor!$CC$2,'Anexo V - Quadro Consolidado'!P25,0)</f>
        <v>0</v>
      </c>
      <c r="CD26" s="43">
        <f>IF('Anexo V - Quadro Consolidado'!AK25=Conferidor!$CD$2,'Anexo V - Quadro Consolidado'!P25,0)</f>
        <v>0</v>
      </c>
      <c r="CE26" s="43">
        <f>IF('Anexo V - Quadro Consolidado'!AK25=Conferidor!$CE$2,'Anexo V - Quadro Consolidado'!P25,0)</f>
        <v>0</v>
      </c>
      <c r="CF26" s="43">
        <f>IF('Anexo V - Quadro Consolidado'!AK25=Conferidor!$CF$2,'Anexo V - Quadro Consolidado'!P25,0)</f>
        <v>0</v>
      </c>
      <c r="CH26" s="43">
        <f>IF('Anexo V - Quadro Consolidado'!AM25=Conferidor!$CH$2,'Anexo V - Quadro Consolidado'!R25,0)</f>
        <v>0</v>
      </c>
      <c r="CI26" s="43">
        <f>IF('Anexo V - Quadro Consolidado'!AM25=Conferidor!$CI$2,'Anexo V - Quadro Consolidado'!R25,0)</f>
        <v>0</v>
      </c>
      <c r="CJ26" s="43">
        <f>IF('Anexo V - Quadro Consolidado'!AM25=Conferidor!$CJ$2,'Anexo V - Quadro Consolidado'!R25,0)</f>
        <v>0</v>
      </c>
      <c r="CK26" s="43">
        <f>IF('Anexo V - Quadro Consolidado'!AM25=Conferidor!$CK$2,'Anexo V - Quadro Consolidado'!R25,0)</f>
        <v>0</v>
      </c>
      <c r="CL26" s="43">
        <f>IF('Anexo V - Quadro Consolidado'!AM25=Conferidor!$CL$2,'Anexo V - Quadro Consolidado'!R25,0)</f>
        <v>0</v>
      </c>
      <c r="CM26" s="43">
        <f>IF('Anexo V - Quadro Consolidado'!AM25=Conferidor!$CM$2,'Anexo V - Quadro Consolidado'!R25,0)</f>
        <v>0</v>
      </c>
      <c r="CO26" s="43">
        <f>IF('Anexo V - Quadro Consolidado'!AN25=Conferidor!$CO$2,'Anexo V - Quadro Consolidado'!S25,0)</f>
        <v>0</v>
      </c>
      <c r="CP26" s="43">
        <f>IF('Anexo V - Quadro Consolidado'!AN25=Conferidor!$CP$2,'Anexo V - Quadro Consolidado'!S25,0)</f>
        <v>0</v>
      </c>
      <c r="CQ26" s="43">
        <f>IF('Anexo V - Quadro Consolidado'!AN25=Conferidor!$CQ$2,'Anexo V - Quadro Consolidado'!S25,0)</f>
        <v>0</v>
      </c>
      <c r="CR26" s="43">
        <f>IF('Anexo V - Quadro Consolidado'!AN25=Conferidor!$CR$2,'Anexo V - Quadro Consolidado'!S25,0)</f>
        <v>0</v>
      </c>
      <c r="CS26" s="43">
        <f>IF('Anexo V - Quadro Consolidado'!AN25=Conferidor!$CS$2,'Anexo V - Quadro Consolidado'!S25,0)</f>
        <v>0</v>
      </c>
      <c r="CT26" s="43">
        <f>IF('Anexo V - Quadro Consolidado'!AN25=Conferidor!$CT$2,'Anexo V - Quadro Consolidado'!S25,0)</f>
        <v>0</v>
      </c>
      <c r="CV26" s="43">
        <f>IF('Anexo V - Quadro Consolidado'!AO25=Conferidor!$CV$2,'Anexo V - Quadro Consolidado'!T25,0)</f>
        <v>0</v>
      </c>
      <c r="CW26" s="43">
        <f>IF('Anexo V - Quadro Consolidado'!AO25=Conferidor!$CW$2,'Anexo V - Quadro Consolidado'!T25,0)</f>
        <v>0</v>
      </c>
      <c r="CX26" s="43">
        <f>IF('Anexo V - Quadro Consolidado'!AO25=Conferidor!$CX$2,'Anexo V - Quadro Consolidado'!T25,0)</f>
        <v>0</v>
      </c>
      <c r="CY26" s="43">
        <f>IF('Anexo V - Quadro Consolidado'!AO25=Conferidor!$CY$2,'Anexo V - Quadro Consolidado'!T25,0)</f>
        <v>0</v>
      </c>
      <c r="CZ26" s="43">
        <f>IF('Anexo V - Quadro Consolidado'!AO25=Conferidor!$CZ$2,'Anexo V - Quadro Consolidado'!T25,0)</f>
        <v>0</v>
      </c>
      <c r="DA26" s="43">
        <f>IF('Anexo V - Quadro Consolidado'!AO25=Conferidor!$DA$2,'Anexo V - Quadro Consolidado'!T25,0)</f>
        <v>0</v>
      </c>
      <c r="DC26" s="43">
        <f>IF('Anexo V - Quadro Consolidado'!AL25=Conferidor!$DC$2,'Anexo V - Quadro Consolidado'!Q25,0)</f>
        <v>0</v>
      </c>
      <c r="DD26" s="43">
        <f>IF('Anexo V - Quadro Consolidado'!AL25=Conferidor!$DD$2,'Anexo V - Quadro Consolidado'!Q25,0)</f>
        <v>0</v>
      </c>
      <c r="DE26" s="43">
        <f>IF('Anexo V - Quadro Consolidado'!AL25=Conferidor!$DE$2,'Anexo V - Quadro Consolidado'!Q25,0)</f>
        <v>0</v>
      </c>
      <c r="DF26" s="43">
        <f>IF('Anexo V - Quadro Consolidado'!AL25=Conferidor!$DF$2,'Anexo V - Quadro Consolidado'!Q25,0)</f>
        <v>0</v>
      </c>
      <c r="DG26" s="43">
        <f>IF('Anexo V - Quadro Consolidado'!AL25=Conferidor!$DG$2,'Anexo V - Quadro Consolidado'!Q25,0)</f>
        <v>0</v>
      </c>
      <c r="DH26" s="43">
        <f>IF('Anexo V - Quadro Consolidado'!AL25=Conferidor!$DH$2,'Anexo V - Quadro Consolidado'!Q25,0)</f>
        <v>0</v>
      </c>
      <c r="DJ26" s="43">
        <f>IF('Anexo V - Quadro Consolidado'!AP25=Conferidor!$DJ$2,'Anexo V - Quadro Consolidado'!U25,0)</f>
        <v>0</v>
      </c>
      <c r="DK26" s="43">
        <f>IF('Anexo V - Quadro Consolidado'!AP25=Conferidor!$DK$2,'Anexo V - Quadro Consolidado'!U25,0)</f>
        <v>0</v>
      </c>
      <c r="DL26" s="43">
        <f>IF('Anexo V - Quadro Consolidado'!AP25=Conferidor!$DL$2,'Anexo V - Quadro Consolidado'!U25,0)</f>
        <v>0</v>
      </c>
      <c r="DM26" s="43">
        <f>IF('Anexo V - Quadro Consolidado'!AP25=Conferidor!$DM$2,'Anexo V - Quadro Consolidado'!U25,0)</f>
        <v>0</v>
      </c>
      <c r="DN26" s="43">
        <f>IF('Anexo V - Quadro Consolidado'!AP25=Conferidor!$DN$2,'Anexo V - Quadro Consolidado'!U25,0)</f>
        <v>0</v>
      </c>
      <c r="DO26" s="43">
        <f>IF('Anexo V - Quadro Consolidado'!AP25=Conferidor!$DO$2,'Anexo V - Quadro Consolidado'!U25,0)</f>
        <v>0</v>
      </c>
      <c r="DQ26" s="43">
        <f>IF('Anexo V - Quadro Consolidado'!AQ25=Conferidor!$DQ$2,'Anexo V - Quadro Consolidado'!V25,0)</f>
        <v>0</v>
      </c>
      <c r="DR26" s="43">
        <f>IF('Anexo V - Quadro Consolidado'!AQ25=Conferidor!$DR$2,'Anexo V - Quadro Consolidado'!V25,0)</f>
        <v>0</v>
      </c>
      <c r="DS26" s="43">
        <f>IF('Anexo V - Quadro Consolidado'!AQ25=Conferidor!$DS$2,'Anexo V - Quadro Consolidado'!V25,0)</f>
        <v>0</v>
      </c>
      <c r="DT26" s="43">
        <f>IF('Anexo V - Quadro Consolidado'!AQ25=Conferidor!$DT$2,'Anexo V - Quadro Consolidado'!V25,0)</f>
        <v>0</v>
      </c>
      <c r="DU26" s="43">
        <f>IF('Anexo V - Quadro Consolidado'!AQ25=Conferidor!$DU$2,'Anexo V - Quadro Consolidado'!V25,0)</f>
        <v>0</v>
      </c>
      <c r="DV26" s="43">
        <f>IF('Anexo V - Quadro Consolidado'!AQ25=Conferidor!$DV$2,'Anexo V - Quadro Consolidado'!V25,0)</f>
        <v>0</v>
      </c>
      <c r="DX26" s="22">
        <f>IF('Anexo V - Quadro Consolidado'!AR25=Conferidor!$DX$2,'Anexo V - Quadro Consolidado'!W25,0)</f>
        <v>0</v>
      </c>
      <c r="DY26" s="22">
        <f>IF('Anexo V - Quadro Consolidado'!AR25=Conferidor!$DY$2,'Anexo V - Quadro Consolidado'!W25,0)</f>
        <v>0</v>
      </c>
      <c r="DZ26" s="22">
        <f>IF('Anexo V - Quadro Consolidado'!AR25=Conferidor!$DZ$2,'Anexo V - Quadro Consolidado'!W25,0)</f>
        <v>0</v>
      </c>
      <c r="EA26" s="22">
        <f>IF('Anexo V - Quadro Consolidado'!AR25=Conferidor!$EA$2,'Anexo V - Quadro Consolidado'!W25,0)</f>
        <v>0</v>
      </c>
      <c r="EB26" s="22">
        <f>IF('Anexo V - Quadro Consolidado'!AR25=Conferidor!$EB$2,'Anexo V - Quadro Consolidado'!W25,0)</f>
        <v>0</v>
      </c>
      <c r="EC26" s="22">
        <f>IF('Anexo V - Quadro Consolidado'!AR25=Conferidor!$EC$2,'Anexo V - Quadro Consolidado'!W25,0)</f>
        <v>0</v>
      </c>
      <c r="EE26" s="43">
        <f>IF('Anexo V - Quadro Consolidado'!AS25=Conferidor!$EE$2,'Anexo V - Quadro Consolidado'!X25,0)</f>
        <v>0</v>
      </c>
      <c r="EF26" s="43">
        <f>IF('Anexo V - Quadro Consolidado'!AS25=Conferidor!$EF$2,'Anexo V - Quadro Consolidado'!X25,0)</f>
        <v>0</v>
      </c>
      <c r="EG26" s="43">
        <f>IF('Anexo V - Quadro Consolidado'!AS25=Conferidor!$EG$2,'Anexo V - Quadro Consolidado'!X25,0)</f>
        <v>0</v>
      </c>
      <c r="EH26" s="43">
        <f>IF('Anexo V - Quadro Consolidado'!AS25=Conferidor!$EH$2,'Anexo V - Quadro Consolidado'!X25,0)</f>
        <v>0</v>
      </c>
      <c r="EI26" s="43">
        <f>IF('Anexo V - Quadro Consolidado'!AS25=Conferidor!$EI$2,'Anexo V - Quadro Consolidado'!X25,0)</f>
        <v>0</v>
      </c>
      <c r="EJ26" s="43">
        <f>IF('Anexo V - Quadro Consolidado'!AS25=Conferidor!$EJ$2,'Anexo V - Quadro Consolidado'!X25,0)</f>
        <v>0</v>
      </c>
      <c r="EL26" s="43">
        <f>IF('Anexo V - Quadro Consolidado'!AT25=Conferidor!$EL$2,'Anexo V - Quadro Consolidado'!Y25,0)</f>
        <v>0</v>
      </c>
      <c r="EM26" s="43">
        <f>IF('Anexo V - Quadro Consolidado'!AT25=Conferidor!$EM$2,'Anexo V - Quadro Consolidado'!Y25,0)</f>
        <v>0</v>
      </c>
      <c r="EN26" s="43">
        <f>IF('Anexo V - Quadro Consolidado'!AT25=Conferidor!$EN$2,'Anexo V - Quadro Consolidado'!Y25,0)</f>
        <v>0</v>
      </c>
      <c r="EO26" s="43">
        <f>IF('Anexo V - Quadro Consolidado'!AT25=Conferidor!$EO$2,'Anexo V - Quadro Consolidado'!Y25,0)</f>
        <v>0</v>
      </c>
      <c r="EP26" s="43">
        <f>IF('Anexo V - Quadro Consolidado'!AT25=Conferidor!$EP$2,'Anexo V - Quadro Consolidado'!Y25,0)</f>
        <v>0</v>
      </c>
      <c r="EQ26" s="43">
        <f>IF('Anexo V - Quadro Consolidado'!AT25=Conferidor!$EQ$2,'Anexo V - Quadro Consolidado'!Y25,0)</f>
        <v>0</v>
      </c>
    </row>
    <row r="27" spans="1:147">
      <c r="A27" s="12" t="s">
        <v>98</v>
      </c>
      <c r="B27" s="12" t="s">
        <v>99</v>
      </c>
      <c r="C27" s="12" t="s">
        <v>27</v>
      </c>
      <c r="D27" s="50">
        <f>IF('Anexo V - Quadro Consolidado'!AA26=Conferidor!$D$2,'Anexo V - Quadro Consolidado'!F26,0)</f>
        <v>0</v>
      </c>
      <c r="E27" s="50">
        <f>IF('Anexo V - Quadro Consolidado'!AA26=Conferidor!$E$2,'Anexo V - Quadro Consolidado'!F26,0)</f>
        <v>0</v>
      </c>
      <c r="F27" s="50">
        <f>IF('Anexo V - Quadro Consolidado'!AA26=Conferidor!$F$2,'Anexo V - Quadro Consolidado'!F26,0)</f>
        <v>0</v>
      </c>
      <c r="G27" s="50">
        <f>IF('Anexo V - Quadro Consolidado'!AA26=Conferidor!$G$2,'Anexo V - Quadro Consolidado'!F26,0)</f>
        <v>0</v>
      </c>
      <c r="H27" s="50">
        <f>IF('Anexo V - Quadro Consolidado'!AA26=Conferidor!$H$2,'Anexo V - Quadro Consolidado'!F26,0)</f>
        <v>0</v>
      </c>
      <c r="I27" s="50">
        <f>IF('Anexo V - Quadro Consolidado'!AA26=Conferidor!$I$2,'Anexo V - Quadro Consolidado'!F26,0)</f>
        <v>0</v>
      </c>
      <c r="K27" s="262">
        <f>IF('Anexo V - Quadro Consolidado'!AB26=Conferidor!$K$2,'Anexo V - Quadro Consolidado'!G26,0)</f>
        <v>0</v>
      </c>
      <c r="L27" s="262">
        <f>IF('Anexo V - Quadro Consolidado'!AB26=Conferidor!$L$2,'Anexo V - Quadro Consolidado'!G26,0)</f>
        <v>0</v>
      </c>
      <c r="M27" s="262">
        <f>IF('Anexo V - Quadro Consolidado'!AB26=Conferidor!$M$2,'Anexo V - Quadro Consolidado'!G26,0)</f>
        <v>0</v>
      </c>
      <c r="N27" s="262">
        <f>IF('Anexo V - Quadro Consolidado'!AB26=Conferidor!$N$2,'Anexo V - Quadro Consolidado'!G26,0)</f>
        <v>0</v>
      </c>
      <c r="O27" s="262">
        <f>IF('Anexo V - Quadro Consolidado'!AB26=Conferidor!$O$2,'Anexo V - Quadro Consolidado'!G26,0)</f>
        <v>0</v>
      </c>
      <c r="P27" s="262">
        <f>IF('Anexo V - Quadro Consolidado'!AB26=Conferidor!$P$2,'Anexo V - Quadro Consolidado'!G26,0)</f>
        <v>0</v>
      </c>
      <c r="R27" s="50">
        <f>IF('Anexo V - Quadro Consolidado'!AC26=Conferidor!$R$2,'Anexo V - Quadro Consolidado'!H26,0)</f>
        <v>0</v>
      </c>
      <c r="S27" s="50">
        <f>IF('Anexo V - Quadro Consolidado'!AC26=Conferidor!$S$2,'Anexo V - Quadro Consolidado'!H26,0)</f>
        <v>0</v>
      </c>
      <c r="T27" s="50">
        <f>IF('Anexo V - Quadro Consolidado'!AC26=Conferidor!$T$2,'Anexo V - Quadro Consolidado'!H26,0)</f>
        <v>0</v>
      </c>
      <c r="U27" s="50">
        <f>IF('Anexo V - Quadro Consolidado'!AC26=Conferidor!$U$2,'Anexo V - Quadro Consolidado'!H26,0)</f>
        <v>0</v>
      </c>
      <c r="V27" s="50">
        <f>IF('Anexo V - Quadro Consolidado'!AC26=Conferidor!$V$2,'Anexo V - Quadro Consolidado'!H26,0)</f>
        <v>0</v>
      </c>
      <c r="W27" s="50">
        <f>IF('Anexo V - Quadro Consolidado'!AC26=Conferidor!$W$2,'Anexo V - Quadro Consolidado'!H26,0)</f>
        <v>0</v>
      </c>
      <c r="Y27" s="43">
        <f>IF('Anexo V - Quadro Consolidado'!AH26=Conferidor!$Y$2,'Anexo V - Quadro Consolidado'!M26,0)</f>
        <v>0</v>
      </c>
      <c r="Z27" s="43">
        <f>IF('Anexo V - Quadro Consolidado'!AH26=Conferidor!$Z$2,'Anexo V - Quadro Consolidado'!M26,0)</f>
        <v>0</v>
      </c>
      <c r="AA27" s="43">
        <f>IF('Anexo V - Quadro Consolidado'!AH26=Conferidor!$AA$2,'Anexo V - Quadro Consolidado'!M26,0)</f>
        <v>0</v>
      </c>
      <c r="AB27" s="43">
        <f>IF('Anexo V - Quadro Consolidado'!AH26=Conferidor!$AB$2,'Anexo V - Quadro Consolidado'!M26,0)</f>
        <v>0</v>
      </c>
      <c r="AC27" s="43">
        <f>IF('Anexo V - Quadro Consolidado'!AH26=Conferidor!$AC$2,'Anexo V - Quadro Consolidado'!M26,0)</f>
        <v>0</v>
      </c>
      <c r="AD27" s="43">
        <f>IF('Anexo V - Quadro Consolidado'!AH26=Conferidor!$AD$2,'Anexo V - Quadro Consolidado'!M26,0)</f>
        <v>0</v>
      </c>
      <c r="AF27" s="43">
        <f>IF('Anexo V - Quadro Consolidado'!AI26=Conferidor!$AF$2,'Anexo V - Quadro Consolidado'!N26,0)</f>
        <v>0</v>
      </c>
      <c r="AG27" s="43">
        <f>IF('Anexo V - Quadro Consolidado'!AI26=Conferidor!$AG$2,'Anexo V - Quadro Consolidado'!N26,0)</f>
        <v>0</v>
      </c>
      <c r="AH27" s="43">
        <f>IF('Anexo V - Quadro Consolidado'!AI26=Conferidor!$AH$2,'Anexo V - Quadro Consolidado'!N26,0)</f>
        <v>0</v>
      </c>
      <c r="AI27" s="43">
        <f>IF('Anexo V - Quadro Consolidado'!AI26=Conferidor!$AI$2,'Anexo V - Quadro Consolidado'!N26,0)</f>
        <v>0</v>
      </c>
      <c r="AJ27" s="43">
        <f>IF('Anexo V - Quadro Consolidado'!AI26=Conferidor!$AJ$2,'Anexo V - Quadro Consolidado'!N26,0)</f>
        <v>0</v>
      </c>
      <c r="AK27" s="43">
        <f>IF('Anexo V - Quadro Consolidado'!AI26=Conferidor!$AK$2,'Anexo V - Quadro Consolidado'!N26,0)</f>
        <v>0</v>
      </c>
      <c r="AM27" s="43">
        <f>IF('Anexo V - Quadro Consolidado'!AJ26=Conferidor!$AM$2,'Anexo V - Quadro Consolidado'!O26,0)</f>
        <v>0</v>
      </c>
      <c r="AN27" s="43">
        <f>IF('Anexo V - Quadro Consolidado'!AJ26=Conferidor!$AN$2,'Anexo V - Quadro Consolidado'!O26,0)</f>
        <v>0</v>
      </c>
      <c r="AO27" s="43">
        <f>IF('Anexo V - Quadro Consolidado'!AJ26=Conferidor!$AO$2,'Anexo V - Quadro Consolidado'!O26,0)</f>
        <v>0</v>
      </c>
      <c r="AP27" s="43">
        <f>IF('Anexo V - Quadro Consolidado'!AJ26=Conferidor!$AP$2,'Anexo V - Quadro Consolidado'!O26,0)</f>
        <v>0</v>
      </c>
      <c r="AQ27" s="43">
        <f>IF('Anexo V - Quadro Consolidado'!AJ26=Conferidor!$AQ$2,'Anexo V - Quadro Consolidado'!O26,0)</f>
        <v>0</v>
      </c>
      <c r="AR27" s="43">
        <f>IF('Anexo V - Quadro Consolidado'!AJ26=Conferidor!$AR$2,'Anexo V - Quadro Consolidado'!O26,0)</f>
        <v>0</v>
      </c>
      <c r="AT27" s="43">
        <f>IF('Anexo V - Quadro Consolidado'!AE26=Conferidor!$AT$2,'Anexo V - Quadro Consolidado'!J26,0)</f>
        <v>0</v>
      </c>
      <c r="AU27" s="43">
        <f>IF('Anexo V - Quadro Consolidado'!AE26=Conferidor!$AU$2,'Anexo V - Quadro Consolidado'!J26,0)</f>
        <v>0</v>
      </c>
      <c r="AV27" s="43">
        <f>IF('Anexo V - Quadro Consolidado'!AE26=Conferidor!$AV$2,'Anexo V - Quadro Consolidado'!J26,0)</f>
        <v>0</v>
      </c>
      <c r="AW27" s="43">
        <f>IF('Anexo V - Quadro Consolidado'!AE26=Conferidor!$AW$2,'Anexo V - Quadro Consolidado'!J26,0)</f>
        <v>0</v>
      </c>
      <c r="AX27" s="43">
        <f>IF('Anexo V - Quadro Consolidado'!AE26=Conferidor!$AX$2,'Anexo V - Quadro Consolidado'!J26,0)</f>
        <v>1</v>
      </c>
      <c r="AY27" s="43">
        <f>IF('Anexo V - Quadro Consolidado'!AE26=Conferidor!$AY$2,'Anexo V - Quadro Consolidado'!J26,0)</f>
        <v>0</v>
      </c>
      <c r="AZ27" s="43">
        <f>IF('Anexo V - Quadro Consolidado'!AE26=Conferidor!$AZ$2,'Anexo V - Quadro Consolidado'!J26,0)</f>
        <v>0</v>
      </c>
      <c r="BA27" s="43">
        <f>IF('Anexo V - Quadro Consolidado'!AE26=Conferidor!$BA$2,'Anexo V - Quadro Consolidado'!J26,0)</f>
        <v>0</v>
      </c>
      <c r="BB27" s="43">
        <f>IF('Anexo V - Quadro Consolidado'!AE26=Conferidor!$BB$2,'Anexo V - Quadro Consolidado'!J26,0)</f>
        <v>0</v>
      </c>
      <c r="BD27" s="43">
        <f>IF('Anexo V - Quadro Consolidado'!AF26=Conferidor!$BD$2,'Anexo V - Quadro Consolidado'!K26,0)</f>
        <v>0</v>
      </c>
      <c r="BE27" s="43">
        <f>IF('Anexo V - Quadro Consolidado'!AF26=Conferidor!$BE$2,'Anexo V - Quadro Consolidado'!K26,0)</f>
        <v>0</v>
      </c>
      <c r="BF27" s="43">
        <f>IF('Anexo V - Quadro Consolidado'!AF26=Conferidor!$BF$2,'Anexo V - Quadro Consolidado'!K26,0)</f>
        <v>0</v>
      </c>
      <c r="BG27" s="43">
        <f>IF('Anexo V - Quadro Consolidado'!AF26=Conferidor!$BG$2,'Anexo V - Quadro Consolidado'!K26,0)</f>
        <v>0</v>
      </c>
      <c r="BH27" s="43">
        <f>IF('Anexo V - Quadro Consolidado'!AF26=Conferidor!$BH$2,'Anexo V - Quadro Consolidado'!K26,0)</f>
        <v>0</v>
      </c>
      <c r="BI27" s="43">
        <f>IF('Anexo V - Quadro Consolidado'!AF26=Conferidor!$BI$2,'Anexo V - Quadro Consolidado'!K26,0)</f>
        <v>0</v>
      </c>
      <c r="BJ27" s="43">
        <f>IF('Anexo V - Quadro Consolidado'!AF26=Conferidor!$BJ$2,'Anexo V - Quadro Consolidado'!K26,0)</f>
        <v>0</v>
      </c>
      <c r="BK27" s="43">
        <f>IF('Anexo V - Quadro Consolidado'!AF26=Conferidor!$BK$2,'Anexo V - Quadro Consolidado'!K26,0)</f>
        <v>0</v>
      </c>
      <c r="BM27" s="43">
        <f>IF('Anexo V - Quadro Consolidado'!AG26=Conferidor!$BM$2,'Anexo V - Quadro Consolidado'!L26,0)</f>
        <v>0</v>
      </c>
      <c r="BN27" s="43">
        <f>IF('Anexo V - Quadro Consolidado'!AG26=Conferidor!$BN$2,'Anexo V - Quadro Consolidado'!L26,0)</f>
        <v>0</v>
      </c>
      <c r="BO27" s="43">
        <f>IF('Anexo V - Quadro Consolidado'!AG26=Conferidor!$BO$2,'Anexo V - Quadro Consolidado'!L26,0)</f>
        <v>0</v>
      </c>
      <c r="BP27" s="43">
        <f>IF('Anexo V - Quadro Consolidado'!AG26=Conferidor!$BP$2,'Anexo V - Quadro Consolidado'!L26,0)</f>
        <v>0</v>
      </c>
      <c r="BQ27" s="43">
        <f>IF('Anexo V - Quadro Consolidado'!AG26=Conferidor!$BQ$2,'Anexo V - Quadro Consolidado'!L26,0)</f>
        <v>0</v>
      </c>
      <c r="BR27" s="43">
        <f>IF('Anexo V - Quadro Consolidado'!AG26=Conferidor!$BR$2,'Anexo V - Quadro Consolidado'!L26,0)</f>
        <v>0</v>
      </c>
      <c r="BT27" s="43">
        <f>IF('Anexo V - Quadro Consolidado'!AD26=Conferidor!$BT$2,'Anexo V - Quadro Consolidado'!I26,0)</f>
        <v>0</v>
      </c>
      <c r="BU27" s="43">
        <f>IF('Anexo V - Quadro Consolidado'!AD26=Conferidor!$BU$2,'Anexo V - Quadro Consolidado'!I26,0)</f>
        <v>0</v>
      </c>
      <c r="BV27" s="43">
        <f>IF('Anexo V - Quadro Consolidado'!AD26=Conferidor!$BV$2,'Anexo V - Quadro Consolidado'!I26,0)</f>
        <v>0</v>
      </c>
      <c r="BW27" s="43">
        <f>IF('Anexo V - Quadro Consolidado'!AD26=Conferidor!$BW$2,'Anexo V - Quadro Consolidado'!I26,0)</f>
        <v>0</v>
      </c>
      <c r="BX27" s="43">
        <f>IF('Anexo V - Quadro Consolidado'!AD26=Conferidor!$BX$2,'Anexo V - Quadro Consolidado'!I26,0)</f>
        <v>0</v>
      </c>
      <c r="BY27" s="43">
        <f>IF('Anexo V - Quadro Consolidado'!AD26=Conferidor!$BY$2,'Anexo V - Quadro Consolidado'!I26,0)</f>
        <v>0</v>
      </c>
      <c r="CA27" s="43">
        <f>IF('Anexo V - Quadro Consolidado'!AK26=Conferidor!$CA$2,'Anexo V - Quadro Consolidado'!P26,0)</f>
        <v>0</v>
      </c>
      <c r="CB27" s="43">
        <f>IF('Anexo V - Quadro Consolidado'!AK26=Conferidor!$CB$2,'Anexo V - Quadro Consolidado'!P26,0)</f>
        <v>0</v>
      </c>
      <c r="CC27" s="43">
        <f>IF('Anexo V - Quadro Consolidado'!AK26=Conferidor!$CC$2,'Anexo V - Quadro Consolidado'!P26,0)</f>
        <v>0</v>
      </c>
      <c r="CD27" s="43">
        <f>IF('Anexo V - Quadro Consolidado'!AK26=Conferidor!$CD$2,'Anexo V - Quadro Consolidado'!P26,0)</f>
        <v>0</v>
      </c>
      <c r="CE27" s="43">
        <f>IF('Anexo V - Quadro Consolidado'!AK26=Conferidor!$CE$2,'Anexo V - Quadro Consolidado'!P26,0)</f>
        <v>0</v>
      </c>
      <c r="CF27" s="43">
        <f>IF('Anexo V - Quadro Consolidado'!AK26=Conferidor!$CF$2,'Anexo V - Quadro Consolidado'!P26,0)</f>
        <v>0</v>
      </c>
      <c r="CH27" s="43">
        <f>IF('Anexo V - Quadro Consolidado'!AM26=Conferidor!$CH$2,'Anexo V - Quadro Consolidado'!R26,0)</f>
        <v>0</v>
      </c>
      <c r="CI27" s="43">
        <f>IF('Anexo V - Quadro Consolidado'!AM26=Conferidor!$CI$2,'Anexo V - Quadro Consolidado'!R26,0)</f>
        <v>0</v>
      </c>
      <c r="CJ27" s="43">
        <f>IF('Anexo V - Quadro Consolidado'!AM26=Conferidor!$CJ$2,'Anexo V - Quadro Consolidado'!R26,0)</f>
        <v>0</v>
      </c>
      <c r="CK27" s="43">
        <f>IF('Anexo V - Quadro Consolidado'!AM26=Conferidor!$CK$2,'Anexo V - Quadro Consolidado'!R26,0)</f>
        <v>0</v>
      </c>
      <c r="CL27" s="43">
        <f>IF('Anexo V - Quadro Consolidado'!AM26=Conferidor!$CL$2,'Anexo V - Quadro Consolidado'!R26,0)</f>
        <v>0</v>
      </c>
      <c r="CM27" s="43">
        <f>IF('Anexo V - Quadro Consolidado'!AM26=Conferidor!$CM$2,'Anexo V - Quadro Consolidado'!R26,0)</f>
        <v>0</v>
      </c>
      <c r="CO27" s="43">
        <f>IF('Anexo V - Quadro Consolidado'!AN26=Conferidor!$CO$2,'Anexo V - Quadro Consolidado'!S26,0)</f>
        <v>0</v>
      </c>
      <c r="CP27" s="43">
        <f>IF('Anexo V - Quadro Consolidado'!AN26=Conferidor!$CP$2,'Anexo V - Quadro Consolidado'!S26,0)</f>
        <v>0</v>
      </c>
      <c r="CQ27" s="43">
        <f>IF('Anexo V - Quadro Consolidado'!AN26=Conferidor!$CQ$2,'Anexo V - Quadro Consolidado'!S26,0)</f>
        <v>0</v>
      </c>
      <c r="CR27" s="43">
        <f>IF('Anexo V - Quadro Consolidado'!AN26=Conferidor!$CR$2,'Anexo V - Quadro Consolidado'!S26,0)</f>
        <v>0</v>
      </c>
      <c r="CS27" s="43">
        <f>IF('Anexo V - Quadro Consolidado'!AN26=Conferidor!$CS$2,'Anexo V - Quadro Consolidado'!S26,0)</f>
        <v>0</v>
      </c>
      <c r="CT27" s="43">
        <f>IF('Anexo V - Quadro Consolidado'!AN26=Conferidor!$CT$2,'Anexo V - Quadro Consolidado'!S26,0)</f>
        <v>0</v>
      </c>
      <c r="CV27" s="43">
        <f>IF('Anexo V - Quadro Consolidado'!AO26=Conferidor!$CV$2,'Anexo V - Quadro Consolidado'!T26,0)</f>
        <v>0</v>
      </c>
      <c r="CW27" s="43">
        <f>IF('Anexo V - Quadro Consolidado'!AO26=Conferidor!$CW$2,'Anexo V - Quadro Consolidado'!T26,0)</f>
        <v>0</v>
      </c>
      <c r="CX27" s="43">
        <f>IF('Anexo V - Quadro Consolidado'!AO26=Conferidor!$CX$2,'Anexo V - Quadro Consolidado'!T26,0)</f>
        <v>0</v>
      </c>
      <c r="CY27" s="43">
        <f>IF('Anexo V - Quadro Consolidado'!AO26=Conferidor!$CY$2,'Anexo V - Quadro Consolidado'!T26,0)</f>
        <v>0</v>
      </c>
      <c r="CZ27" s="43">
        <f>IF('Anexo V - Quadro Consolidado'!AO26=Conferidor!$CZ$2,'Anexo V - Quadro Consolidado'!T26,0)</f>
        <v>0</v>
      </c>
      <c r="DA27" s="43">
        <f>IF('Anexo V - Quadro Consolidado'!AO26=Conferidor!$DA$2,'Anexo V - Quadro Consolidado'!T26,0)</f>
        <v>0</v>
      </c>
      <c r="DC27" s="43">
        <f>IF('Anexo V - Quadro Consolidado'!AL26=Conferidor!$DC$2,'Anexo V - Quadro Consolidado'!Q26,0)</f>
        <v>0</v>
      </c>
      <c r="DD27" s="43">
        <f>IF('Anexo V - Quadro Consolidado'!AL26=Conferidor!$DD$2,'Anexo V - Quadro Consolidado'!Q26,0)</f>
        <v>0</v>
      </c>
      <c r="DE27" s="43">
        <f>IF('Anexo V - Quadro Consolidado'!AL26=Conferidor!$DE$2,'Anexo V - Quadro Consolidado'!Q26,0)</f>
        <v>0</v>
      </c>
      <c r="DF27" s="43">
        <f>IF('Anexo V - Quadro Consolidado'!AL26=Conferidor!$DF$2,'Anexo V - Quadro Consolidado'!Q26,0)</f>
        <v>0</v>
      </c>
      <c r="DG27" s="43">
        <f>IF('Anexo V - Quadro Consolidado'!AL26=Conferidor!$DG$2,'Anexo V - Quadro Consolidado'!Q26,0)</f>
        <v>0</v>
      </c>
      <c r="DH27" s="43">
        <f>IF('Anexo V - Quadro Consolidado'!AL26=Conferidor!$DH$2,'Anexo V - Quadro Consolidado'!Q26,0)</f>
        <v>0</v>
      </c>
      <c r="DJ27" s="43">
        <f>IF('Anexo V - Quadro Consolidado'!AP26=Conferidor!$DJ$2,'Anexo V - Quadro Consolidado'!U26,0)</f>
        <v>0</v>
      </c>
      <c r="DK27" s="43">
        <f>IF('Anexo V - Quadro Consolidado'!AP26=Conferidor!$DK$2,'Anexo V - Quadro Consolidado'!U26,0)</f>
        <v>0</v>
      </c>
      <c r="DL27" s="43">
        <f>IF('Anexo V - Quadro Consolidado'!AP26=Conferidor!$DL$2,'Anexo V - Quadro Consolidado'!U26,0)</f>
        <v>0</v>
      </c>
      <c r="DM27" s="43">
        <f>IF('Anexo V - Quadro Consolidado'!AP26=Conferidor!$DM$2,'Anexo V - Quadro Consolidado'!U26,0)</f>
        <v>0</v>
      </c>
      <c r="DN27" s="43">
        <f>IF('Anexo V - Quadro Consolidado'!AP26=Conferidor!$DN$2,'Anexo V - Quadro Consolidado'!U26,0)</f>
        <v>0</v>
      </c>
      <c r="DO27" s="43">
        <f>IF('Anexo V - Quadro Consolidado'!AP26=Conferidor!$DO$2,'Anexo V - Quadro Consolidado'!U26,0)</f>
        <v>0</v>
      </c>
      <c r="DQ27" s="43">
        <f>IF('Anexo V - Quadro Consolidado'!AQ26=Conferidor!$DQ$2,'Anexo V - Quadro Consolidado'!V26,0)</f>
        <v>0</v>
      </c>
      <c r="DR27" s="43">
        <f>IF('Anexo V - Quadro Consolidado'!AQ26=Conferidor!$DR$2,'Anexo V - Quadro Consolidado'!V26,0)</f>
        <v>0</v>
      </c>
      <c r="DS27" s="43">
        <f>IF('Anexo V - Quadro Consolidado'!AQ26=Conferidor!$DS$2,'Anexo V - Quadro Consolidado'!V26,0)</f>
        <v>0</v>
      </c>
      <c r="DT27" s="43">
        <f>IF('Anexo V - Quadro Consolidado'!AQ26=Conferidor!$DT$2,'Anexo V - Quadro Consolidado'!V26,0)</f>
        <v>0</v>
      </c>
      <c r="DU27" s="43">
        <f>IF('Anexo V - Quadro Consolidado'!AQ26=Conferidor!$DU$2,'Anexo V - Quadro Consolidado'!V26,0)</f>
        <v>0</v>
      </c>
      <c r="DV27" s="43">
        <f>IF('Anexo V - Quadro Consolidado'!AQ26=Conferidor!$DV$2,'Anexo V - Quadro Consolidado'!V26,0)</f>
        <v>0</v>
      </c>
      <c r="DX27" s="22">
        <f>IF('Anexo V - Quadro Consolidado'!AR26=Conferidor!$DX$2,'Anexo V - Quadro Consolidado'!W26,0)</f>
        <v>0</v>
      </c>
      <c r="DY27" s="22">
        <f>IF('Anexo V - Quadro Consolidado'!AR26=Conferidor!$DY$2,'Anexo V - Quadro Consolidado'!W26,0)</f>
        <v>0</v>
      </c>
      <c r="DZ27" s="22">
        <f>IF('Anexo V - Quadro Consolidado'!AR26=Conferidor!$DZ$2,'Anexo V - Quadro Consolidado'!W26,0)</f>
        <v>0</v>
      </c>
      <c r="EA27" s="22">
        <f>IF('Anexo V - Quadro Consolidado'!AR26=Conferidor!$EA$2,'Anexo V - Quadro Consolidado'!W26,0)</f>
        <v>0</v>
      </c>
      <c r="EB27" s="22">
        <f>IF('Anexo V - Quadro Consolidado'!AR26=Conferidor!$EB$2,'Anexo V - Quadro Consolidado'!W26,0)</f>
        <v>0</v>
      </c>
      <c r="EC27" s="22">
        <f>IF('Anexo V - Quadro Consolidado'!AR26=Conferidor!$EC$2,'Anexo V - Quadro Consolidado'!W26,0)</f>
        <v>0</v>
      </c>
      <c r="EE27" s="43">
        <f>IF('Anexo V - Quadro Consolidado'!AS26=Conferidor!$EE$2,'Anexo V - Quadro Consolidado'!X26,0)</f>
        <v>0</v>
      </c>
      <c r="EF27" s="43">
        <f>IF('Anexo V - Quadro Consolidado'!AS26=Conferidor!$EF$2,'Anexo V - Quadro Consolidado'!X26,0)</f>
        <v>0</v>
      </c>
      <c r="EG27" s="43">
        <f>IF('Anexo V - Quadro Consolidado'!AS26=Conferidor!$EG$2,'Anexo V - Quadro Consolidado'!X26,0)</f>
        <v>0</v>
      </c>
      <c r="EH27" s="43">
        <f>IF('Anexo V - Quadro Consolidado'!AS26=Conferidor!$EH$2,'Anexo V - Quadro Consolidado'!X26,0)</f>
        <v>0</v>
      </c>
      <c r="EI27" s="43">
        <f>IF('Anexo V - Quadro Consolidado'!AS26=Conferidor!$EI$2,'Anexo V - Quadro Consolidado'!X26,0)</f>
        <v>0</v>
      </c>
      <c r="EJ27" s="43">
        <f>IF('Anexo V - Quadro Consolidado'!AS26=Conferidor!$EJ$2,'Anexo V - Quadro Consolidado'!X26,0)</f>
        <v>0</v>
      </c>
      <c r="EL27" s="43">
        <f>IF('Anexo V - Quadro Consolidado'!AT26=Conferidor!$EL$2,'Anexo V - Quadro Consolidado'!Y26,0)</f>
        <v>0</v>
      </c>
      <c r="EM27" s="43">
        <f>IF('Anexo V - Quadro Consolidado'!AT26=Conferidor!$EM$2,'Anexo V - Quadro Consolidado'!Y26,0)</f>
        <v>0</v>
      </c>
      <c r="EN27" s="43">
        <f>IF('Anexo V - Quadro Consolidado'!AT26=Conferidor!$EN$2,'Anexo V - Quadro Consolidado'!Y26,0)</f>
        <v>0</v>
      </c>
      <c r="EO27" s="43">
        <f>IF('Anexo V - Quadro Consolidado'!AT26=Conferidor!$EO$2,'Anexo V - Quadro Consolidado'!Y26,0)</f>
        <v>0</v>
      </c>
      <c r="EP27" s="43">
        <f>IF('Anexo V - Quadro Consolidado'!AT26=Conferidor!$EP$2,'Anexo V - Quadro Consolidado'!Y26,0)</f>
        <v>0</v>
      </c>
      <c r="EQ27" s="43">
        <f>IF('Anexo V - Quadro Consolidado'!AT26=Conferidor!$EQ$2,'Anexo V - Quadro Consolidado'!Y26,0)</f>
        <v>0</v>
      </c>
    </row>
    <row r="28" spans="1:147">
      <c r="A28" s="12" t="s">
        <v>98</v>
      </c>
      <c r="B28" s="12" t="s">
        <v>99</v>
      </c>
      <c r="C28" s="12" t="s">
        <v>28</v>
      </c>
      <c r="D28" s="50">
        <f>IF('Anexo V - Quadro Consolidado'!AA27=Conferidor!$D$2,'Anexo V - Quadro Consolidado'!F27,0)</f>
        <v>0</v>
      </c>
      <c r="E28" s="50">
        <f>IF('Anexo V - Quadro Consolidado'!AA27=Conferidor!$E$2,'Anexo V - Quadro Consolidado'!F27,0)</f>
        <v>0</v>
      </c>
      <c r="F28" s="50">
        <f>IF('Anexo V - Quadro Consolidado'!AA27=Conferidor!$F$2,'Anexo V - Quadro Consolidado'!F27,0)</f>
        <v>0</v>
      </c>
      <c r="G28" s="50">
        <f>IF('Anexo V - Quadro Consolidado'!AA27=Conferidor!$G$2,'Anexo V - Quadro Consolidado'!F27,0)</f>
        <v>0</v>
      </c>
      <c r="H28" s="50">
        <f>IF('Anexo V - Quadro Consolidado'!AA27=Conferidor!$H$2,'Anexo V - Quadro Consolidado'!F27,0)</f>
        <v>0</v>
      </c>
      <c r="I28" s="50">
        <f>IF('Anexo V - Quadro Consolidado'!AA27=Conferidor!$I$2,'Anexo V - Quadro Consolidado'!F27,0)</f>
        <v>0</v>
      </c>
      <c r="K28" s="262">
        <f>IF('Anexo V - Quadro Consolidado'!AB27=Conferidor!$K$2,'Anexo V - Quadro Consolidado'!G27,0)</f>
        <v>0</v>
      </c>
      <c r="L28" s="262">
        <f>IF('Anexo V - Quadro Consolidado'!AB27=Conferidor!$L$2,'Anexo V - Quadro Consolidado'!G27,0)</f>
        <v>0</v>
      </c>
      <c r="M28" s="262">
        <f>IF('Anexo V - Quadro Consolidado'!AB27=Conferidor!$M$2,'Anexo V - Quadro Consolidado'!G27,0)</f>
        <v>0</v>
      </c>
      <c r="N28" s="262">
        <f>IF('Anexo V - Quadro Consolidado'!AB27=Conferidor!$N$2,'Anexo V - Quadro Consolidado'!G27,0)</f>
        <v>0</v>
      </c>
      <c r="O28" s="262">
        <f>IF('Anexo V - Quadro Consolidado'!AB27=Conferidor!$O$2,'Anexo V - Quadro Consolidado'!G27,0)</f>
        <v>0</v>
      </c>
      <c r="P28" s="262">
        <f>IF('Anexo V - Quadro Consolidado'!AB27=Conferidor!$P$2,'Anexo V - Quadro Consolidado'!G27,0)</f>
        <v>0</v>
      </c>
      <c r="R28" s="50">
        <f>IF('Anexo V - Quadro Consolidado'!AC27=Conferidor!$R$2,'Anexo V - Quadro Consolidado'!H27,0)</f>
        <v>0</v>
      </c>
      <c r="S28" s="50">
        <f>IF('Anexo V - Quadro Consolidado'!AC27=Conferidor!$S$2,'Anexo V - Quadro Consolidado'!H27,0)</f>
        <v>0</v>
      </c>
      <c r="T28" s="50">
        <f>IF('Anexo V - Quadro Consolidado'!AC27=Conferidor!$T$2,'Anexo V - Quadro Consolidado'!H27,0)</f>
        <v>0</v>
      </c>
      <c r="U28" s="50">
        <f>IF('Anexo V - Quadro Consolidado'!AC27=Conferidor!$U$2,'Anexo V - Quadro Consolidado'!H27,0)</f>
        <v>0</v>
      </c>
      <c r="V28" s="50">
        <f>IF('Anexo V - Quadro Consolidado'!AC27=Conferidor!$V$2,'Anexo V - Quadro Consolidado'!H27,0)</f>
        <v>0</v>
      </c>
      <c r="W28" s="50">
        <f>IF('Anexo V - Quadro Consolidado'!AC27=Conferidor!$W$2,'Anexo V - Quadro Consolidado'!H27,0)</f>
        <v>0</v>
      </c>
      <c r="Y28" s="43">
        <f>IF('Anexo V - Quadro Consolidado'!AH27=Conferidor!$Y$2,'Anexo V - Quadro Consolidado'!M27,0)</f>
        <v>0</v>
      </c>
      <c r="Z28" s="43">
        <f>IF('Anexo V - Quadro Consolidado'!AH27=Conferidor!$Z$2,'Anexo V - Quadro Consolidado'!M27,0)</f>
        <v>0</v>
      </c>
      <c r="AA28" s="43">
        <f>IF('Anexo V - Quadro Consolidado'!AH27=Conferidor!$AA$2,'Anexo V - Quadro Consolidado'!M27,0)</f>
        <v>0</v>
      </c>
      <c r="AB28" s="43">
        <f>IF('Anexo V - Quadro Consolidado'!AH27=Conferidor!$AB$2,'Anexo V - Quadro Consolidado'!M27,0)</f>
        <v>0</v>
      </c>
      <c r="AC28" s="43">
        <f>IF('Anexo V - Quadro Consolidado'!AH27=Conferidor!$AC$2,'Anexo V - Quadro Consolidado'!M27,0)</f>
        <v>0</v>
      </c>
      <c r="AD28" s="43">
        <f>IF('Anexo V - Quadro Consolidado'!AH27=Conferidor!$AD$2,'Anexo V - Quadro Consolidado'!M27,0)</f>
        <v>0</v>
      </c>
      <c r="AF28" s="43">
        <f>IF('Anexo V - Quadro Consolidado'!AI27=Conferidor!$AF$2,'Anexo V - Quadro Consolidado'!N27,0)</f>
        <v>0</v>
      </c>
      <c r="AG28" s="43">
        <f>IF('Anexo V - Quadro Consolidado'!AI27=Conferidor!$AG$2,'Anexo V - Quadro Consolidado'!N27,0)</f>
        <v>0</v>
      </c>
      <c r="AH28" s="43">
        <f>IF('Anexo V - Quadro Consolidado'!AI27=Conferidor!$AH$2,'Anexo V - Quadro Consolidado'!N27,0)</f>
        <v>0</v>
      </c>
      <c r="AI28" s="43">
        <f>IF('Anexo V - Quadro Consolidado'!AI27=Conferidor!$AI$2,'Anexo V - Quadro Consolidado'!N27,0)</f>
        <v>0</v>
      </c>
      <c r="AJ28" s="43">
        <f>IF('Anexo V - Quadro Consolidado'!AI27=Conferidor!$AJ$2,'Anexo V - Quadro Consolidado'!N27,0)</f>
        <v>0</v>
      </c>
      <c r="AK28" s="43">
        <f>IF('Anexo V - Quadro Consolidado'!AI27=Conferidor!$AK$2,'Anexo V - Quadro Consolidado'!N27,0)</f>
        <v>0</v>
      </c>
      <c r="AM28" s="43">
        <f>IF('Anexo V - Quadro Consolidado'!AJ27=Conferidor!$AM$2,'Anexo V - Quadro Consolidado'!O27,0)</f>
        <v>0</v>
      </c>
      <c r="AN28" s="43">
        <f>IF('Anexo V - Quadro Consolidado'!AJ27=Conferidor!$AN$2,'Anexo V - Quadro Consolidado'!O27,0)</f>
        <v>0</v>
      </c>
      <c r="AO28" s="43">
        <f>IF('Anexo V - Quadro Consolidado'!AJ27=Conferidor!$AO$2,'Anexo V - Quadro Consolidado'!O27,0)</f>
        <v>0</v>
      </c>
      <c r="AP28" s="43">
        <f>IF('Anexo V - Quadro Consolidado'!AJ27=Conferidor!$AP$2,'Anexo V - Quadro Consolidado'!O27,0)</f>
        <v>0</v>
      </c>
      <c r="AQ28" s="43">
        <f>IF('Anexo V - Quadro Consolidado'!AJ27=Conferidor!$AQ$2,'Anexo V - Quadro Consolidado'!O27,0)</f>
        <v>0</v>
      </c>
      <c r="AR28" s="43">
        <f>IF('Anexo V - Quadro Consolidado'!AJ27=Conferidor!$AR$2,'Anexo V - Quadro Consolidado'!O27,0)</f>
        <v>0</v>
      </c>
      <c r="AT28" s="43">
        <f>IF('Anexo V - Quadro Consolidado'!AE27=Conferidor!$AT$2,'Anexo V - Quadro Consolidado'!J27,0)</f>
        <v>0</v>
      </c>
      <c r="AU28" s="43">
        <f>IF('Anexo V - Quadro Consolidado'!AE27=Conferidor!$AU$2,'Anexo V - Quadro Consolidado'!J27,0)</f>
        <v>0</v>
      </c>
      <c r="AV28" s="43">
        <f>IF('Anexo V - Quadro Consolidado'!AE27=Conferidor!$AV$2,'Anexo V - Quadro Consolidado'!J27,0)</f>
        <v>0</v>
      </c>
      <c r="AW28" s="43">
        <f>IF('Anexo V - Quadro Consolidado'!AE27=Conferidor!$AW$2,'Anexo V - Quadro Consolidado'!J27,0)</f>
        <v>0</v>
      </c>
      <c r="AX28" s="43">
        <f>IF('Anexo V - Quadro Consolidado'!AE27=Conferidor!$AX$2,'Anexo V - Quadro Consolidado'!J27,0)</f>
        <v>1</v>
      </c>
      <c r="AY28" s="43">
        <f>IF('Anexo V - Quadro Consolidado'!AE27=Conferidor!$AY$2,'Anexo V - Quadro Consolidado'!J27,0)</f>
        <v>0</v>
      </c>
      <c r="AZ28" s="43">
        <f>IF('Anexo V - Quadro Consolidado'!AE27=Conferidor!$AZ$2,'Anexo V - Quadro Consolidado'!J27,0)</f>
        <v>0</v>
      </c>
      <c r="BA28" s="43">
        <f>IF('Anexo V - Quadro Consolidado'!AE27=Conferidor!$BA$2,'Anexo V - Quadro Consolidado'!J27,0)</f>
        <v>0</v>
      </c>
      <c r="BB28" s="43">
        <f>IF('Anexo V - Quadro Consolidado'!AE27=Conferidor!$BB$2,'Anexo V - Quadro Consolidado'!J27,0)</f>
        <v>0</v>
      </c>
      <c r="BD28" s="43">
        <f>IF('Anexo V - Quadro Consolidado'!AF27=Conferidor!$BD$2,'Anexo V - Quadro Consolidado'!K27,0)</f>
        <v>0</v>
      </c>
      <c r="BE28" s="43">
        <f>IF('Anexo V - Quadro Consolidado'!AF27=Conferidor!$BE$2,'Anexo V - Quadro Consolidado'!K27,0)</f>
        <v>0</v>
      </c>
      <c r="BF28" s="43">
        <f>IF('Anexo V - Quadro Consolidado'!AF27=Conferidor!$BF$2,'Anexo V - Quadro Consolidado'!K27,0)</f>
        <v>0</v>
      </c>
      <c r="BG28" s="43">
        <f>IF('Anexo V - Quadro Consolidado'!AF27=Conferidor!$BG$2,'Anexo V - Quadro Consolidado'!K27,0)</f>
        <v>0</v>
      </c>
      <c r="BH28" s="43">
        <f>IF('Anexo V - Quadro Consolidado'!AF27=Conferidor!$BH$2,'Anexo V - Quadro Consolidado'!K27,0)</f>
        <v>0</v>
      </c>
      <c r="BI28" s="43">
        <f>IF('Anexo V - Quadro Consolidado'!AF27=Conferidor!$BI$2,'Anexo V - Quadro Consolidado'!K27,0)</f>
        <v>0</v>
      </c>
      <c r="BJ28" s="43">
        <f>IF('Anexo V - Quadro Consolidado'!AF27=Conferidor!$BJ$2,'Anexo V - Quadro Consolidado'!K27,0)</f>
        <v>0</v>
      </c>
      <c r="BK28" s="43">
        <f>IF('Anexo V - Quadro Consolidado'!AF27=Conferidor!$BK$2,'Anexo V - Quadro Consolidado'!K27,0)</f>
        <v>0</v>
      </c>
      <c r="BM28" s="43">
        <f>IF('Anexo V - Quadro Consolidado'!AG27=Conferidor!$BM$2,'Anexo V - Quadro Consolidado'!L27,0)</f>
        <v>0</v>
      </c>
      <c r="BN28" s="43">
        <f>IF('Anexo V - Quadro Consolidado'!AG27=Conferidor!$BN$2,'Anexo V - Quadro Consolidado'!L27,0)</f>
        <v>0</v>
      </c>
      <c r="BO28" s="43">
        <f>IF('Anexo V - Quadro Consolidado'!AG27=Conferidor!$BO$2,'Anexo V - Quadro Consolidado'!L27,0)</f>
        <v>0</v>
      </c>
      <c r="BP28" s="43">
        <f>IF('Anexo V - Quadro Consolidado'!AG27=Conferidor!$BP$2,'Anexo V - Quadro Consolidado'!L27,0)</f>
        <v>0</v>
      </c>
      <c r="BQ28" s="43">
        <f>IF('Anexo V - Quadro Consolidado'!AG27=Conferidor!$BQ$2,'Anexo V - Quadro Consolidado'!L27,0)</f>
        <v>0</v>
      </c>
      <c r="BR28" s="43">
        <f>IF('Anexo V - Quadro Consolidado'!AG27=Conferidor!$BR$2,'Anexo V - Quadro Consolidado'!L27,0)</f>
        <v>0</v>
      </c>
      <c r="BT28" s="43">
        <f>IF('Anexo V - Quadro Consolidado'!AD27=Conferidor!$BT$2,'Anexo V - Quadro Consolidado'!I27,0)</f>
        <v>0</v>
      </c>
      <c r="BU28" s="43">
        <f>IF('Anexo V - Quadro Consolidado'!AD27=Conferidor!$BU$2,'Anexo V - Quadro Consolidado'!I27,0)</f>
        <v>0</v>
      </c>
      <c r="BV28" s="43">
        <f>IF('Anexo V - Quadro Consolidado'!AD27=Conferidor!$BV$2,'Anexo V - Quadro Consolidado'!I27,0)</f>
        <v>0</v>
      </c>
      <c r="BW28" s="43">
        <f>IF('Anexo V - Quadro Consolidado'!AD27=Conferidor!$BW$2,'Anexo V - Quadro Consolidado'!I27,0)</f>
        <v>0</v>
      </c>
      <c r="BX28" s="43">
        <f>IF('Anexo V - Quadro Consolidado'!AD27=Conferidor!$BX$2,'Anexo V - Quadro Consolidado'!I27,0)</f>
        <v>0</v>
      </c>
      <c r="BY28" s="43">
        <f>IF('Anexo V - Quadro Consolidado'!AD27=Conferidor!$BY$2,'Anexo V - Quadro Consolidado'!I27,0)</f>
        <v>0</v>
      </c>
      <c r="CA28" s="43">
        <f>IF('Anexo V - Quadro Consolidado'!AK27=Conferidor!$CA$2,'Anexo V - Quadro Consolidado'!P27,0)</f>
        <v>0</v>
      </c>
      <c r="CB28" s="43">
        <f>IF('Anexo V - Quadro Consolidado'!AK27=Conferidor!$CB$2,'Anexo V - Quadro Consolidado'!P27,0)</f>
        <v>0</v>
      </c>
      <c r="CC28" s="43">
        <f>IF('Anexo V - Quadro Consolidado'!AK27=Conferidor!$CC$2,'Anexo V - Quadro Consolidado'!P27,0)</f>
        <v>0</v>
      </c>
      <c r="CD28" s="43">
        <f>IF('Anexo V - Quadro Consolidado'!AK27=Conferidor!$CD$2,'Anexo V - Quadro Consolidado'!P27,0)</f>
        <v>0</v>
      </c>
      <c r="CE28" s="43">
        <f>IF('Anexo V - Quadro Consolidado'!AK27=Conferidor!$CE$2,'Anexo V - Quadro Consolidado'!P27,0)</f>
        <v>0</v>
      </c>
      <c r="CF28" s="43">
        <f>IF('Anexo V - Quadro Consolidado'!AK27=Conferidor!$CF$2,'Anexo V - Quadro Consolidado'!P27,0)</f>
        <v>0</v>
      </c>
      <c r="CH28" s="43">
        <f>IF('Anexo V - Quadro Consolidado'!AM27=Conferidor!$CH$2,'Anexo V - Quadro Consolidado'!R27,0)</f>
        <v>0</v>
      </c>
      <c r="CI28" s="43">
        <f>IF('Anexo V - Quadro Consolidado'!AM27=Conferidor!$CI$2,'Anexo V - Quadro Consolidado'!R27,0)</f>
        <v>0</v>
      </c>
      <c r="CJ28" s="43">
        <f>IF('Anexo V - Quadro Consolidado'!AM27=Conferidor!$CJ$2,'Anexo V - Quadro Consolidado'!R27,0)</f>
        <v>0</v>
      </c>
      <c r="CK28" s="43">
        <f>IF('Anexo V - Quadro Consolidado'!AM27=Conferidor!$CK$2,'Anexo V - Quadro Consolidado'!R27,0)</f>
        <v>0</v>
      </c>
      <c r="CL28" s="43">
        <f>IF('Anexo V - Quadro Consolidado'!AM27=Conferidor!$CL$2,'Anexo V - Quadro Consolidado'!R27,0)</f>
        <v>0</v>
      </c>
      <c r="CM28" s="43">
        <f>IF('Anexo V - Quadro Consolidado'!AM27=Conferidor!$CM$2,'Anexo V - Quadro Consolidado'!R27,0)</f>
        <v>0</v>
      </c>
      <c r="CO28" s="43">
        <f>IF('Anexo V - Quadro Consolidado'!AN27=Conferidor!$CO$2,'Anexo V - Quadro Consolidado'!S27,0)</f>
        <v>0</v>
      </c>
      <c r="CP28" s="43">
        <f>IF('Anexo V - Quadro Consolidado'!AN27=Conferidor!$CP$2,'Anexo V - Quadro Consolidado'!S27,0)</f>
        <v>0</v>
      </c>
      <c r="CQ28" s="43">
        <f>IF('Anexo V - Quadro Consolidado'!AN27=Conferidor!$CQ$2,'Anexo V - Quadro Consolidado'!S27,0)</f>
        <v>0</v>
      </c>
      <c r="CR28" s="43">
        <f>IF('Anexo V - Quadro Consolidado'!AN27=Conferidor!$CR$2,'Anexo V - Quadro Consolidado'!S27,0)</f>
        <v>0</v>
      </c>
      <c r="CS28" s="43">
        <f>IF('Anexo V - Quadro Consolidado'!AN27=Conferidor!$CS$2,'Anexo V - Quadro Consolidado'!S27,0)</f>
        <v>0</v>
      </c>
      <c r="CT28" s="43">
        <f>IF('Anexo V - Quadro Consolidado'!AN27=Conferidor!$CT$2,'Anexo V - Quadro Consolidado'!S27,0)</f>
        <v>0</v>
      </c>
      <c r="CV28" s="43">
        <f>IF('Anexo V - Quadro Consolidado'!AO27=Conferidor!$CV$2,'Anexo V - Quadro Consolidado'!T27,0)</f>
        <v>0</v>
      </c>
      <c r="CW28" s="43">
        <f>IF('Anexo V - Quadro Consolidado'!AO27=Conferidor!$CW$2,'Anexo V - Quadro Consolidado'!T27,0)</f>
        <v>0</v>
      </c>
      <c r="CX28" s="43">
        <f>IF('Anexo V - Quadro Consolidado'!AO27=Conferidor!$CX$2,'Anexo V - Quadro Consolidado'!T27,0)</f>
        <v>0</v>
      </c>
      <c r="CY28" s="43">
        <f>IF('Anexo V - Quadro Consolidado'!AO27=Conferidor!$CY$2,'Anexo V - Quadro Consolidado'!T27,0)</f>
        <v>0</v>
      </c>
      <c r="CZ28" s="43">
        <f>IF('Anexo V - Quadro Consolidado'!AO27=Conferidor!$CZ$2,'Anexo V - Quadro Consolidado'!T27,0)</f>
        <v>0</v>
      </c>
      <c r="DA28" s="43">
        <f>IF('Anexo V - Quadro Consolidado'!AO27=Conferidor!$DA$2,'Anexo V - Quadro Consolidado'!T27,0)</f>
        <v>0</v>
      </c>
      <c r="DC28" s="43">
        <f>IF('Anexo V - Quadro Consolidado'!AL27=Conferidor!$DC$2,'Anexo V - Quadro Consolidado'!Q27,0)</f>
        <v>0</v>
      </c>
      <c r="DD28" s="43">
        <f>IF('Anexo V - Quadro Consolidado'!AL27=Conferidor!$DD$2,'Anexo V - Quadro Consolidado'!Q27,0)</f>
        <v>0</v>
      </c>
      <c r="DE28" s="43">
        <f>IF('Anexo V - Quadro Consolidado'!AL27=Conferidor!$DE$2,'Anexo V - Quadro Consolidado'!Q27,0)</f>
        <v>0</v>
      </c>
      <c r="DF28" s="43">
        <f>IF('Anexo V - Quadro Consolidado'!AL27=Conferidor!$DF$2,'Anexo V - Quadro Consolidado'!Q27,0)</f>
        <v>0</v>
      </c>
      <c r="DG28" s="43">
        <f>IF('Anexo V - Quadro Consolidado'!AL27=Conferidor!$DG$2,'Anexo V - Quadro Consolidado'!Q27,0)</f>
        <v>0</v>
      </c>
      <c r="DH28" s="43">
        <f>IF('Anexo V - Quadro Consolidado'!AL27=Conferidor!$DH$2,'Anexo V - Quadro Consolidado'!Q27,0)</f>
        <v>0</v>
      </c>
      <c r="DJ28" s="43">
        <f>IF('Anexo V - Quadro Consolidado'!AP27=Conferidor!$DJ$2,'Anexo V - Quadro Consolidado'!U27,0)</f>
        <v>0</v>
      </c>
      <c r="DK28" s="43">
        <f>IF('Anexo V - Quadro Consolidado'!AP27=Conferidor!$DK$2,'Anexo V - Quadro Consolidado'!U27,0)</f>
        <v>0</v>
      </c>
      <c r="DL28" s="43">
        <f>IF('Anexo V - Quadro Consolidado'!AP27=Conferidor!$DL$2,'Anexo V - Quadro Consolidado'!U27,0)</f>
        <v>0</v>
      </c>
      <c r="DM28" s="43">
        <f>IF('Anexo V - Quadro Consolidado'!AP27=Conferidor!$DM$2,'Anexo V - Quadro Consolidado'!U27,0)</f>
        <v>0</v>
      </c>
      <c r="DN28" s="43">
        <f>IF('Anexo V - Quadro Consolidado'!AP27=Conferidor!$DN$2,'Anexo V - Quadro Consolidado'!U27,0)</f>
        <v>0</v>
      </c>
      <c r="DO28" s="43">
        <f>IF('Anexo V - Quadro Consolidado'!AP27=Conferidor!$DO$2,'Anexo V - Quadro Consolidado'!U27,0)</f>
        <v>0</v>
      </c>
      <c r="DQ28" s="43">
        <f>IF('Anexo V - Quadro Consolidado'!AQ27=Conferidor!$DQ$2,'Anexo V - Quadro Consolidado'!V27,0)</f>
        <v>0</v>
      </c>
      <c r="DR28" s="43">
        <f>IF('Anexo V - Quadro Consolidado'!AQ27=Conferidor!$DR$2,'Anexo V - Quadro Consolidado'!V27,0)</f>
        <v>0</v>
      </c>
      <c r="DS28" s="43">
        <f>IF('Anexo V - Quadro Consolidado'!AQ27=Conferidor!$DS$2,'Anexo V - Quadro Consolidado'!V27,0)</f>
        <v>0</v>
      </c>
      <c r="DT28" s="43">
        <f>IF('Anexo V - Quadro Consolidado'!AQ27=Conferidor!$DT$2,'Anexo V - Quadro Consolidado'!V27,0)</f>
        <v>0</v>
      </c>
      <c r="DU28" s="43">
        <f>IF('Anexo V - Quadro Consolidado'!AQ27=Conferidor!$DU$2,'Anexo V - Quadro Consolidado'!V27,0)</f>
        <v>0</v>
      </c>
      <c r="DV28" s="43">
        <f>IF('Anexo V - Quadro Consolidado'!AQ27=Conferidor!$DV$2,'Anexo V - Quadro Consolidado'!V27,0)</f>
        <v>0</v>
      </c>
      <c r="DX28" s="22">
        <f>IF('Anexo V - Quadro Consolidado'!AR27=Conferidor!$DX$2,'Anexo V - Quadro Consolidado'!W27,0)</f>
        <v>0</v>
      </c>
      <c r="DY28" s="22">
        <f>IF('Anexo V - Quadro Consolidado'!AR27=Conferidor!$DY$2,'Anexo V - Quadro Consolidado'!W27,0)</f>
        <v>0</v>
      </c>
      <c r="DZ28" s="22">
        <f>IF('Anexo V - Quadro Consolidado'!AR27=Conferidor!$DZ$2,'Anexo V - Quadro Consolidado'!W27,0)</f>
        <v>0</v>
      </c>
      <c r="EA28" s="22">
        <f>IF('Anexo V - Quadro Consolidado'!AR27=Conferidor!$EA$2,'Anexo V - Quadro Consolidado'!W27,0)</f>
        <v>0</v>
      </c>
      <c r="EB28" s="22">
        <f>IF('Anexo V - Quadro Consolidado'!AR27=Conferidor!$EB$2,'Anexo V - Quadro Consolidado'!W27,0)</f>
        <v>0</v>
      </c>
      <c r="EC28" s="22">
        <f>IF('Anexo V - Quadro Consolidado'!AR27=Conferidor!$EC$2,'Anexo V - Quadro Consolidado'!W27,0)</f>
        <v>0</v>
      </c>
      <c r="EE28" s="43">
        <f>IF('Anexo V - Quadro Consolidado'!AS27=Conferidor!$EE$2,'Anexo V - Quadro Consolidado'!X27,0)</f>
        <v>0</v>
      </c>
      <c r="EF28" s="43">
        <f>IF('Anexo V - Quadro Consolidado'!AS27=Conferidor!$EF$2,'Anexo V - Quadro Consolidado'!X27,0)</f>
        <v>0</v>
      </c>
      <c r="EG28" s="43">
        <f>IF('Anexo V - Quadro Consolidado'!AS27=Conferidor!$EG$2,'Anexo V - Quadro Consolidado'!X27,0)</f>
        <v>0</v>
      </c>
      <c r="EH28" s="43">
        <f>IF('Anexo V - Quadro Consolidado'!AS27=Conferidor!$EH$2,'Anexo V - Quadro Consolidado'!X27,0)</f>
        <v>0</v>
      </c>
      <c r="EI28" s="43">
        <f>IF('Anexo V - Quadro Consolidado'!AS27=Conferidor!$EI$2,'Anexo V - Quadro Consolidado'!X27,0)</f>
        <v>0</v>
      </c>
      <c r="EJ28" s="43">
        <f>IF('Anexo V - Quadro Consolidado'!AS27=Conferidor!$EJ$2,'Anexo V - Quadro Consolidado'!X27,0)</f>
        <v>0</v>
      </c>
      <c r="EL28" s="43">
        <f>IF('Anexo V - Quadro Consolidado'!AT27=Conferidor!$EL$2,'Anexo V - Quadro Consolidado'!Y27,0)</f>
        <v>0</v>
      </c>
      <c r="EM28" s="43">
        <f>IF('Anexo V - Quadro Consolidado'!AT27=Conferidor!$EM$2,'Anexo V - Quadro Consolidado'!Y27,0)</f>
        <v>0</v>
      </c>
      <c r="EN28" s="43">
        <f>IF('Anexo V - Quadro Consolidado'!AT27=Conferidor!$EN$2,'Anexo V - Quadro Consolidado'!Y27,0)</f>
        <v>0</v>
      </c>
      <c r="EO28" s="43">
        <f>IF('Anexo V - Quadro Consolidado'!AT27=Conferidor!$EO$2,'Anexo V - Quadro Consolidado'!Y27,0)</f>
        <v>0</v>
      </c>
      <c r="EP28" s="43">
        <f>IF('Anexo V - Quadro Consolidado'!AT27=Conferidor!$EP$2,'Anexo V - Quadro Consolidado'!Y27,0)</f>
        <v>0</v>
      </c>
      <c r="EQ28" s="43">
        <f>IF('Anexo V - Quadro Consolidado'!AT27=Conferidor!$EQ$2,'Anexo V - Quadro Consolidado'!Y27,0)</f>
        <v>0</v>
      </c>
    </row>
    <row r="29" spans="1:147">
      <c r="A29" s="12" t="s">
        <v>98</v>
      </c>
      <c r="B29" s="12" t="s">
        <v>99</v>
      </c>
      <c r="C29" s="12" t="s">
        <v>29</v>
      </c>
      <c r="D29" s="50">
        <f>IF('Anexo V - Quadro Consolidado'!AA28=Conferidor!$D$2,'Anexo V - Quadro Consolidado'!F28,0)</f>
        <v>0</v>
      </c>
      <c r="E29" s="50">
        <f>IF('Anexo V - Quadro Consolidado'!AA28=Conferidor!$E$2,'Anexo V - Quadro Consolidado'!F28,0)</f>
        <v>0</v>
      </c>
      <c r="F29" s="50">
        <f>IF('Anexo V - Quadro Consolidado'!AA28=Conferidor!$F$2,'Anexo V - Quadro Consolidado'!F28,0)</f>
        <v>0</v>
      </c>
      <c r="G29" s="50">
        <f>IF('Anexo V - Quadro Consolidado'!AA28=Conferidor!$G$2,'Anexo V - Quadro Consolidado'!F28,0)</f>
        <v>0</v>
      </c>
      <c r="H29" s="50">
        <f>IF('Anexo V - Quadro Consolidado'!AA28=Conferidor!$H$2,'Anexo V - Quadro Consolidado'!F28,0)</f>
        <v>0</v>
      </c>
      <c r="I29" s="50">
        <f>IF('Anexo V - Quadro Consolidado'!AA28=Conferidor!$I$2,'Anexo V - Quadro Consolidado'!F28,0)</f>
        <v>0</v>
      </c>
      <c r="K29" s="262">
        <f>IF('Anexo V - Quadro Consolidado'!AB28=Conferidor!$K$2,'Anexo V - Quadro Consolidado'!G28,0)</f>
        <v>0</v>
      </c>
      <c r="L29" s="262">
        <f>IF('Anexo V - Quadro Consolidado'!AB28=Conferidor!$L$2,'Anexo V - Quadro Consolidado'!G28,0)</f>
        <v>0</v>
      </c>
      <c r="M29" s="262">
        <f>IF('Anexo V - Quadro Consolidado'!AB28=Conferidor!$M$2,'Anexo V - Quadro Consolidado'!G28,0)</f>
        <v>0</v>
      </c>
      <c r="N29" s="262">
        <f>IF('Anexo V - Quadro Consolidado'!AB28=Conferidor!$N$2,'Anexo V - Quadro Consolidado'!G28,0)</f>
        <v>0</v>
      </c>
      <c r="O29" s="262">
        <f>IF('Anexo V - Quadro Consolidado'!AB28=Conferidor!$O$2,'Anexo V - Quadro Consolidado'!G28,0)</f>
        <v>0</v>
      </c>
      <c r="P29" s="262">
        <f>IF('Anexo V - Quadro Consolidado'!AB28=Conferidor!$P$2,'Anexo V - Quadro Consolidado'!G28,0)</f>
        <v>0</v>
      </c>
      <c r="R29" s="50">
        <f>IF('Anexo V - Quadro Consolidado'!AC28=Conferidor!$R$2,'Anexo V - Quadro Consolidado'!H28,0)</f>
        <v>0</v>
      </c>
      <c r="S29" s="50">
        <f>IF('Anexo V - Quadro Consolidado'!AC28=Conferidor!$S$2,'Anexo V - Quadro Consolidado'!H28,0)</f>
        <v>0</v>
      </c>
      <c r="T29" s="50">
        <f>IF('Anexo V - Quadro Consolidado'!AC28=Conferidor!$T$2,'Anexo V - Quadro Consolidado'!H28,0)</f>
        <v>0</v>
      </c>
      <c r="U29" s="50">
        <f>IF('Anexo V - Quadro Consolidado'!AC28=Conferidor!$U$2,'Anexo V - Quadro Consolidado'!H28,0)</f>
        <v>0</v>
      </c>
      <c r="V29" s="50">
        <f>IF('Anexo V - Quadro Consolidado'!AC28=Conferidor!$V$2,'Anexo V - Quadro Consolidado'!H28,0)</f>
        <v>0</v>
      </c>
      <c r="W29" s="50">
        <f>IF('Anexo V - Quadro Consolidado'!AC28=Conferidor!$W$2,'Anexo V - Quadro Consolidado'!H28,0)</f>
        <v>0</v>
      </c>
      <c r="Y29" s="43">
        <f>IF('Anexo V - Quadro Consolidado'!AH28=Conferidor!$Y$2,'Anexo V - Quadro Consolidado'!M28,0)</f>
        <v>0</v>
      </c>
      <c r="Z29" s="43">
        <f>IF('Anexo V - Quadro Consolidado'!AH28=Conferidor!$Z$2,'Anexo V - Quadro Consolidado'!M28,0)</f>
        <v>0</v>
      </c>
      <c r="AA29" s="43">
        <f>IF('Anexo V - Quadro Consolidado'!AH28=Conferidor!$AA$2,'Anexo V - Quadro Consolidado'!M28,0)</f>
        <v>0</v>
      </c>
      <c r="AB29" s="43">
        <f>IF('Anexo V - Quadro Consolidado'!AH28=Conferidor!$AB$2,'Anexo V - Quadro Consolidado'!M28,0)</f>
        <v>0</v>
      </c>
      <c r="AC29" s="43">
        <f>IF('Anexo V - Quadro Consolidado'!AH28=Conferidor!$AC$2,'Anexo V - Quadro Consolidado'!M28,0)</f>
        <v>0</v>
      </c>
      <c r="AD29" s="43">
        <f>IF('Anexo V - Quadro Consolidado'!AH28=Conferidor!$AD$2,'Anexo V - Quadro Consolidado'!M28,0)</f>
        <v>0</v>
      </c>
      <c r="AF29" s="43">
        <f>IF('Anexo V - Quadro Consolidado'!AI28=Conferidor!$AF$2,'Anexo V - Quadro Consolidado'!N28,0)</f>
        <v>0</v>
      </c>
      <c r="AG29" s="43">
        <f>IF('Anexo V - Quadro Consolidado'!AI28=Conferidor!$AG$2,'Anexo V - Quadro Consolidado'!N28,0)</f>
        <v>0</v>
      </c>
      <c r="AH29" s="43">
        <f>IF('Anexo V - Quadro Consolidado'!AI28=Conferidor!$AH$2,'Anexo V - Quadro Consolidado'!N28,0)</f>
        <v>0</v>
      </c>
      <c r="AI29" s="43">
        <f>IF('Anexo V - Quadro Consolidado'!AI28=Conferidor!$AI$2,'Anexo V - Quadro Consolidado'!N28,0)</f>
        <v>0</v>
      </c>
      <c r="AJ29" s="43">
        <f>IF('Anexo V - Quadro Consolidado'!AI28=Conferidor!$AJ$2,'Anexo V - Quadro Consolidado'!N28,0)</f>
        <v>0</v>
      </c>
      <c r="AK29" s="43">
        <f>IF('Anexo V - Quadro Consolidado'!AI28=Conferidor!$AK$2,'Anexo V - Quadro Consolidado'!N28,0)</f>
        <v>0</v>
      </c>
      <c r="AM29" s="43">
        <f>IF('Anexo V - Quadro Consolidado'!AJ28=Conferidor!$AM$2,'Anexo V - Quadro Consolidado'!O28,0)</f>
        <v>0</v>
      </c>
      <c r="AN29" s="43">
        <f>IF('Anexo V - Quadro Consolidado'!AJ28=Conferidor!$AN$2,'Anexo V - Quadro Consolidado'!O28,0)</f>
        <v>0</v>
      </c>
      <c r="AO29" s="43">
        <f>IF('Anexo V - Quadro Consolidado'!AJ28=Conferidor!$AO$2,'Anexo V - Quadro Consolidado'!O28,0)</f>
        <v>0</v>
      </c>
      <c r="AP29" s="43">
        <f>IF('Anexo V - Quadro Consolidado'!AJ28=Conferidor!$AP$2,'Anexo V - Quadro Consolidado'!O28,0)</f>
        <v>0</v>
      </c>
      <c r="AQ29" s="43">
        <f>IF('Anexo V - Quadro Consolidado'!AJ28=Conferidor!$AQ$2,'Anexo V - Quadro Consolidado'!O28,0)</f>
        <v>0</v>
      </c>
      <c r="AR29" s="43">
        <f>IF('Anexo V - Quadro Consolidado'!AJ28=Conferidor!$AR$2,'Anexo V - Quadro Consolidado'!O28,0)</f>
        <v>0</v>
      </c>
      <c r="AT29" s="43">
        <f>IF('Anexo V - Quadro Consolidado'!AE28=Conferidor!$AT$2,'Anexo V - Quadro Consolidado'!J28,0)</f>
        <v>0</v>
      </c>
      <c r="AU29" s="43">
        <f>IF('Anexo V - Quadro Consolidado'!AE28=Conferidor!$AU$2,'Anexo V - Quadro Consolidado'!J28,0)</f>
        <v>0</v>
      </c>
      <c r="AV29" s="43">
        <f>IF('Anexo V - Quadro Consolidado'!AE28=Conferidor!$AV$2,'Anexo V - Quadro Consolidado'!J28,0)</f>
        <v>0</v>
      </c>
      <c r="AW29" s="43">
        <f>IF('Anexo V - Quadro Consolidado'!AE28=Conferidor!$AW$2,'Anexo V - Quadro Consolidado'!J28,0)</f>
        <v>0</v>
      </c>
      <c r="AX29" s="43">
        <f>IF('Anexo V - Quadro Consolidado'!AE28=Conferidor!$AX$2,'Anexo V - Quadro Consolidado'!J28,0)</f>
        <v>1</v>
      </c>
      <c r="AY29" s="43">
        <f>IF('Anexo V - Quadro Consolidado'!AE28=Conferidor!$AY$2,'Anexo V - Quadro Consolidado'!J28,0)</f>
        <v>0</v>
      </c>
      <c r="AZ29" s="43">
        <f>IF('Anexo V - Quadro Consolidado'!AE28=Conferidor!$AZ$2,'Anexo V - Quadro Consolidado'!J28,0)</f>
        <v>0</v>
      </c>
      <c r="BA29" s="43">
        <f>IF('Anexo V - Quadro Consolidado'!AE28=Conferidor!$BA$2,'Anexo V - Quadro Consolidado'!J28,0)</f>
        <v>0</v>
      </c>
      <c r="BB29" s="43">
        <f>IF('Anexo V - Quadro Consolidado'!AE28=Conferidor!$BB$2,'Anexo V - Quadro Consolidado'!J28,0)</f>
        <v>0</v>
      </c>
      <c r="BD29" s="43">
        <f>IF('Anexo V - Quadro Consolidado'!AF28=Conferidor!$BD$2,'Anexo V - Quadro Consolidado'!K28,0)</f>
        <v>0</v>
      </c>
      <c r="BE29" s="43">
        <f>IF('Anexo V - Quadro Consolidado'!AF28=Conferidor!$BE$2,'Anexo V - Quadro Consolidado'!K28,0)</f>
        <v>0</v>
      </c>
      <c r="BF29" s="43">
        <f>IF('Anexo V - Quadro Consolidado'!AF28=Conferidor!$BF$2,'Anexo V - Quadro Consolidado'!K28,0)</f>
        <v>0</v>
      </c>
      <c r="BG29" s="43">
        <f>IF('Anexo V - Quadro Consolidado'!AF28=Conferidor!$BG$2,'Anexo V - Quadro Consolidado'!K28,0)</f>
        <v>0</v>
      </c>
      <c r="BH29" s="43">
        <f>IF('Anexo V - Quadro Consolidado'!AF28=Conferidor!$BH$2,'Anexo V - Quadro Consolidado'!K28,0)</f>
        <v>0</v>
      </c>
      <c r="BI29" s="43">
        <f>IF('Anexo V - Quadro Consolidado'!AF28=Conferidor!$BI$2,'Anexo V - Quadro Consolidado'!K28,0)</f>
        <v>0</v>
      </c>
      <c r="BJ29" s="43">
        <f>IF('Anexo V - Quadro Consolidado'!AF28=Conferidor!$BJ$2,'Anexo V - Quadro Consolidado'!K28,0)</f>
        <v>0</v>
      </c>
      <c r="BK29" s="43">
        <f>IF('Anexo V - Quadro Consolidado'!AF28=Conferidor!$BK$2,'Anexo V - Quadro Consolidado'!K28,0)</f>
        <v>0</v>
      </c>
      <c r="BM29" s="43">
        <f>IF('Anexo V - Quadro Consolidado'!AG28=Conferidor!$BM$2,'Anexo V - Quadro Consolidado'!L28,0)</f>
        <v>0</v>
      </c>
      <c r="BN29" s="43">
        <f>IF('Anexo V - Quadro Consolidado'!AG28=Conferidor!$BN$2,'Anexo V - Quadro Consolidado'!L28,0)</f>
        <v>0</v>
      </c>
      <c r="BO29" s="43">
        <f>IF('Anexo V - Quadro Consolidado'!AG28=Conferidor!$BO$2,'Anexo V - Quadro Consolidado'!L28,0)</f>
        <v>0</v>
      </c>
      <c r="BP29" s="43">
        <f>IF('Anexo V - Quadro Consolidado'!AG28=Conferidor!$BP$2,'Anexo V - Quadro Consolidado'!L28,0)</f>
        <v>0</v>
      </c>
      <c r="BQ29" s="43">
        <f>IF('Anexo V - Quadro Consolidado'!AG28=Conferidor!$BQ$2,'Anexo V - Quadro Consolidado'!L28,0)</f>
        <v>0</v>
      </c>
      <c r="BR29" s="43">
        <f>IF('Anexo V - Quadro Consolidado'!AG28=Conferidor!$BR$2,'Anexo V - Quadro Consolidado'!L28,0)</f>
        <v>0</v>
      </c>
      <c r="BT29" s="43">
        <f>IF('Anexo V - Quadro Consolidado'!AD28=Conferidor!$BT$2,'Anexo V - Quadro Consolidado'!I28,0)</f>
        <v>0</v>
      </c>
      <c r="BU29" s="43">
        <f>IF('Anexo V - Quadro Consolidado'!AD28=Conferidor!$BU$2,'Anexo V - Quadro Consolidado'!I28,0)</f>
        <v>0</v>
      </c>
      <c r="BV29" s="43">
        <f>IF('Anexo V - Quadro Consolidado'!AD28=Conferidor!$BV$2,'Anexo V - Quadro Consolidado'!I28,0)</f>
        <v>0</v>
      </c>
      <c r="BW29" s="43">
        <f>IF('Anexo V - Quadro Consolidado'!AD28=Conferidor!$BW$2,'Anexo V - Quadro Consolidado'!I28,0)</f>
        <v>0</v>
      </c>
      <c r="BX29" s="43">
        <f>IF('Anexo V - Quadro Consolidado'!AD28=Conferidor!$BX$2,'Anexo V - Quadro Consolidado'!I28,0)</f>
        <v>0</v>
      </c>
      <c r="BY29" s="43">
        <f>IF('Anexo V - Quadro Consolidado'!AD28=Conferidor!$BY$2,'Anexo V - Quadro Consolidado'!I28,0)</f>
        <v>0</v>
      </c>
      <c r="CA29" s="43">
        <f>IF('Anexo V - Quadro Consolidado'!AK28=Conferidor!$CA$2,'Anexo V - Quadro Consolidado'!P28,0)</f>
        <v>0</v>
      </c>
      <c r="CB29" s="43">
        <f>IF('Anexo V - Quadro Consolidado'!AK28=Conferidor!$CB$2,'Anexo V - Quadro Consolidado'!P28,0)</f>
        <v>0</v>
      </c>
      <c r="CC29" s="43">
        <f>IF('Anexo V - Quadro Consolidado'!AK28=Conferidor!$CC$2,'Anexo V - Quadro Consolidado'!P28,0)</f>
        <v>0</v>
      </c>
      <c r="CD29" s="43">
        <f>IF('Anexo V - Quadro Consolidado'!AK28=Conferidor!$CD$2,'Anexo V - Quadro Consolidado'!P28,0)</f>
        <v>0</v>
      </c>
      <c r="CE29" s="43">
        <f>IF('Anexo V - Quadro Consolidado'!AK28=Conferidor!$CE$2,'Anexo V - Quadro Consolidado'!P28,0)</f>
        <v>0</v>
      </c>
      <c r="CF29" s="43">
        <f>IF('Anexo V - Quadro Consolidado'!AK28=Conferidor!$CF$2,'Anexo V - Quadro Consolidado'!P28,0)</f>
        <v>0</v>
      </c>
      <c r="CH29" s="43">
        <f>IF('Anexo V - Quadro Consolidado'!AM28=Conferidor!$CH$2,'Anexo V - Quadro Consolidado'!R28,0)</f>
        <v>0</v>
      </c>
      <c r="CI29" s="43">
        <f>IF('Anexo V - Quadro Consolidado'!AM28=Conferidor!$CI$2,'Anexo V - Quadro Consolidado'!R28,0)</f>
        <v>0</v>
      </c>
      <c r="CJ29" s="43">
        <f>IF('Anexo V - Quadro Consolidado'!AM28=Conferidor!$CJ$2,'Anexo V - Quadro Consolidado'!R28,0)</f>
        <v>0</v>
      </c>
      <c r="CK29" s="43">
        <f>IF('Anexo V - Quadro Consolidado'!AM28=Conferidor!$CK$2,'Anexo V - Quadro Consolidado'!R28,0)</f>
        <v>0</v>
      </c>
      <c r="CL29" s="43">
        <f>IF('Anexo V - Quadro Consolidado'!AM28=Conferidor!$CL$2,'Anexo V - Quadro Consolidado'!R28,0)</f>
        <v>0</v>
      </c>
      <c r="CM29" s="43">
        <f>IF('Anexo V - Quadro Consolidado'!AM28=Conferidor!$CM$2,'Anexo V - Quadro Consolidado'!R28,0)</f>
        <v>0</v>
      </c>
      <c r="CO29" s="43">
        <f>IF('Anexo V - Quadro Consolidado'!AN28=Conferidor!$CO$2,'Anexo V - Quadro Consolidado'!S28,0)</f>
        <v>0</v>
      </c>
      <c r="CP29" s="43">
        <f>IF('Anexo V - Quadro Consolidado'!AN28=Conferidor!$CP$2,'Anexo V - Quadro Consolidado'!S28,0)</f>
        <v>0</v>
      </c>
      <c r="CQ29" s="43">
        <f>IF('Anexo V - Quadro Consolidado'!AN28=Conferidor!$CQ$2,'Anexo V - Quadro Consolidado'!S28,0)</f>
        <v>0</v>
      </c>
      <c r="CR29" s="43">
        <f>IF('Anexo V - Quadro Consolidado'!AN28=Conferidor!$CR$2,'Anexo V - Quadro Consolidado'!S28,0)</f>
        <v>0</v>
      </c>
      <c r="CS29" s="43">
        <f>IF('Anexo V - Quadro Consolidado'!AN28=Conferidor!$CS$2,'Anexo V - Quadro Consolidado'!S28,0)</f>
        <v>0</v>
      </c>
      <c r="CT29" s="43">
        <f>IF('Anexo V - Quadro Consolidado'!AN28=Conferidor!$CT$2,'Anexo V - Quadro Consolidado'!S28,0)</f>
        <v>0</v>
      </c>
      <c r="CV29" s="43">
        <f>IF('Anexo V - Quadro Consolidado'!AO28=Conferidor!$CV$2,'Anexo V - Quadro Consolidado'!T28,0)</f>
        <v>0</v>
      </c>
      <c r="CW29" s="43">
        <f>IF('Anexo V - Quadro Consolidado'!AO28=Conferidor!$CW$2,'Anexo V - Quadro Consolidado'!T28,0)</f>
        <v>0</v>
      </c>
      <c r="CX29" s="43">
        <f>IF('Anexo V - Quadro Consolidado'!AO28=Conferidor!$CX$2,'Anexo V - Quadro Consolidado'!T28,0)</f>
        <v>0</v>
      </c>
      <c r="CY29" s="43">
        <f>IF('Anexo V - Quadro Consolidado'!AO28=Conferidor!$CY$2,'Anexo V - Quadro Consolidado'!T28,0)</f>
        <v>0</v>
      </c>
      <c r="CZ29" s="43">
        <f>IF('Anexo V - Quadro Consolidado'!AO28=Conferidor!$CZ$2,'Anexo V - Quadro Consolidado'!T28,0)</f>
        <v>0</v>
      </c>
      <c r="DA29" s="43">
        <f>IF('Anexo V - Quadro Consolidado'!AO28=Conferidor!$DA$2,'Anexo V - Quadro Consolidado'!T28,0)</f>
        <v>0</v>
      </c>
      <c r="DC29" s="43">
        <f>IF('Anexo V - Quadro Consolidado'!AL28=Conferidor!$DC$2,'Anexo V - Quadro Consolidado'!Q28,0)</f>
        <v>0</v>
      </c>
      <c r="DD29" s="43">
        <f>IF('Anexo V - Quadro Consolidado'!AL28=Conferidor!$DD$2,'Anexo V - Quadro Consolidado'!Q28,0)</f>
        <v>0</v>
      </c>
      <c r="DE29" s="43">
        <f>IF('Anexo V - Quadro Consolidado'!AL28=Conferidor!$DE$2,'Anexo V - Quadro Consolidado'!Q28,0)</f>
        <v>0</v>
      </c>
      <c r="DF29" s="43">
        <f>IF('Anexo V - Quadro Consolidado'!AL28=Conferidor!$DF$2,'Anexo V - Quadro Consolidado'!Q28,0)</f>
        <v>0</v>
      </c>
      <c r="DG29" s="43">
        <f>IF('Anexo V - Quadro Consolidado'!AL28=Conferidor!$DG$2,'Anexo V - Quadro Consolidado'!Q28,0)</f>
        <v>0</v>
      </c>
      <c r="DH29" s="43">
        <f>IF('Anexo V - Quadro Consolidado'!AL28=Conferidor!$DH$2,'Anexo V - Quadro Consolidado'!Q28,0)</f>
        <v>0</v>
      </c>
      <c r="DJ29" s="43">
        <f>IF('Anexo V - Quadro Consolidado'!AP28=Conferidor!$DJ$2,'Anexo V - Quadro Consolidado'!U28,0)</f>
        <v>0</v>
      </c>
      <c r="DK29" s="43">
        <f>IF('Anexo V - Quadro Consolidado'!AP28=Conferidor!$DK$2,'Anexo V - Quadro Consolidado'!U28,0)</f>
        <v>0</v>
      </c>
      <c r="DL29" s="43">
        <f>IF('Anexo V - Quadro Consolidado'!AP28=Conferidor!$DL$2,'Anexo V - Quadro Consolidado'!U28,0)</f>
        <v>0</v>
      </c>
      <c r="DM29" s="43">
        <f>IF('Anexo V - Quadro Consolidado'!AP28=Conferidor!$DM$2,'Anexo V - Quadro Consolidado'!U28,0)</f>
        <v>0</v>
      </c>
      <c r="DN29" s="43">
        <f>IF('Anexo V - Quadro Consolidado'!AP28=Conferidor!$DN$2,'Anexo V - Quadro Consolidado'!U28,0)</f>
        <v>0</v>
      </c>
      <c r="DO29" s="43">
        <f>IF('Anexo V - Quadro Consolidado'!AP28=Conferidor!$DO$2,'Anexo V - Quadro Consolidado'!U28,0)</f>
        <v>0</v>
      </c>
      <c r="DQ29" s="43">
        <f>IF('Anexo V - Quadro Consolidado'!AQ28=Conferidor!$DQ$2,'Anexo V - Quadro Consolidado'!V28,0)</f>
        <v>0</v>
      </c>
      <c r="DR29" s="43">
        <f>IF('Anexo V - Quadro Consolidado'!AQ28=Conferidor!$DR$2,'Anexo V - Quadro Consolidado'!V28,0)</f>
        <v>0</v>
      </c>
      <c r="DS29" s="43">
        <f>IF('Anexo V - Quadro Consolidado'!AQ28=Conferidor!$DS$2,'Anexo V - Quadro Consolidado'!V28,0)</f>
        <v>0</v>
      </c>
      <c r="DT29" s="43">
        <f>IF('Anexo V - Quadro Consolidado'!AQ28=Conferidor!$DT$2,'Anexo V - Quadro Consolidado'!V28,0)</f>
        <v>0</v>
      </c>
      <c r="DU29" s="43">
        <f>IF('Anexo V - Quadro Consolidado'!AQ28=Conferidor!$DU$2,'Anexo V - Quadro Consolidado'!V28,0)</f>
        <v>0</v>
      </c>
      <c r="DV29" s="43">
        <f>IF('Anexo V - Quadro Consolidado'!AQ28=Conferidor!$DV$2,'Anexo V - Quadro Consolidado'!V28,0)</f>
        <v>0</v>
      </c>
      <c r="DX29" s="22">
        <f>IF('Anexo V - Quadro Consolidado'!AR28=Conferidor!$DX$2,'Anexo V - Quadro Consolidado'!W28,0)</f>
        <v>0</v>
      </c>
      <c r="DY29" s="22">
        <f>IF('Anexo V - Quadro Consolidado'!AR28=Conferidor!$DY$2,'Anexo V - Quadro Consolidado'!W28,0)</f>
        <v>0</v>
      </c>
      <c r="DZ29" s="22">
        <f>IF('Anexo V - Quadro Consolidado'!AR28=Conferidor!$DZ$2,'Anexo V - Quadro Consolidado'!W28,0)</f>
        <v>0</v>
      </c>
      <c r="EA29" s="22">
        <f>IF('Anexo V - Quadro Consolidado'!AR28=Conferidor!$EA$2,'Anexo V - Quadro Consolidado'!W28,0)</f>
        <v>0</v>
      </c>
      <c r="EB29" s="22">
        <f>IF('Anexo V - Quadro Consolidado'!AR28=Conferidor!$EB$2,'Anexo V - Quadro Consolidado'!W28,0)</f>
        <v>0</v>
      </c>
      <c r="EC29" s="22">
        <f>IF('Anexo V - Quadro Consolidado'!AR28=Conferidor!$EC$2,'Anexo V - Quadro Consolidado'!W28,0)</f>
        <v>0</v>
      </c>
      <c r="EE29" s="43">
        <f>IF('Anexo V - Quadro Consolidado'!AS28=Conferidor!$EE$2,'Anexo V - Quadro Consolidado'!X28,0)</f>
        <v>0</v>
      </c>
      <c r="EF29" s="43">
        <f>IF('Anexo V - Quadro Consolidado'!AS28=Conferidor!$EF$2,'Anexo V - Quadro Consolidado'!X28,0)</f>
        <v>0</v>
      </c>
      <c r="EG29" s="43">
        <f>IF('Anexo V - Quadro Consolidado'!AS28=Conferidor!$EG$2,'Anexo V - Quadro Consolidado'!X28,0)</f>
        <v>0</v>
      </c>
      <c r="EH29" s="43">
        <f>IF('Anexo V - Quadro Consolidado'!AS28=Conferidor!$EH$2,'Anexo V - Quadro Consolidado'!X28,0)</f>
        <v>0</v>
      </c>
      <c r="EI29" s="43">
        <f>IF('Anexo V - Quadro Consolidado'!AS28=Conferidor!$EI$2,'Anexo V - Quadro Consolidado'!X28,0)</f>
        <v>0</v>
      </c>
      <c r="EJ29" s="43">
        <f>IF('Anexo V - Quadro Consolidado'!AS28=Conferidor!$EJ$2,'Anexo V - Quadro Consolidado'!X28,0)</f>
        <v>0</v>
      </c>
      <c r="EL29" s="43">
        <f>IF('Anexo V - Quadro Consolidado'!AT28=Conferidor!$EL$2,'Anexo V - Quadro Consolidado'!Y28,0)</f>
        <v>0</v>
      </c>
      <c r="EM29" s="43">
        <f>IF('Anexo V - Quadro Consolidado'!AT28=Conferidor!$EM$2,'Anexo V - Quadro Consolidado'!Y28,0)</f>
        <v>0</v>
      </c>
      <c r="EN29" s="43">
        <f>IF('Anexo V - Quadro Consolidado'!AT28=Conferidor!$EN$2,'Anexo V - Quadro Consolidado'!Y28,0)</f>
        <v>0</v>
      </c>
      <c r="EO29" s="43">
        <f>IF('Anexo V - Quadro Consolidado'!AT28=Conferidor!$EO$2,'Anexo V - Quadro Consolidado'!Y28,0)</f>
        <v>0</v>
      </c>
      <c r="EP29" s="43">
        <f>IF('Anexo V - Quadro Consolidado'!AT28=Conferidor!$EP$2,'Anexo V - Quadro Consolidado'!Y28,0)</f>
        <v>0</v>
      </c>
      <c r="EQ29" s="43">
        <f>IF('Anexo V - Quadro Consolidado'!AT28=Conferidor!$EQ$2,'Anexo V - Quadro Consolidado'!Y28,0)</f>
        <v>0</v>
      </c>
    </row>
    <row r="30" spans="1:147">
      <c r="A30" s="17"/>
      <c r="B30" s="25"/>
      <c r="C30" s="25"/>
      <c r="D30" s="25"/>
      <c r="E30" s="25"/>
      <c r="F30" s="25"/>
      <c r="G30" s="25"/>
      <c r="H30" s="25"/>
      <c r="I30" s="25"/>
      <c r="K30" s="25"/>
      <c r="L30" s="25"/>
      <c r="M30" s="25"/>
      <c r="N30" s="25"/>
      <c r="O30" s="25"/>
      <c r="P30" s="25"/>
      <c r="R30" s="25"/>
      <c r="S30" s="25"/>
      <c r="T30" s="25"/>
      <c r="U30" s="25"/>
      <c r="V30" s="25"/>
      <c r="W30" s="25"/>
      <c r="Y30" s="25"/>
      <c r="Z30" s="25"/>
      <c r="AA30" s="25"/>
      <c r="AB30" s="25"/>
      <c r="AC30" s="25"/>
      <c r="AD30" s="25"/>
      <c r="AF30" s="25"/>
      <c r="AG30" s="25"/>
      <c r="AH30" s="25"/>
      <c r="AI30" s="25"/>
      <c r="AJ30" s="25"/>
      <c r="AK30" s="25"/>
      <c r="AM30" s="25"/>
      <c r="AN30" s="25"/>
      <c r="AO30" s="25"/>
      <c r="AP30" s="25"/>
      <c r="AQ30" s="25"/>
      <c r="AR30" s="25"/>
      <c r="AT30" s="25"/>
      <c r="AU30" s="25"/>
      <c r="AV30" s="25"/>
      <c r="AW30" s="25"/>
      <c r="AX30" s="25"/>
      <c r="AY30" s="25"/>
      <c r="AZ30" s="25"/>
      <c r="BA30" s="25"/>
      <c r="BB30" s="25"/>
      <c r="BD30" s="25"/>
      <c r="BE30" s="25"/>
      <c r="BF30" s="25"/>
      <c r="BG30" s="25"/>
      <c r="BH30" s="25"/>
      <c r="BI30" s="25"/>
      <c r="BJ30" s="25"/>
      <c r="BK30" s="25"/>
      <c r="BM30" s="25"/>
      <c r="BN30" s="25"/>
      <c r="BO30" s="25"/>
      <c r="BP30" s="25"/>
      <c r="BQ30" s="25"/>
      <c r="BR30" s="25"/>
      <c r="BT30" s="25"/>
      <c r="BU30" s="25"/>
      <c r="BV30" s="25"/>
      <c r="BW30" s="25"/>
      <c r="BX30" s="25"/>
      <c r="BY30" s="25"/>
      <c r="CA30" s="25"/>
      <c r="CB30" s="25"/>
      <c r="CC30" s="25"/>
      <c r="CD30" s="25"/>
      <c r="CE30" s="25"/>
      <c r="CF30" s="25"/>
      <c r="CH30" s="25"/>
      <c r="CI30" s="25"/>
      <c r="CJ30" s="25"/>
      <c r="CK30" s="25"/>
      <c r="CL30" s="25"/>
      <c r="CM30" s="25"/>
      <c r="CO30" s="25"/>
      <c r="CP30" s="25"/>
      <c r="CQ30" s="25"/>
      <c r="CR30" s="25"/>
      <c r="CS30" s="25"/>
      <c r="CT30" s="25"/>
      <c r="CV30" s="25"/>
      <c r="CW30" s="25"/>
      <c r="CX30" s="25"/>
      <c r="CY30" s="25"/>
      <c r="CZ30" s="25"/>
      <c r="DA30" s="25"/>
      <c r="DC30" s="25"/>
      <c r="DD30" s="25"/>
      <c r="DE30" s="25"/>
      <c r="DF30" s="25"/>
      <c r="DG30" s="25"/>
      <c r="DH30" s="25"/>
      <c r="DJ30" s="25"/>
      <c r="DK30" s="25"/>
      <c r="DL30" s="25"/>
      <c r="DM30" s="25"/>
      <c r="DN30" s="25"/>
      <c r="DO30" s="25"/>
      <c r="DQ30" s="25"/>
      <c r="DR30" s="25"/>
      <c r="DS30" s="25"/>
      <c r="DT30" s="25"/>
      <c r="DU30" s="25"/>
      <c r="DV30" s="25"/>
      <c r="DX30" s="25"/>
      <c r="DY30" s="25"/>
      <c r="DZ30" s="25"/>
      <c r="EA30" s="25"/>
      <c r="EB30" s="25"/>
      <c r="EC30" s="25"/>
      <c r="EE30" s="25"/>
      <c r="EF30" s="25"/>
      <c r="EG30" s="25"/>
      <c r="EH30" s="25"/>
      <c r="EI30" s="25"/>
      <c r="EJ30" s="25"/>
      <c r="EL30" s="25"/>
      <c r="EM30" s="25"/>
      <c r="EN30" s="25"/>
      <c r="EO30" s="25"/>
      <c r="EP30" s="25"/>
      <c r="EQ30" s="25"/>
    </row>
    <row r="31" spans="1:147">
      <c r="A31" s="475" t="s">
        <v>100</v>
      </c>
      <c r="B31" s="475" t="s">
        <v>101</v>
      </c>
      <c r="C31" s="12" t="s">
        <v>36</v>
      </c>
      <c r="D31" s="50">
        <f>IF('Anexo V - Quadro Consolidado'!AA30=Conferidor!$D$2,'Anexo V - Quadro Consolidado'!F30,0)</f>
        <v>0</v>
      </c>
      <c r="E31" s="50">
        <f>IF('Anexo V - Quadro Consolidado'!AA30=Conferidor!$E$2,'Anexo V - Quadro Consolidado'!F30,0)</f>
        <v>0</v>
      </c>
      <c r="F31" s="50">
        <f>IF('Anexo V - Quadro Consolidado'!AA30=Conferidor!$F$2,'Anexo V - Quadro Consolidado'!F30,0)</f>
        <v>0</v>
      </c>
      <c r="G31" s="50">
        <f>IF('Anexo V - Quadro Consolidado'!AA30=Conferidor!$G$2,'Anexo V - Quadro Consolidado'!F30,0)</f>
        <v>0</v>
      </c>
      <c r="H31" s="50">
        <f>IF('Anexo V - Quadro Consolidado'!AA30=Conferidor!$H$2,'Anexo V - Quadro Consolidado'!F30,0)</f>
        <v>0</v>
      </c>
      <c r="I31" s="50">
        <f>IF('Anexo V - Quadro Consolidado'!AA30=Conferidor!$I$2,'Anexo V - Quadro Consolidado'!F30,0)</f>
        <v>0</v>
      </c>
      <c r="K31" s="262">
        <f>IF('Anexo V - Quadro Consolidado'!AB30=Conferidor!$K$2,'Anexo V - Quadro Consolidado'!G30,0)</f>
        <v>0</v>
      </c>
      <c r="L31" s="262">
        <f>IF('Anexo V - Quadro Consolidado'!AB30=Conferidor!$L$2,'Anexo V - Quadro Consolidado'!G30,0)</f>
        <v>0</v>
      </c>
      <c r="M31" s="262">
        <f>IF('Anexo V - Quadro Consolidado'!AB30=Conferidor!$M$2,'Anexo V - Quadro Consolidado'!G30,0)</f>
        <v>0</v>
      </c>
      <c r="N31" s="262">
        <f>IF('Anexo V - Quadro Consolidado'!AB30=Conferidor!$N$2,'Anexo V - Quadro Consolidado'!G30,0)</f>
        <v>0</v>
      </c>
      <c r="O31" s="262">
        <f>IF('Anexo V - Quadro Consolidado'!AB30=Conferidor!$O$2,'Anexo V - Quadro Consolidado'!G30,0)</f>
        <v>0</v>
      </c>
      <c r="P31" s="262">
        <f>IF('Anexo V - Quadro Consolidado'!AB30=Conferidor!$P$2,'Anexo V - Quadro Consolidado'!G30,0)</f>
        <v>0</v>
      </c>
      <c r="R31" s="50">
        <f>IF('Anexo V - Quadro Consolidado'!AC30=Conferidor!$R$2,'Anexo V - Quadro Consolidado'!H30,0)</f>
        <v>0</v>
      </c>
      <c r="S31" s="50">
        <f>IF('Anexo V - Quadro Consolidado'!AC30=Conferidor!$S$2,'Anexo V - Quadro Consolidado'!H30,0)</f>
        <v>0</v>
      </c>
      <c r="T31" s="50">
        <f>IF('Anexo V - Quadro Consolidado'!AC30=Conferidor!$T$2,'Anexo V - Quadro Consolidado'!H30,0)</f>
        <v>0</v>
      </c>
      <c r="U31" s="50">
        <f>IF('Anexo V - Quadro Consolidado'!AC30=Conferidor!$U$2,'Anexo V - Quadro Consolidado'!H30,0)</f>
        <v>0</v>
      </c>
      <c r="V31" s="50">
        <f>IF('Anexo V - Quadro Consolidado'!AC30=Conferidor!$V$2,'Anexo V - Quadro Consolidado'!H30,0)</f>
        <v>0</v>
      </c>
      <c r="W31" s="50">
        <f>IF('Anexo V - Quadro Consolidado'!AC30=Conferidor!$W$2,'Anexo V - Quadro Consolidado'!H30,0)</f>
        <v>0</v>
      </c>
      <c r="Y31" s="43">
        <f>IF('Anexo V - Quadro Consolidado'!AH30=Conferidor!$Y$2,'Anexo V - Quadro Consolidado'!M30,0)</f>
        <v>0</v>
      </c>
      <c r="Z31" s="43">
        <f>IF('Anexo V - Quadro Consolidado'!AH30=Conferidor!$Z$2,'Anexo V - Quadro Consolidado'!M30,0)</f>
        <v>0</v>
      </c>
      <c r="AA31" s="43">
        <f>IF('Anexo V - Quadro Consolidado'!AH30=Conferidor!$AA$2,'Anexo V - Quadro Consolidado'!M30,0)</f>
        <v>0</v>
      </c>
      <c r="AB31" s="43">
        <f>IF('Anexo V - Quadro Consolidado'!AH30=Conferidor!$AB$2,'Anexo V - Quadro Consolidado'!M30,0)</f>
        <v>0</v>
      </c>
      <c r="AC31" s="43">
        <f>IF('Anexo V - Quadro Consolidado'!AH30=Conferidor!$AC$2,'Anexo V - Quadro Consolidado'!M30,0)</f>
        <v>0</v>
      </c>
      <c r="AD31" s="43">
        <f>IF('Anexo V - Quadro Consolidado'!AH30=Conferidor!$AD$2,'Anexo V - Quadro Consolidado'!M30,0)</f>
        <v>0</v>
      </c>
      <c r="AF31" s="43">
        <f>IF('Anexo V - Quadro Consolidado'!AI30=Conferidor!$AF$2,'Anexo V - Quadro Consolidado'!N30,0)</f>
        <v>0</v>
      </c>
      <c r="AG31" s="43">
        <f>IF('Anexo V - Quadro Consolidado'!AI30=Conferidor!$AG$2,'Anexo V - Quadro Consolidado'!N30,0)</f>
        <v>0</v>
      </c>
      <c r="AH31" s="43">
        <f>IF('Anexo V - Quadro Consolidado'!AI30=Conferidor!$AH$2,'Anexo V - Quadro Consolidado'!N30,0)</f>
        <v>0</v>
      </c>
      <c r="AI31" s="43">
        <f>IF('Anexo V - Quadro Consolidado'!AI30=Conferidor!$AI$2,'Anexo V - Quadro Consolidado'!N30,0)</f>
        <v>0</v>
      </c>
      <c r="AJ31" s="43">
        <f>IF('Anexo V - Quadro Consolidado'!AI30=Conferidor!$AJ$2,'Anexo V - Quadro Consolidado'!N30,0)</f>
        <v>0</v>
      </c>
      <c r="AK31" s="43">
        <f>IF('Anexo V - Quadro Consolidado'!AI30=Conferidor!$AK$2,'Anexo V - Quadro Consolidado'!N30,0)</f>
        <v>0</v>
      </c>
      <c r="AM31" s="43">
        <f>IF('Anexo V - Quadro Consolidado'!AJ30=Conferidor!$AM$2,'Anexo V - Quadro Consolidado'!O30,0)</f>
        <v>0</v>
      </c>
      <c r="AN31" s="43">
        <f>IF('Anexo V - Quadro Consolidado'!AJ30=Conferidor!$AN$2,'Anexo V - Quadro Consolidado'!O30,0)</f>
        <v>0</v>
      </c>
      <c r="AO31" s="43">
        <f>IF('Anexo V - Quadro Consolidado'!AJ30=Conferidor!$AO$2,'Anexo V - Quadro Consolidado'!O30,0)</f>
        <v>0</v>
      </c>
      <c r="AP31" s="43">
        <f>IF('Anexo V - Quadro Consolidado'!AJ30=Conferidor!$AP$2,'Anexo V - Quadro Consolidado'!O30,0)</f>
        <v>0</v>
      </c>
      <c r="AQ31" s="43">
        <f>IF('Anexo V - Quadro Consolidado'!AJ30=Conferidor!$AQ$2,'Anexo V - Quadro Consolidado'!O30,0)</f>
        <v>0</v>
      </c>
      <c r="AR31" s="43">
        <f>IF('Anexo V - Quadro Consolidado'!AJ30=Conferidor!$AR$2,'Anexo V - Quadro Consolidado'!O30,0)</f>
        <v>0</v>
      </c>
      <c r="AT31" s="43">
        <f>IF('Anexo V - Quadro Consolidado'!AE30=Conferidor!$AT$2,'Anexo V - Quadro Consolidado'!J30,0)</f>
        <v>0</v>
      </c>
      <c r="AU31" s="43">
        <f>IF('Anexo V - Quadro Consolidado'!AE30=Conferidor!$AU$2,'Anexo V - Quadro Consolidado'!J30,0)</f>
        <v>0</v>
      </c>
      <c r="AV31" s="43">
        <f>IF('Anexo V - Quadro Consolidado'!AE30=Conferidor!$AV$2,'Anexo V - Quadro Consolidado'!J30,0)</f>
        <v>0</v>
      </c>
      <c r="AW31" s="43">
        <f>IF('Anexo V - Quadro Consolidado'!AE30=Conferidor!$AW$2,'Anexo V - Quadro Consolidado'!J30,0)</f>
        <v>0</v>
      </c>
      <c r="AX31" s="43">
        <f>IF('Anexo V - Quadro Consolidado'!AE30=Conferidor!$AX$2,'Anexo V - Quadro Consolidado'!J30,0)</f>
        <v>1</v>
      </c>
      <c r="AY31" s="43">
        <f>IF('Anexo V - Quadro Consolidado'!AE30=Conferidor!$AY$2,'Anexo V - Quadro Consolidado'!J30,0)</f>
        <v>0</v>
      </c>
      <c r="AZ31" s="43">
        <f>IF('Anexo V - Quadro Consolidado'!AE30=Conferidor!$AZ$2,'Anexo V - Quadro Consolidado'!J30,0)</f>
        <v>0</v>
      </c>
      <c r="BA31" s="43">
        <f>IF('Anexo V - Quadro Consolidado'!AE30=Conferidor!$BA$2,'Anexo V - Quadro Consolidado'!J30,0)</f>
        <v>0</v>
      </c>
      <c r="BB31" s="43">
        <f>IF('Anexo V - Quadro Consolidado'!AE30=Conferidor!$BB$2,'Anexo V - Quadro Consolidado'!J30,0)</f>
        <v>0</v>
      </c>
      <c r="BD31" s="43">
        <f>IF('Anexo V - Quadro Consolidado'!AF30=Conferidor!$BD$2,'Anexo V - Quadro Consolidado'!K30,0)</f>
        <v>0</v>
      </c>
      <c r="BE31" s="43">
        <f>IF('Anexo V - Quadro Consolidado'!AF30=Conferidor!$BE$2,'Anexo V - Quadro Consolidado'!K30,0)</f>
        <v>0</v>
      </c>
      <c r="BF31" s="43">
        <f>IF('Anexo V - Quadro Consolidado'!AF30=Conferidor!$BF$2,'Anexo V - Quadro Consolidado'!K30,0)</f>
        <v>0</v>
      </c>
      <c r="BG31" s="43">
        <f>IF('Anexo V - Quadro Consolidado'!AF30=Conferidor!$BG$2,'Anexo V - Quadro Consolidado'!K30,0)</f>
        <v>0</v>
      </c>
      <c r="BH31" s="43">
        <f>IF('Anexo V - Quadro Consolidado'!AF30=Conferidor!$BH$2,'Anexo V - Quadro Consolidado'!K30,0)</f>
        <v>0</v>
      </c>
      <c r="BI31" s="43">
        <f>IF('Anexo V - Quadro Consolidado'!AF30=Conferidor!$BI$2,'Anexo V - Quadro Consolidado'!K30,0)</f>
        <v>0</v>
      </c>
      <c r="BJ31" s="43">
        <f>IF('Anexo V - Quadro Consolidado'!AF30=Conferidor!$BJ$2,'Anexo V - Quadro Consolidado'!K30,0)</f>
        <v>0</v>
      </c>
      <c r="BK31" s="43">
        <f>IF('Anexo V - Quadro Consolidado'!AF30=Conferidor!$BK$2,'Anexo V - Quadro Consolidado'!K30,0)</f>
        <v>0</v>
      </c>
      <c r="BM31" s="43">
        <f>IF('Anexo V - Quadro Consolidado'!AG30=Conferidor!$BM$2,'Anexo V - Quadro Consolidado'!L30,0)</f>
        <v>0</v>
      </c>
      <c r="BN31" s="43">
        <f>IF('Anexo V - Quadro Consolidado'!AG30=Conferidor!$BN$2,'Anexo V - Quadro Consolidado'!L30,0)</f>
        <v>0</v>
      </c>
      <c r="BO31" s="43">
        <f>IF('Anexo V - Quadro Consolidado'!AG30=Conferidor!$BO$2,'Anexo V - Quadro Consolidado'!L30,0)</f>
        <v>0</v>
      </c>
      <c r="BP31" s="43">
        <f>IF('Anexo V - Quadro Consolidado'!AG30=Conferidor!$BP$2,'Anexo V - Quadro Consolidado'!L30,0)</f>
        <v>0</v>
      </c>
      <c r="BQ31" s="43">
        <f>IF('Anexo V - Quadro Consolidado'!AG30=Conferidor!$BQ$2,'Anexo V - Quadro Consolidado'!L30,0)</f>
        <v>0</v>
      </c>
      <c r="BR31" s="43">
        <f>IF('Anexo V - Quadro Consolidado'!AG30=Conferidor!$BR$2,'Anexo V - Quadro Consolidado'!L30,0)</f>
        <v>0</v>
      </c>
      <c r="BT31" s="43">
        <f>IF('Anexo V - Quadro Consolidado'!AD30=Conferidor!$BT$2,'Anexo V - Quadro Consolidado'!I30,0)</f>
        <v>0</v>
      </c>
      <c r="BU31" s="43">
        <f>IF('Anexo V - Quadro Consolidado'!AD30=Conferidor!$BU$2,'Anexo V - Quadro Consolidado'!I30,0)</f>
        <v>0</v>
      </c>
      <c r="BV31" s="43">
        <f>IF('Anexo V - Quadro Consolidado'!AD30=Conferidor!$BV$2,'Anexo V - Quadro Consolidado'!I30,0)</f>
        <v>0</v>
      </c>
      <c r="BW31" s="43">
        <f>IF('Anexo V - Quadro Consolidado'!AD30=Conferidor!$BW$2,'Anexo V - Quadro Consolidado'!I30,0)</f>
        <v>0</v>
      </c>
      <c r="BX31" s="43">
        <f>IF('Anexo V - Quadro Consolidado'!AD30=Conferidor!$BX$2,'Anexo V - Quadro Consolidado'!I30,0)</f>
        <v>0</v>
      </c>
      <c r="BY31" s="43">
        <f>IF('Anexo V - Quadro Consolidado'!AD30=Conferidor!$BY$2,'Anexo V - Quadro Consolidado'!I30,0)</f>
        <v>0</v>
      </c>
      <c r="CA31" s="43">
        <f>IF('Anexo V - Quadro Consolidado'!AK30=Conferidor!$CA$2,'Anexo V - Quadro Consolidado'!P30,0)</f>
        <v>0</v>
      </c>
      <c r="CB31" s="43">
        <f>IF('Anexo V - Quadro Consolidado'!AK30=Conferidor!$CB$2,'Anexo V - Quadro Consolidado'!P30,0)</f>
        <v>0</v>
      </c>
      <c r="CC31" s="43">
        <f>IF('Anexo V - Quadro Consolidado'!AK30=Conferidor!$CC$2,'Anexo V - Quadro Consolidado'!P30,0)</f>
        <v>0</v>
      </c>
      <c r="CD31" s="43">
        <f>IF('Anexo V - Quadro Consolidado'!AK30=Conferidor!$CD$2,'Anexo V - Quadro Consolidado'!P30,0)</f>
        <v>0</v>
      </c>
      <c r="CE31" s="43">
        <f>IF('Anexo V - Quadro Consolidado'!AK30=Conferidor!$CE$2,'Anexo V - Quadro Consolidado'!P30,0)</f>
        <v>0</v>
      </c>
      <c r="CF31" s="43">
        <f>IF('Anexo V - Quadro Consolidado'!AK30=Conferidor!$CF$2,'Anexo V - Quadro Consolidado'!P30,0)</f>
        <v>0</v>
      </c>
      <c r="CH31" s="43">
        <f>IF('Anexo V - Quadro Consolidado'!AM30=Conferidor!$CH$2,'Anexo V - Quadro Consolidado'!R30,0)</f>
        <v>0</v>
      </c>
      <c r="CI31" s="43">
        <f>IF('Anexo V - Quadro Consolidado'!AM30=Conferidor!$CI$2,'Anexo V - Quadro Consolidado'!R30,0)</f>
        <v>0</v>
      </c>
      <c r="CJ31" s="43">
        <f>IF('Anexo V - Quadro Consolidado'!AM30=Conferidor!$CJ$2,'Anexo V - Quadro Consolidado'!R30,0)</f>
        <v>0</v>
      </c>
      <c r="CK31" s="43">
        <f>IF('Anexo V - Quadro Consolidado'!AM30=Conferidor!$CK$2,'Anexo V - Quadro Consolidado'!R30,0)</f>
        <v>0</v>
      </c>
      <c r="CL31" s="43">
        <f>IF('Anexo V - Quadro Consolidado'!AM30=Conferidor!$CL$2,'Anexo V - Quadro Consolidado'!R30,0)</f>
        <v>0</v>
      </c>
      <c r="CM31" s="43">
        <f>IF('Anexo V - Quadro Consolidado'!AM30=Conferidor!$CM$2,'Anexo V - Quadro Consolidado'!R30,0)</f>
        <v>0</v>
      </c>
      <c r="CO31" s="43">
        <f>IF('Anexo V - Quadro Consolidado'!AN30=Conferidor!$CO$2,'Anexo V - Quadro Consolidado'!S30,0)</f>
        <v>0</v>
      </c>
      <c r="CP31" s="43">
        <f>IF('Anexo V - Quadro Consolidado'!AN30=Conferidor!$CP$2,'Anexo V - Quadro Consolidado'!S30,0)</f>
        <v>0</v>
      </c>
      <c r="CQ31" s="43">
        <f>IF('Anexo V - Quadro Consolidado'!AN30=Conferidor!$CQ$2,'Anexo V - Quadro Consolidado'!S30,0)</f>
        <v>0</v>
      </c>
      <c r="CR31" s="43">
        <f>IF('Anexo V - Quadro Consolidado'!AN30=Conferidor!$CR$2,'Anexo V - Quadro Consolidado'!S30,0)</f>
        <v>0</v>
      </c>
      <c r="CS31" s="43">
        <f>IF('Anexo V - Quadro Consolidado'!AN30=Conferidor!$CS$2,'Anexo V - Quadro Consolidado'!S30,0)</f>
        <v>0</v>
      </c>
      <c r="CT31" s="43">
        <f>IF('Anexo V - Quadro Consolidado'!AN30=Conferidor!$CT$2,'Anexo V - Quadro Consolidado'!S30,0)</f>
        <v>0</v>
      </c>
      <c r="CV31" s="43">
        <f>IF('Anexo V - Quadro Consolidado'!AO30=Conferidor!$CV$2,'Anexo V - Quadro Consolidado'!T30,0)</f>
        <v>0</v>
      </c>
      <c r="CW31" s="43">
        <f>IF('Anexo V - Quadro Consolidado'!AO30=Conferidor!$CW$2,'Anexo V - Quadro Consolidado'!T30,0)</f>
        <v>0</v>
      </c>
      <c r="CX31" s="43">
        <f>IF('Anexo V - Quadro Consolidado'!AO30=Conferidor!$CX$2,'Anexo V - Quadro Consolidado'!T30,0)</f>
        <v>0</v>
      </c>
      <c r="CY31" s="43">
        <f>IF('Anexo V - Quadro Consolidado'!AO30=Conferidor!$CY$2,'Anexo V - Quadro Consolidado'!T30,0)</f>
        <v>0</v>
      </c>
      <c r="CZ31" s="43">
        <f>IF('Anexo V - Quadro Consolidado'!AO30=Conferidor!$CZ$2,'Anexo V - Quadro Consolidado'!T30,0)</f>
        <v>0</v>
      </c>
      <c r="DA31" s="43">
        <f>IF('Anexo V - Quadro Consolidado'!AO30=Conferidor!$DA$2,'Anexo V - Quadro Consolidado'!T30,0)</f>
        <v>0</v>
      </c>
      <c r="DC31" s="43">
        <f>IF('Anexo V - Quadro Consolidado'!AL30=Conferidor!$DC$2,'Anexo V - Quadro Consolidado'!Q30,0)</f>
        <v>0</v>
      </c>
      <c r="DD31" s="43">
        <f>IF('Anexo V - Quadro Consolidado'!AL30=Conferidor!$DD$2,'Anexo V - Quadro Consolidado'!Q30,0)</f>
        <v>0</v>
      </c>
      <c r="DE31" s="43">
        <f>IF('Anexo V - Quadro Consolidado'!AL30=Conferidor!$DE$2,'Anexo V - Quadro Consolidado'!Q30,0)</f>
        <v>0</v>
      </c>
      <c r="DF31" s="43">
        <f>IF('Anexo V - Quadro Consolidado'!AL30=Conferidor!$DF$2,'Anexo V - Quadro Consolidado'!Q30,0)</f>
        <v>0</v>
      </c>
      <c r="DG31" s="43">
        <f>IF('Anexo V - Quadro Consolidado'!AL30=Conferidor!$DG$2,'Anexo V - Quadro Consolidado'!Q30,0)</f>
        <v>0</v>
      </c>
      <c r="DH31" s="43">
        <f>IF('Anexo V - Quadro Consolidado'!AL30=Conferidor!$DH$2,'Anexo V - Quadro Consolidado'!Q30,0)</f>
        <v>0</v>
      </c>
      <c r="DJ31" s="43">
        <f>IF('Anexo V - Quadro Consolidado'!AP30=Conferidor!$DJ$2,'Anexo V - Quadro Consolidado'!U30,0)</f>
        <v>0</v>
      </c>
      <c r="DK31" s="43">
        <f>IF('Anexo V - Quadro Consolidado'!AP30=Conferidor!$DK$2,'Anexo V - Quadro Consolidado'!U30,0)</f>
        <v>0</v>
      </c>
      <c r="DL31" s="43">
        <f>IF('Anexo V - Quadro Consolidado'!AP30=Conferidor!$DL$2,'Anexo V - Quadro Consolidado'!U30,0)</f>
        <v>0</v>
      </c>
      <c r="DM31" s="43">
        <f>IF('Anexo V - Quadro Consolidado'!AP30=Conferidor!$DM$2,'Anexo V - Quadro Consolidado'!U30,0)</f>
        <v>0</v>
      </c>
      <c r="DN31" s="43">
        <f>IF('Anexo V - Quadro Consolidado'!AP30=Conferidor!$DN$2,'Anexo V - Quadro Consolidado'!U30,0)</f>
        <v>0</v>
      </c>
      <c r="DO31" s="43">
        <f>IF('Anexo V - Quadro Consolidado'!AP30=Conferidor!$DO$2,'Anexo V - Quadro Consolidado'!U30,0)</f>
        <v>0</v>
      </c>
      <c r="DQ31" s="43">
        <f>IF('Anexo V - Quadro Consolidado'!AQ30=Conferidor!$DQ$2,'Anexo V - Quadro Consolidado'!V30,0)</f>
        <v>0</v>
      </c>
      <c r="DR31" s="43">
        <f>IF('Anexo V - Quadro Consolidado'!AQ30=Conferidor!$DR$2,'Anexo V - Quadro Consolidado'!V30,0)</f>
        <v>0</v>
      </c>
      <c r="DS31" s="43">
        <f>IF('Anexo V - Quadro Consolidado'!AQ30=Conferidor!$DS$2,'Anexo V - Quadro Consolidado'!V30,0)</f>
        <v>0</v>
      </c>
      <c r="DT31" s="43">
        <f>IF('Anexo V - Quadro Consolidado'!AQ30=Conferidor!$DT$2,'Anexo V - Quadro Consolidado'!V30,0)</f>
        <v>0</v>
      </c>
      <c r="DU31" s="43">
        <f>IF('Anexo V - Quadro Consolidado'!AQ30=Conferidor!$DU$2,'Anexo V - Quadro Consolidado'!V30,0)</f>
        <v>0</v>
      </c>
      <c r="DV31" s="43">
        <f>IF('Anexo V - Quadro Consolidado'!AQ30=Conferidor!$DV$2,'Anexo V - Quadro Consolidado'!V30,0)</f>
        <v>0</v>
      </c>
      <c r="DX31" s="22">
        <f>IF('Anexo V - Quadro Consolidado'!AR30=Conferidor!$DX$2,'Anexo V - Quadro Consolidado'!W30,0)</f>
        <v>0</v>
      </c>
      <c r="DY31" s="22">
        <f>IF('Anexo V - Quadro Consolidado'!AR30=Conferidor!$DY$2,'Anexo V - Quadro Consolidado'!W30,0)</f>
        <v>0</v>
      </c>
      <c r="DZ31" s="22">
        <f>IF('Anexo V - Quadro Consolidado'!AR30=Conferidor!$DZ$2,'Anexo V - Quadro Consolidado'!W30,0)</f>
        <v>0</v>
      </c>
      <c r="EA31" s="22">
        <f>IF('Anexo V - Quadro Consolidado'!AR30=Conferidor!$EA$2,'Anexo V - Quadro Consolidado'!W30,0)</f>
        <v>0</v>
      </c>
      <c r="EB31" s="22">
        <f>IF('Anexo V - Quadro Consolidado'!AR30=Conferidor!$EB$2,'Anexo V - Quadro Consolidado'!W30,0)</f>
        <v>0</v>
      </c>
      <c r="EC31" s="22">
        <f>IF('Anexo V - Quadro Consolidado'!AR30=Conferidor!$EC$2,'Anexo V - Quadro Consolidado'!W30,0)</f>
        <v>0</v>
      </c>
      <c r="EE31" s="43">
        <f>IF('Anexo V - Quadro Consolidado'!AS30=Conferidor!$EE$2,'Anexo V - Quadro Consolidado'!X30,0)</f>
        <v>0</v>
      </c>
      <c r="EF31" s="43">
        <f>IF('Anexo V - Quadro Consolidado'!AS30=Conferidor!$EF$2,'Anexo V - Quadro Consolidado'!X30,0)</f>
        <v>0</v>
      </c>
      <c r="EG31" s="43">
        <f>IF('Anexo V - Quadro Consolidado'!AS30=Conferidor!$EG$2,'Anexo V - Quadro Consolidado'!X30,0)</f>
        <v>0</v>
      </c>
      <c r="EH31" s="43">
        <f>IF('Anexo V - Quadro Consolidado'!AS30=Conferidor!$EH$2,'Anexo V - Quadro Consolidado'!X30,0)</f>
        <v>0</v>
      </c>
      <c r="EI31" s="43">
        <f>IF('Anexo V - Quadro Consolidado'!AS30=Conferidor!$EI$2,'Anexo V - Quadro Consolidado'!X30,0)</f>
        <v>0</v>
      </c>
      <c r="EJ31" s="43">
        <f>IF('Anexo V - Quadro Consolidado'!AS30=Conferidor!$EJ$2,'Anexo V - Quadro Consolidado'!X30,0)</f>
        <v>0</v>
      </c>
      <c r="EL31" s="43">
        <f>IF('Anexo V - Quadro Consolidado'!AT30=Conferidor!$EL$2,'Anexo V - Quadro Consolidado'!Y30,0)</f>
        <v>0</v>
      </c>
      <c r="EM31" s="43">
        <f>IF('Anexo V - Quadro Consolidado'!AT30=Conferidor!$EM$2,'Anexo V - Quadro Consolidado'!Y30,0)</f>
        <v>0</v>
      </c>
      <c r="EN31" s="43">
        <f>IF('Anexo V - Quadro Consolidado'!AT30=Conferidor!$EN$2,'Anexo V - Quadro Consolidado'!Y30,0)</f>
        <v>0</v>
      </c>
      <c r="EO31" s="43">
        <f>IF('Anexo V - Quadro Consolidado'!AT30=Conferidor!$EO$2,'Anexo V - Quadro Consolidado'!Y30,0)</f>
        <v>0</v>
      </c>
      <c r="EP31" s="43">
        <f>IF('Anexo V - Quadro Consolidado'!AT30=Conferidor!$EP$2,'Anexo V - Quadro Consolidado'!Y30,0)</f>
        <v>0</v>
      </c>
      <c r="EQ31" s="43">
        <f>IF('Anexo V - Quadro Consolidado'!AT30=Conferidor!$EQ$2,'Anexo V - Quadro Consolidado'!Y30,0)</f>
        <v>0</v>
      </c>
    </row>
    <row r="32" spans="1:147">
      <c r="A32" s="475" t="s">
        <v>100</v>
      </c>
      <c r="B32" s="475" t="s">
        <v>101</v>
      </c>
      <c r="C32" s="12" t="s">
        <v>39</v>
      </c>
      <c r="D32" s="50">
        <f>IF('Anexo V - Quadro Consolidado'!AA31=Conferidor!$D$2,'Anexo V - Quadro Consolidado'!F31,0)</f>
        <v>0</v>
      </c>
      <c r="E32" s="50">
        <f>IF('Anexo V - Quadro Consolidado'!AA31=Conferidor!$E$2,'Anexo V - Quadro Consolidado'!F31,0)</f>
        <v>0</v>
      </c>
      <c r="F32" s="50">
        <f>IF('Anexo V - Quadro Consolidado'!AA31=Conferidor!$F$2,'Anexo V - Quadro Consolidado'!F31,0)</f>
        <v>0</v>
      </c>
      <c r="G32" s="50">
        <f>IF('Anexo V - Quadro Consolidado'!AA31=Conferidor!$G$2,'Anexo V - Quadro Consolidado'!F31,0)</f>
        <v>0</v>
      </c>
      <c r="H32" s="50">
        <f>IF('Anexo V - Quadro Consolidado'!AA31=Conferidor!$H$2,'Anexo V - Quadro Consolidado'!F31,0)</f>
        <v>0</v>
      </c>
      <c r="I32" s="50">
        <f>IF('Anexo V - Quadro Consolidado'!AA31=Conferidor!$I$2,'Anexo V - Quadro Consolidado'!F31,0)</f>
        <v>0</v>
      </c>
      <c r="K32" s="262">
        <f>IF('Anexo V - Quadro Consolidado'!AB31=Conferidor!$K$2,'Anexo V - Quadro Consolidado'!G31,0)</f>
        <v>0</v>
      </c>
      <c r="L32" s="262">
        <f>IF('Anexo V - Quadro Consolidado'!AB31=Conferidor!$L$2,'Anexo V - Quadro Consolidado'!G31,0)</f>
        <v>0</v>
      </c>
      <c r="M32" s="262">
        <f>IF('Anexo V - Quadro Consolidado'!AB31=Conferidor!$M$2,'Anexo V - Quadro Consolidado'!G31,0)</f>
        <v>0</v>
      </c>
      <c r="N32" s="262">
        <f>IF('Anexo V - Quadro Consolidado'!AB31=Conferidor!$N$2,'Anexo V - Quadro Consolidado'!G31,0)</f>
        <v>0</v>
      </c>
      <c r="O32" s="262">
        <f>IF('Anexo V - Quadro Consolidado'!AB31=Conferidor!$O$2,'Anexo V - Quadro Consolidado'!G31,0)</f>
        <v>0</v>
      </c>
      <c r="P32" s="262">
        <f>IF('Anexo V - Quadro Consolidado'!AB31=Conferidor!$P$2,'Anexo V - Quadro Consolidado'!G31,0)</f>
        <v>0</v>
      </c>
      <c r="R32" s="50">
        <f>IF('Anexo V - Quadro Consolidado'!AC31=Conferidor!$R$2,'Anexo V - Quadro Consolidado'!H31,0)</f>
        <v>0</v>
      </c>
      <c r="S32" s="50">
        <f>IF('Anexo V - Quadro Consolidado'!AC31=Conferidor!$S$2,'Anexo V - Quadro Consolidado'!H31,0)</f>
        <v>0</v>
      </c>
      <c r="T32" s="50">
        <f>IF('Anexo V - Quadro Consolidado'!AC31=Conferidor!$T$2,'Anexo V - Quadro Consolidado'!H31,0)</f>
        <v>0</v>
      </c>
      <c r="U32" s="50">
        <f>IF('Anexo V - Quadro Consolidado'!AC31=Conferidor!$U$2,'Anexo V - Quadro Consolidado'!H31,0)</f>
        <v>0</v>
      </c>
      <c r="V32" s="50">
        <f>IF('Anexo V - Quadro Consolidado'!AC31=Conferidor!$V$2,'Anexo V - Quadro Consolidado'!H31,0)</f>
        <v>0</v>
      </c>
      <c r="W32" s="50">
        <f>IF('Anexo V - Quadro Consolidado'!AC31=Conferidor!$W$2,'Anexo V - Quadro Consolidado'!H31,0)</f>
        <v>0</v>
      </c>
      <c r="Y32" s="43">
        <f>IF('Anexo V - Quadro Consolidado'!AH31=Conferidor!$Y$2,'Anexo V - Quadro Consolidado'!M31,0)</f>
        <v>0</v>
      </c>
      <c r="Z32" s="43">
        <f>IF('Anexo V - Quadro Consolidado'!AH31=Conferidor!$Z$2,'Anexo V - Quadro Consolidado'!M31,0)</f>
        <v>0</v>
      </c>
      <c r="AA32" s="43">
        <f>IF('Anexo V - Quadro Consolidado'!AH31=Conferidor!$AA$2,'Anexo V - Quadro Consolidado'!M31,0)</f>
        <v>0</v>
      </c>
      <c r="AB32" s="43">
        <f>IF('Anexo V - Quadro Consolidado'!AH31=Conferidor!$AB$2,'Anexo V - Quadro Consolidado'!M31,0)</f>
        <v>0</v>
      </c>
      <c r="AC32" s="43">
        <f>IF('Anexo V - Quadro Consolidado'!AH31=Conferidor!$AC$2,'Anexo V - Quadro Consolidado'!M31,0)</f>
        <v>0</v>
      </c>
      <c r="AD32" s="43">
        <f>IF('Anexo V - Quadro Consolidado'!AH31=Conferidor!$AD$2,'Anexo V - Quadro Consolidado'!M31,0)</f>
        <v>0</v>
      </c>
      <c r="AF32" s="43">
        <f>IF('Anexo V - Quadro Consolidado'!AI31=Conferidor!$AF$2,'Anexo V - Quadro Consolidado'!N31,0)</f>
        <v>0</v>
      </c>
      <c r="AG32" s="43">
        <f>IF('Anexo V - Quadro Consolidado'!AI31=Conferidor!$AG$2,'Anexo V - Quadro Consolidado'!N31,0)</f>
        <v>0</v>
      </c>
      <c r="AH32" s="43">
        <f>IF('Anexo V - Quadro Consolidado'!AI31=Conferidor!$AH$2,'Anexo V - Quadro Consolidado'!N31,0)</f>
        <v>0</v>
      </c>
      <c r="AI32" s="43">
        <f>IF('Anexo V - Quadro Consolidado'!AI31=Conferidor!$AI$2,'Anexo V - Quadro Consolidado'!N31,0)</f>
        <v>0</v>
      </c>
      <c r="AJ32" s="43">
        <f>IF('Anexo V - Quadro Consolidado'!AI31=Conferidor!$AJ$2,'Anexo V - Quadro Consolidado'!N31,0)</f>
        <v>0</v>
      </c>
      <c r="AK32" s="43">
        <f>IF('Anexo V - Quadro Consolidado'!AI31=Conferidor!$AK$2,'Anexo V - Quadro Consolidado'!N31,0)</f>
        <v>0</v>
      </c>
      <c r="AM32" s="43">
        <f>IF('Anexo V - Quadro Consolidado'!AJ31=Conferidor!$AM$2,'Anexo V - Quadro Consolidado'!O31,0)</f>
        <v>0</v>
      </c>
      <c r="AN32" s="43">
        <f>IF('Anexo V - Quadro Consolidado'!AJ31=Conferidor!$AN$2,'Anexo V - Quadro Consolidado'!O31,0)</f>
        <v>0</v>
      </c>
      <c r="AO32" s="43">
        <f>IF('Anexo V - Quadro Consolidado'!AJ31=Conferidor!$AO$2,'Anexo V - Quadro Consolidado'!O31,0)</f>
        <v>0</v>
      </c>
      <c r="AP32" s="43">
        <f>IF('Anexo V - Quadro Consolidado'!AJ31=Conferidor!$AP$2,'Anexo V - Quadro Consolidado'!O31,0)</f>
        <v>0</v>
      </c>
      <c r="AQ32" s="43">
        <f>IF('Anexo V - Quadro Consolidado'!AJ31=Conferidor!$AQ$2,'Anexo V - Quadro Consolidado'!O31,0)</f>
        <v>0</v>
      </c>
      <c r="AR32" s="43">
        <f>IF('Anexo V - Quadro Consolidado'!AJ31=Conferidor!$AR$2,'Anexo V - Quadro Consolidado'!O31,0)</f>
        <v>0</v>
      </c>
      <c r="AT32" s="43">
        <f>IF('Anexo V - Quadro Consolidado'!AE31=Conferidor!$AT$2,'Anexo V - Quadro Consolidado'!J31,0)</f>
        <v>0</v>
      </c>
      <c r="AU32" s="43">
        <f>IF('Anexo V - Quadro Consolidado'!AE31=Conferidor!$AU$2,'Anexo V - Quadro Consolidado'!J31,0)</f>
        <v>0</v>
      </c>
      <c r="AV32" s="43">
        <f>IF('Anexo V - Quadro Consolidado'!AE31=Conferidor!$AV$2,'Anexo V - Quadro Consolidado'!J31,0)</f>
        <v>0</v>
      </c>
      <c r="AW32" s="43">
        <f>IF('Anexo V - Quadro Consolidado'!AE31=Conferidor!$AW$2,'Anexo V - Quadro Consolidado'!J31,0)</f>
        <v>0</v>
      </c>
      <c r="AX32" s="43">
        <f>IF('Anexo V - Quadro Consolidado'!AE31=Conferidor!$AX$2,'Anexo V - Quadro Consolidado'!J31,0)</f>
        <v>0</v>
      </c>
      <c r="AY32" s="43">
        <f>IF('Anexo V - Quadro Consolidado'!AE31=Conferidor!$AY$2,'Anexo V - Quadro Consolidado'!J31,0)</f>
        <v>0</v>
      </c>
      <c r="AZ32" s="43">
        <f>IF('Anexo V - Quadro Consolidado'!AE31=Conferidor!$AZ$2,'Anexo V - Quadro Consolidado'!J31,0)</f>
        <v>0</v>
      </c>
      <c r="BA32" s="43">
        <f>IF('Anexo V - Quadro Consolidado'!AE31=Conferidor!$BA$2,'Anexo V - Quadro Consolidado'!J31,0)</f>
        <v>0</v>
      </c>
      <c r="BB32" s="43">
        <f>IF('Anexo V - Quadro Consolidado'!AE31=Conferidor!$BB$2,'Anexo V - Quadro Consolidado'!J31,0)</f>
        <v>0</v>
      </c>
      <c r="BD32" s="43">
        <f>IF('Anexo V - Quadro Consolidado'!AF31=Conferidor!$BD$2,'Anexo V - Quadro Consolidado'!K31,0)</f>
        <v>0</v>
      </c>
      <c r="BE32" s="43">
        <f>IF('Anexo V - Quadro Consolidado'!AF31=Conferidor!$BE$2,'Anexo V - Quadro Consolidado'!K31,0)</f>
        <v>0</v>
      </c>
      <c r="BF32" s="43">
        <f>IF('Anexo V - Quadro Consolidado'!AF31=Conferidor!$BF$2,'Anexo V - Quadro Consolidado'!K31,0)</f>
        <v>0</v>
      </c>
      <c r="BG32" s="43">
        <f>IF('Anexo V - Quadro Consolidado'!AF31=Conferidor!$BG$2,'Anexo V - Quadro Consolidado'!K31,0)</f>
        <v>0</v>
      </c>
      <c r="BH32" s="43">
        <f>IF('Anexo V - Quadro Consolidado'!AF31=Conferidor!$BH$2,'Anexo V - Quadro Consolidado'!K31,0)</f>
        <v>1</v>
      </c>
      <c r="BI32" s="43">
        <f>IF('Anexo V - Quadro Consolidado'!AF31=Conferidor!$BI$2,'Anexo V - Quadro Consolidado'!K31,0)</f>
        <v>0</v>
      </c>
      <c r="BJ32" s="43">
        <f>IF('Anexo V - Quadro Consolidado'!AF31=Conferidor!$BJ$2,'Anexo V - Quadro Consolidado'!K31,0)</f>
        <v>0</v>
      </c>
      <c r="BK32" s="43">
        <f>IF('Anexo V - Quadro Consolidado'!AF31=Conferidor!$BK$2,'Anexo V - Quadro Consolidado'!K31,0)</f>
        <v>0</v>
      </c>
      <c r="BM32" s="43">
        <f>IF('Anexo V - Quadro Consolidado'!AG31=Conferidor!$BM$2,'Anexo V - Quadro Consolidado'!L31,0)</f>
        <v>0</v>
      </c>
      <c r="BN32" s="43">
        <f>IF('Anexo V - Quadro Consolidado'!AG31=Conferidor!$BN$2,'Anexo V - Quadro Consolidado'!L31,0)</f>
        <v>0</v>
      </c>
      <c r="BO32" s="43">
        <f>IF('Anexo V - Quadro Consolidado'!AG31=Conferidor!$BO$2,'Anexo V - Quadro Consolidado'!L31,0)</f>
        <v>0</v>
      </c>
      <c r="BP32" s="43">
        <f>IF('Anexo V - Quadro Consolidado'!AG31=Conferidor!$BP$2,'Anexo V - Quadro Consolidado'!L31,0)</f>
        <v>0</v>
      </c>
      <c r="BQ32" s="43">
        <f>IF('Anexo V - Quadro Consolidado'!AG31=Conferidor!$BQ$2,'Anexo V - Quadro Consolidado'!L31,0)</f>
        <v>0</v>
      </c>
      <c r="BR32" s="43">
        <f>IF('Anexo V - Quadro Consolidado'!AG31=Conferidor!$BR$2,'Anexo V - Quadro Consolidado'!L31,0)</f>
        <v>0</v>
      </c>
      <c r="BT32" s="43">
        <f>IF('Anexo V - Quadro Consolidado'!AD31=Conferidor!$BT$2,'Anexo V - Quadro Consolidado'!I31,0)</f>
        <v>0</v>
      </c>
      <c r="BU32" s="43">
        <f>IF('Anexo V - Quadro Consolidado'!AD31=Conferidor!$BU$2,'Anexo V - Quadro Consolidado'!I31,0)</f>
        <v>0</v>
      </c>
      <c r="BV32" s="43">
        <f>IF('Anexo V - Quadro Consolidado'!AD31=Conferidor!$BV$2,'Anexo V - Quadro Consolidado'!I31,0)</f>
        <v>0</v>
      </c>
      <c r="BW32" s="43">
        <f>IF('Anexo V - Quadro Consolidado'!AD31=Conferidor!$BW$2,'Anexo V - Quadro Consolidado'!I31,0)</f>
        <v>0</v>
      </c>
      <c r="BX32" s="43">
        <f>IF('Anexo V - Quadro Consolidado'!AD31=Conferidor!$BX$2,'Anexo V - Quadro Consolidado'!I31,0)</f>
        <v>0</v>
      </c>
      <c r="BY32" s="43">
        <f>IF('Anexo V - Quadro Consolidado'!AD31=Conferidor!$BY$2,'Anexo V - Quadro Consolidado'!I31,0)</f>
        <v>0</v>
      </c>
      <c r="CA32" s="43">
        <f>IF('Anexo V - Quadro Consolidado'!AK31=Conferidor!$CA$2,'Anexo V - Quadro Consolidado'!P31,0)</f>
        <v>0</v>
      </c>
      <c r="CB32" s="43">
        <f>IF('Anexo V - Quadro Consolidado'!AK31=Conferidor!$CB$2,'Anexo V - Quadro Consolidado'!P31,0)</f>
        <v>0</v>
      </c>
      <c r="CC32" s="43">
        <f>IF('Anexo V - Quadro Consolidado'!AK31=Conferidor!$CC$2,'Anexo V - Quadro Consolidado'!P31,0)</f>
        <v>0</v>
      </c>
      <c r="CD32" s="43">
        <f>IF('Anexo V - Quadro Consolidado'!AK31=Conferidor!$CD$2,'Anexo V - Quadro Consolidado'!P31,0)</f>
        <v>0</v>
      </c>
      <c r="CE32" s="43">
        <f>IF('Anexo V - Quadro Consolidado'!AK31=Conferidor!$CE$2,'Anexo V - Quadro Consolidado'!P31,0)</f>
        <v>0</v>
      </c>
      <c r="CF32" s="43">
        <f>IF('Anexo V - Quadro Consolidado'!AK31=Conferidor!$CF$2,'Anexo V - Quadro Consolidado'!P31,0)</f>
        <v>0</v>
      </c>
      <c r="CH32" s="43">
        <f>IF('Anexo V - Quadro Consolidado'!AM31=Conferidor!$CH$2,'Anexo V - Quadro Consolidado'!R31,0)</f>
        <v>0</v>
      </c>
      <c r="CI32" s="43">
        <f>IF('Anexo V - Quadro Consolidado'!AM31=Conferidor!$CI$2,'Anexo V - Quadro Consolidado'!R31,0)</f>
        <v>0</v>
      </c>
      <c r="CJ32" s="43">
        <f>IF('Anexo V - Quadro Consolidado'!AM31=Conferidor!$CJ$2,'Anexo V - Quadro Consolidado'!R31,0)</f>
        <v>0</v>
      </c>
      <c r="CK32" s="43">
        <f>IF('Anexo V - Quadro Consolidado'!AM31=Conferidor!$CK$2,'Anexo V - Quadro Consolidado'!R31,0)</f>
        <v>0</v>
      </c>
      <c r="CL32" s="43">
        <f>IF('Anexo V - Quadro Consolidado'!AM31=Conferidor!$CL$2,'Anexo V - Quadro Consolidado'!R31,0)</f>
        <v>0</v>
      </c>
      <c r="CM32" s="43">
        <f>IF('Anexo V - Quadro Consolidado'!AM31=Conferidor!$CM$2,'Anexo V - Quadro Consolidado'!R31,0)</f>
        <v>0</v>
      </c>
      <c r="CO32" s="43">
        <f>IF('Anexo V - Quadro Consolidado'!AN31=Conferidor!$CO$2,'Anexo V - Quadro Consolidado'!S31,0)</f>
        <v>0</v>
      </c>
      <c r="CP32" s="43">
        <f>IF('Anexo V - Quadro Consolidado'!AN31=Conferidor!$CP$2,'Anexo V - Quadro Consolidado'!S31,0)</f>
        <v>0</v>
      </c>
      <c r="CQ32" s="43">
        <f>IF('Anexo V - Quadro Consolidado'!AN31=Conferidor!$CQ$2,'Anexo V - Quadro Consolidado'!S31,0)</f>
        <v>0</v>
      </c>
      <c r="CR32" s="43">
        <f>IF('Anexo V - Quadro Consolidado'!AN31=Conferidor!$CR$2,'Anexo V - Quadro Consolidado'!S31,0)</f>
        <v>0</v>
      </c>
      <c r="CS32" s="43">
        <f>IF('Anexo V - Quadro Consolidado'!AN31=Conferidor!$CS$2,'Anexo V - Quadro Consolidado'!S31,0)</f>
        <v>0</v>
      </c>
      <c r="CT32" s="43">
        <f>IF('Anexo V - Quadro Consolidado'!AN31=Conferidor!$CT$2,'Anexo V - Quadro Consolidado'!S31,0)</f>
        <v>0</v>
      </c>
      <c r="CV32" s="43">
        <f>IF('Anexo V - Quadro Consolidado'!AO31=Conferidor!$CV$2,'Anexo V - Quadro Consolidado'!T31,0)</f>
        <v>0</v>
      </c>
      <c r="CW32" s="43">
        <f>IF('Anexo V - Quadro Consolidado'!AO31=Conferidor!$CW$2,'Anexo V - Quadro Consolidado'!T31,0)</f>
        <v>0</v>
      </c>
      <c r="CX32" s="43">
        <f>IF('Anexo V - Quadro Consolidado'!AO31=Conferidor!$CX$2,'Anexo V - Quadro Consolidado'!T31,0)</f>
        <v>0</v>
      </c>
      <c r="CY32" s="43">
        <f>IF('Anexo V - Quadro Consolidado'!AO31=Conferidor!$CY$2,'Anexo V - Quadro Consolidado'!T31,0)</f>
        <v>0</v>
      </c>
      <c r="CZ32" s="43">
        <f>IF('Anexo V - Quadro Consolidado'!AO31=Conferidor!$CZ$2,'Anexo V - Quadro Consolidado'!T31,0)</f>
        <v>0</v>
      </c>
      <c r="DA32" s="43">
        <f>IF('Anexo V - Quadro Consolidado'!AO31=Conferidor!$DA$2,'Anexo V - Quadro Consolidado'!T31,0)</f>
        <v>0</v>
      </c>
      <c r="DC32" s="43">
        <f>IF('Anexo V - Quadro Consolidado'!AL31=Conferidor!$DC$2,'Anexo V - Quadro Consolidado'!Q31,0)</f>
        <v>0</v>
      </c>
      <c r="DD32" s="43">
        <f>IF('Anexo V - Quadro Consolidado'!AL31=Conferidor!$DD$2,'Anexo V - Quadro Consolidado'!Q31,0)</f>
        <v>0</v>
      </c>
      <c r="DE32" s="43">
        <f>IF('Anexo V - Quadro Consolidado'!AL31=Conferidor!$DE$2,'Anexo V - Quadro Consolidado'!Q31,0)</f>
        <v>0</v>
      </c>
      <c r="DF32" s="43">
        <f>IF('Anexo V - Quadro Consolidado'!AL31=Conferidor!$DF$2,'Anexo V - Quadro Consolidado'!Q31,0)</f>
        <v>0</v>
      </c>
      <c r="DG32" s="43">
        <f>IF('Anexo V - Quadro Consolidado'!AL31=Conferidor!$DG$2,'Anexo V - Quadro Consolidado'!Q31,0)</f>
        <v>0</v>
      </c>
      <c r="DH32" s="43">
        <f>IF('Anexo V - Quadro Consolidado'!AL31=Conferidor!$DH$2,'Anexo V - Quadro Consolidado'!Q31,0)</f>
        <v>0</v>
      </c>
      <c r="DJ32" s="43">
        <f>IF('Anexo V - Quadro Consolidado'!AP31=Conferidor!$DJ$2,'Anexo V - Quadro Consolidado'!U31,0)</f>
        <v>0</v>
      </c>
      <c r="DK32" s="43">
        <f>IF('Anexo V - Quadro Consolidado'!AP31=Conferidor!$DK$2,'Anexo V - Quadro Consolidado'!U31,0)</f>
        <v>0</v>
      </c>
      <c r="DL32" s="43">
        <f>IF('Anexo V - Quadro Consolidado'!AP31=Conferidor!$DL$2,'Anexo V - Quadro Consolidado'!U31,0)</f>
        <v>0</v>
      </c>
      <c r="DM32" s="43">
        <f>IF('Anexo V - Quadro Consolidado'!AP31=Conferidor!$DM$2,'Anexo V - Quadro Consolidado'!U31,0)</f>
        <v>0</v>
      </c>
      <c r="DN32" s="43">
        <f>IF('Anexo V - Quadro Consolidado'!AP31=Conferidor!$DN$2,'Anexo V - Quadro Consolidado'!U31,0)</f>
        <v>0</v>
      </c>
      <c r="DO32" s="43">
        <f>IF('Anexo V - Quadro Consolidado'!AP31=Conferidor!$DO$2,'Anexo V - Quadro Consolidado'!U31,0)</f>
        <v>0</v>
      </c>
      <c r="DQ32" s="43">
        <f>IF('Anexo V - Quadro Consolidado'!AQ31=Conferidor!$DQ$2,'Anexo V - Quadro Consolidado'!V31,0)</f>
        <v>0</v>
      </c>
      <c r="DR32" s="43">
        <f>IF('Anexo V - Quadro Consolidado'!AQ31=Conferidor!$DR$2,'Anexo V - Quadro Consolidado'!V31,0)</f>
        <v>0</v>
      </c>
      <c r="DS32" s="43">
        <f>IF('Anexo V - Quadro Consolidado'!AQ31=Conferidor!$DS$2,'Anexo V - Quadro Consolidado'!V31,0)</f>
        <v>0</v>
      </c>
      <c r="DT32" s="43">
        <f>IF('Anexo V - Quadro Consolidado'!AQ31=Conferidor!$DT$2,'Anexo V - Quadro Consolidado'!V31,0)</f>
        <v>0</v>
      </c>
      <c r="DU32" s="43">
        <f>IF('Anexo V - Quadro Consolidado'!AQ31=Conferidor!$DU$2,'Anexo V - Quadro Consolidado'!V31,0)</f>
        <v>0</v>
      </c>
      <c r="DV32" s="43">
        <f>IF('Anexo V - Quadro Consolidado'!AQ31=Conferidor!$DV$2,'Anexo V - Quadro Consolidado'!V31,0)</f>
        <v>0</v>
      </c>
      <c r="DX32" s="22">
        <f>IF('Anexo V - Quadro Consolidado'!AR31=Conferidor!$DX$2,'Anexo V - Quadro Consolidado'!W31,0)</f>
        <v>0</v>
      </c>
      <c r="DY32" s="22">
        <f>IF('Anexo V - Quadro Consolidado'!AR31=Conferidor!$DY$2,'Anexo V - Quadro Consolidado'!W31,0)</f>
        <v>0</v>
      </c>
      <c r="DZ32" s="22">
        <f>IF('Anexo V - Quadro Consolidado'!AR31=Conferidor!$DZ$2,'Anexo V - Quadro Consolidado'!W31,0)</f>
        <v>0</v>
      </c>
      <c r="EA32" s="22">
        <f>IF('Anexo V - Quadro Consolidado'!AR31=Conferidor!$EA$2,'Anexo V - Quadro Consolidado'!W31,0)</f>
        <v>0</v>
      </c>
      <c r="EB32" s="22">
        <f>IF('Anexo V - Quadro Consolidado'!AR31=Conferidor!$EB$2,'Anexo V - Quadro Consolidado'!W31,0)</f>
        <v>0</v>
      </c>
      <c r="EC32" s="22">
        <f>IF('Anexo V - Quadro Consolidado'!AR31=Conferidor!$EC$2,'Anexo V - Quadro Consolidado'!W31,0)</f>
        <v>0</v>
      </c>
      <c r="EE32" s="43">
        <f>IF('Anexo V - Quadro Consolidado'!AS31=Conferidor!$EE$2,'Anexo V - Quadro Consolidado'!X31,0)</f>
        <v>0</v>
      </c>
      <c r="EF32" s="43">
        <f>IF('Anexo V - Quadro Consolidado'!AS31=Conferidor!$EF$2,'Anexo V - Quadro Consolidado'!X31,0)</f>
        <v>0</v>
      </c>
      <c r="EG32" s="43">
        <f>IF('Anexo V - Quadro Consolidado'!AS31=Conferidor!$EG$2,'Anexo V - Quadro Consolidado'!X31,0)</f>
        <v>0</v>
      </c>
      <c r="EH32" s="43">
        <f>IF('Anexo V - Quadro Consolidado'!AS31=Conferidor!$EH$2,'Anexo V - Quadro Consolidado'!X31,0)</f>
        <v>0</v>
      </c>
      <c r="EI32" s="43">
        <f>IF('Anexo V - Quadro Consolidado'!AS31=Conferidor!$EI$2,'Anexo V - Quadro Consolidado'!X31,0)</f>
        <v>0</v>
      </c>
      <c r="EJ32" s="43">
        <f>IF('Anexo V - Quadro Consolidado'!AS31=Conferidor!$EJ$2,'Anexo V - Quadro Consolidado'!X31,0)</f>
        <v>0</v>
      </c>
      <c r="EL32" s="43">
        <f>IF('Anexo V - Quadro Consolidado'!AT31=Conferidor!$EL$2,'Anexo V - Quadro Consolidado'!Y31,0)</f>
        <v>0</v>
      </c>
      <c r="EM32" s="43">
        <f>IF('Anexo V - Quadro Consolidado'!AT31=Conferidor!$EM$2,'Anexo V - Quadro Consolidado'!Y31,0)</f>
        <v>0</v>
      </c>
      <c r="EN32" s="43">
        <f>IF('Anexo V - Quadro Consolidado'!AT31=Conferidor!$EN$2,'Anexo V - Quadro Consolidado'!Y31,0)</f>
        <v>0</v>
      </c>
      <c r="EO32" s="43">
        <f>IF('Anexo V - Quadro Consolidado'!AT31=Conferidor!$EO$2,'Anexo V - Quadro Consolidado'!Y31,0)</f>
        <v>0</v>
      </c>
      <c r="EP32" s="43">
        <f>IF('Anexo V - Quadro Consolidado'!AT31=Conferidor!$EP$2,'Anexo V - Quadro Consolidado'!Y31,0)</f>
        <v>0</v>
      </c>
      <c r="EQ32" s="43">
        <f>IF('Anexo V - Quadro Consolidado'!AT31=Conferidor!$EQ$2,'Anexo V - Quadro Consolidado'!Y31,0)</f>
        <v>0</v>
      </c>
    </row>
    <row r="33" spans="1:147">
      <c r="A33" s="475" t="s">
        <v>100</v>
      </c>
      <c r="B33" s="475" t="s">
        <v>101</v>
      </c>
      <c r="C33" s="12" t="s">
        <v>625</v>
      </c>
      <c r="D33" s="50">
        <f>IF('Anexo V - Quadro Consolidado'!AA32=Conferidor!$D$2,'Anexo V - Quadro Consolidado'!F32,0)</f>
        <v>0</v>
      </c>
      <c r="E33" s="50">
        <f>IF('Anexo V - Quadro Consolidado'!AA32=Conferidor!$E$2,'Anexo V - Quadro Consolidado'!F32,0)</f>
        <v>0</v>
      </c>
      <c r="F33" s="50">
        <f>IF('Anexo V - Quadro Consolidado'!AA32=Conferidor!$F$2,'Anexo V - Quadro Consolidado'!F32,0)</f>
        <v>0</v>
      </c>
      <c r="G33" s="50">
        <f>IF('Anexo V - Quadro Consolidado'!AA32=Conferidor!$G$2,'Anexo V - Quadro Consolidado'!F32,0)</f>
        <v>0</v>
      </c>
      <c r="H33" s="50">
        <f>IF('Anexo V - Quadro Consolidado'!AA32=Conferidor!$H$2,'Anexo V - Quadro Consolidado'!F32,0)</f>
        <v>0</v>
      </c>
      <c r="I33" s="50">
        <f>IF('Anexo V - Quadro Consolidado'!AA32=Conferidor!$I$2,'Anexo V - Quadro Consolidado'!F32,0)</f>
        <v>0</v>
      </c>
      <c r="K33" s="262">
        <f>IF('Anexo V - Quadro Consolidado'!AB32=Conferidor!$K$2,'Anexo V - Quadro Consolidado'!G32,0)</f>
        <v>0</v>
      </c>
      <c r="L33" s="262">
        <f>IF('Anexo V - Quadro Consolidado'!AB32=Conferidor!$L$2,'Anexo V - Quadro Consolidado'!G32,0)</f>
        <v>0</v>
      </c>
      <c r="M33" s="262">
        <f>IF('Anexo V - Quadro Consolidado'!AB32=Conferidor!$M$2,'Anexo V - Quadro Consolidado'!G32,0)</f>
        <v>0</v>
      </c>
      <c r="N33" s="262">
        <f>IF('Anexo V - Quadro Consolidado'!AB32=Conferidor!$N$2,'Anexo V - Quadro Consolidado'!G32,0)</f>
        <v>0</v>
      </c>
      <c r="O33" s="262">
        <f>IF('Anexo V - Quadro Consolidado'!AB32=Conferidor!$O$2,'Anexo V - Quadro Consolidado'!G32,0)</f>
        <v>0</v>
      </c>
      <c r="P33" s="262">
        <f>IF('Anexo V - Quadro Consolidado'!AB32=Conferidor!$P$2,'Anexo V - Quadro Consolidado'!G32,0)</f>
        <v>2</v>
      </c>
      <c r="R33" s="50">
        <f>IF('Anexo V - Quadro Consolidado'!AC32=Conferidor!$R$2,'Anexo V - Quadro Consolidado'!H32,0)</f>
        <v>0</v>
      </c>
      <c r="S33" s="50">
        <f>IF('Anexo V - Quadro Consolidado'!AC32=Conferidor!$S$2,'Anexo V - Quadro Consolidado'!H32,0)</f>
        <v>0</v>
      </c>
      <c r="T33" s="50">
        <f>IF('Anexo V - Quadro Consolidado'!AC32=Conferidor!$T$2,'Anexo V - Quadro Consolidado'!H32,0)</f>
        <v>0</v>
      </c>
      <c r="U33" s="50">
        <f>IF('Anexo V - Quadro Consolidado'!AC32=Conferidor!$U$2,'Anexo V - Quadro Consolidado'!H32,0)</f>
        <v>0</v>
      </c>
      <c r="V33" s="50">
        <f>IF('Anexo V - Quadro Consolidado'!AC32=Conferidor!$V$2,'Anexo V - Quadro Consolidado'!H32,0)</f>
        <v>0</v>
      </c>
      <c r="W33" s="50">
        <f>IF('Anexo V - Quadro Consolidado'!AC32=Conferidor!$W$2,'Anexo V - Quadro Consolidado'!H32,0)</f>
        <v>0</v>
      </c>
      <c r="Y33" s="43">
        <f>IF('Anexo V - Quadro Consolidado'!AH32=Conferidor!$Y$2,'Anexo V - Quadro Consolidado'!M32,0)</f>
        <v>0</v>
      </c>
      <c r="Z33" s="43">
        <f>IF('Anexo V - Quadro Consolidado'!AH32=Conferidor!$Z$2,'Anexo V - Quadro Consolidado'!M32,0)</f>
        <v>0</v>
      </c>
      <c r="AA33" s="43">
        <f>IF('Anexo V - Quadro Consolidado'!AH32=Conferidor!$AA$2,'Anexo V - Quadro Consolidado'!M32,0)</f>
        <v>0</v>
      </c>
      <c r="AB33" s="43">
        <f>IF('Anexo V - Quadro Consolidado'!AH32=Conferidor!$AB$2,'Anexo V - Quadro Consolidado'!M32,0)</f>
        <v>0</v>
      </c>
      <c r="AC33" s="43">
        <f>IF('Anexo V - Quadro Consolidado'!AH32=Conferidor!$AC$2,'Anexo V - Quadro Consolidado'!M32,0)</f>
        <v>0</v>
      </c>
      <c r="AD33" s="43">
        <f>IF('Anexo V - Quadro Consolidado'!AH32=Conferidor!$AD$2,'Anexo V - Quadro Consolidado'!M32,0)</f>
        <v>0</v>
      </c>
      <c r="AF33" s="43">
        <f>IF('Anexo V - Quadro Consolidado'!AI32=Conferidor!$AF$2,'Anexo V - Quadro Consolidado'!N32,0)</f>
        <v>0</v>
      </c>
      <c r="AG33" s="43">
        <f>IF('Anexo V - Quadro Consolidado'!AI32=Conferidor!$AG$2,'Anexo V - Quadro Consolidado'!N32,0)</f>
        <v>0</v>
      </c>
      <c r="AH33" s="43">
        <f>IF('Anexo V - Quadro Consolidado'!AI32=Conferidor!$AH$2,'Anexo V - Quadro Consolidado'!N32,0)</f>
        <v>0</v>
      </c>
      <c r="AI33" s="43">
        <f>IF('Anexo V - Quadro Consolidado'!AI32=Conferidor!$AI$2,'Anexo V - Quadro Consolidado'!N32,0)</f>
        <v>0</v>
      </c>
      <c r="AJ33" s="43">
        <f>IF('Anexo V - Quadro Consolidado'!AI32=Conferidor!$AJ$2,'Anexo V - Quadro Consolidado'!N32,0)</f>
        <v>0</v>
      </c>
      <c r="AK33" s="43">
        <f>IF('Anexo V - Quadro Consolidado'!AI32=Conferidor!$AK$2,'Anexo V - Quadro Consolidado'!N32,0)</f>
        <v>0</v>
      </c>
      <c r="AM33" s="43">
        <f>IF('Anexo V - Quadro Consolidado'!AJ32=Conferidor!$AM$2,'Anexo V - Quadro Consolidado'!O32,0)</f>
        <v>0</v>
      </c>
      <c r="AN33" s="43">
        <f>IF('Anexo V - Quadro Consolidado'!AJ32=Conferidor!$AN$2,'Anexo V - Quadro Consolidado'!O32,0)</f>
        <v>0</v>
      </c>
      <c r="AO33" s="43">
        <f>IF('Anexo V - Quadro Consolidado'!AJ32=Conferidor!$AO$2,'Anexo V - Quadro Consolidado'!O32,0)</f>
        <v>0</v>
      </c>
      <c r="AP33" s="43">
        <f>IF('Anexo V - Quadro Consolidado'!AJ32=Conferidor!$AP$2,'Anexo V - Quadro Consolidado'!O32,0)</f>
        <v>0</v>
      </c>
      <c r="AQ33" s="43">
        <f>IF('Anexo V - Quadro Consolidado'!AJ32=Conferidor!$AQ$2,'Anexo V - Quadro Consolidado'!O32,0)</f>
        <v>0</v>
      </c>
      <c r="AR33" s="43">
        <f>IF('Anexo V - Quadro Consolidado'!AJ32=Conferidor!$AR$2,'Anexo V - Quadro Consolidado'!O32,0)</f>
        <v>0</v>
      </c>
      <c r="AT33" s="43">
        <f>IF('Anexo V - Quadro Consolidado'!AE32=Conferidor!$AT$2,'Anexo V - Quadro Consolidado'!J32,0)</f>
        <v>0</v>
      </c>
      <c r="AU33" s="43">
        <f>IF('Anexo V - Quadro Consolidado'!AE32=Conferidor!$AU$2,'Anexo V - Quadro Consolidado'!J32,0)</f>
        <v>0</v>
      </c>
      <c r="AV33" s="43">
        <f>IF('Anexo V - Quadro Consolidado'!AE32=Conferidor!$AV$2,'Anexo V - Quadro Consolidado'!J32,0)</f>
        <v>0</v>
      </c>
      <c r="AW33" s="43">
        <f>IF('Anexo V - Quadro Consolidado'!AE32=Conferidor!$AW$2,'Anexo V - Quadro Consolidado'!J32,0)</f>
        <v>0</v>
      </c>
      <c r="AX33" s="43">
        <f>IF('Anexo V - Quadro Consolidado'!AE32=Conferidor!$AX$2,'Anexo V - Quadro Consolidado'!J32,0)</f>
        <v>0</v>
      </c>
      <c r="AY33" s="43">
        <f>IF('Anexo V - Quadro Consolidado'!AE32=Conferidor!$AY$2,'Anexo V - Quadro Consolidado'!J32,0)</f>
        <v>0</v>
      </c>
      <c r="AZ33" s="43">
        <f>IF('Anexo V - Quadro Consolidado'!AE32=Conferidor!$AZ$2,'Anexo V - Quadro Consolidado'!J32,0)</f>
        <v>0</v>
      </c>
      <c r="BA33" s="43">
        <f>IF('Anexo V - Quadro Consolidado'!AE32=Conferidor!$BA$2,'Anexo V - Quadro Consolidado'!J32,0)</f>
        <v>0</v>
      </c>
      <c r="BB33" s="43">
        <f>IF('Anexo V - Quadro Consolidado'!AE32=Conferidor!$BB$2,'Anexo V - Quadro Consolidado'!J32,0)</f>
        <v>0</v>
      </c>
      <c r="BD33" s="43">
        <f>IF('Anexo V - Quadro Consolidado'!AF32=Conferidor!$BD$2,'Anexo V - Quadro Consolidado'!K32,0)</f>
        <v>0</v>
      </c>
      <c r="BE33" s="43">
        <f>IF('Anexo V - Quadro Consolidado'!AF32=Conferidor!$BE$2,'Anexo V - Quadro Consolidado'!K32,0)</f>
        <v>0</v>
      </c>
      <c r="BF33" s="43">
        <f>IF('Anexo V - Quadro Consolidado'!AF32=Conferidor!$BF$2,'Anexo V - Quadro Consolidado'!K32,0)</f>
        <v>0</v>
      </c>
      <c r="BG33" s="43">
        <f>IF('Anexo V - Quadro Consolidado'!AF32=Conferidor!$BG$2,'Anexo V - Quadro Consolidado'!K32,0)</f>
        <v>0</v>
      </c>
      <c r="BH33" s="43">
        <f>IF('Anexo V - Quadro Consolidado'!AF32=Conferidor!$BH$2,'Anexo V - Quadro Consolidado'!K32,0)</f>
        <v>0</v>
      </c>
      <c r="BI33" s="43">
        <f>IF('Anexo V - Quadro Consolidado'!AF32=Conferidor!$BI$2,'Anexo V - Quadro Consolidado'!K32,0)</f>
        <v>0</v>
      </c>
      <c r="BJ33" s="43">
        <f>IF('Anexo V - Quadro Consolidado'!AF32=Conferidor!$BJ$2,'Anexo V - Quadro Consolidado'!K32,0)</f>
        <v>0</v>
      </c>
      <c r="BK33" s="43">
        <f>IF('Anexo V - Quadro Consolidado'!AF32=Conferidor!$BK$2,'Anexo V - Quadro Consolidado'!K32,0)</f>
        <v>0</v>
      </c>
      <c r="BM33" s="43">
        <f>IF('Anexo V - Quadro Consolidado'!AG32=Conferidor!$BM$2,'Anexo V - Quadro Consolidado'!L32,0)</f>
        <v>0</v>
      </c>
      <c r="BN33" s="43">
        <f>IF('Anexo V - Quadro Consolidado'!AG32=Conferidor!$BN$2,'Anexo V - Quadro Consolidado'!L32,0)</f>
        <v>0</v>
      </c>
      <c r="BO33" s="43">
        <f>IF('Anexo V - Quadro Consolidado'!AG32=Conferidor!$BO$2,'Anexo V - Quadro Consolidado'!L32,0)</f>
        <v>0</v>
      </c>
      <c r="BP33" s="43">
        <f>IF('Anexo V - Quadro Consolidado'!AG32=Conferidor!$BP$2,'Anexo V - Quadro Consolidado'!L32,0)</f>
        <v>0</v>
      </c>
      <c r="BQ33" s="43">
        <f>IF('Anexo V - Quadro Consolidado'!AG32=Conferidor!$BQ$2,'Anexo V - Quadro Consolidado'!L32,0)</f>
        <v>0</v>
      </c>
      <c r="BR33" s="43">
        <f>IF('Anexo V - Quadro Consolidado'!AG32=Conferidor!$BR$2,'Anexo V - Quadro Consolidado'!L32,0)</f>
        <v>0</v>
      </c>
      <c r="BT33" s="43">
        <f>IF('Anexo V - Quadro Consolidado'!AD32=Conferidor!$BT$2,'Anexo V - Quadro Consolidado'!I32,0)</f>
        <v>0</v>
      </c>
      <c r="BU33" s="43">
        <f>IF('Anexo V - Quadro Consolidado'!AD32=Conferidor!$BU$2,'Anexo V - Quadro Consolidado'!I32,0)</f>
        <v>0</v>
      </c>
      <c r="BV33" s="43">
        <f>IF('Anexo V - Quadro Consolidado'!AD32=Conferidor!$BV$2,'Anexo V - Quadro Consolidado'!I32,0)</f>
        <v>0</v>
      </c>
      <c r="BW33" s="43">
        <f>IF('Anexo V - Quadro Consolidado'!AD32=Conferidor!$BW$2,'Anexo V - Quadro Consolidado'!I32,0)</f>
        <v>0</v>
      </c>
      <c r="BX33" s="43">
        <f>IF('Anexo V - Quadro Consolidado'!AD32=Conferidor!$BX$2,'Anexo V - Quadro Consolidado'!I32,0)</f>
        <v>0</v>
      </c>
      <c r="BY33" s="43">
        <f>IF('Anexo V - Quadro Consolidado'!AD32=Conferidor!$BY$2,'Anexo V - Quadro Consolidado'!I32,0)</f>
        <v>0</v>
      </c>
      <c r="CA33" s="43">
        <f>IF('Anexo V - Quadro Consolidado'!AK32=Conferidor!$CA$2,'Anexo V - Quadro Consolidado'!P32,0)</f>
        <v>0</v>
      </c>
      <c r="CB33" s="43">
        <f>IF('Anexo V - Quadro Consolidado'!AK32=Conferidor!$CB$2,'Anexo V - Quadro Consolidado'!P32,0)</f>
        <v>0</v>
      </c>
      <c r="CC33" s="43">
        <f>IF('Anexo V - Quadro Consolidado'!AK32=Conferidor!$CC$2,'Anexo V - Quadro Consolidado'!P32,0)</f>
        <v>0</v>
      </c>
      <c r="CD33" s="43">
        <f>IF('Anexo V - Quadro Consolidado'!AK32=Conferidor!$CD$2,'Anexo V - Quadro Consolidado'!P32,0)</f>
        <v>0</v>
      </c>
      <c r="CE33" s="43">
        <f>IF('Anexo V - Quadro Consolidado'!AK32=Conferidor!$CE$2,'Anexo V - Quadro Consolidado'!P32,0)</f>
        <v>0</v>
      </c>
      <c r="CF33" s="43">
        <f>IF('Anexo V - Quadro Consolidado'!AK32=Conferidor!$CF$2,'Anexo V - Quadro Consolidado'!P32,0)</f>
        <v>0</v>
      </c>
      <c r="CH33" s="43">
        <f>IF('Anexo V - Quadro Consolidado'!AM32=Conferidor!$CH$2,'Anexo V - Quadro Consolidado'!R32,0)</f>
        <v>0</v>
      </c>
      <c r="CI33" s="43">
        <f>IF('Anexo V - Quadro Consolidado'!AM32=Conferidor!$CI$2,'Anexo V - Quadro Consolidado'!R32,0)</f>
        <v>0</v>
      </c>
      <c r="CJ33" s="43">
        <f>IF('Anexo V - Quadro Consolidado'!AM32=Conferidor!$CJ$2,'Anexo V - Quadro Consolidado'!R32,0)</f>
        <v>0</v>
      </c>
      <c r="CK33" s="43">
        <f>IF('Anexo V - Quadro Consolidado'!AM32=Conferidor!$CK$2,'Anexo V - Quadro Consolidado'!R32,0)</f>
        <v>0</v>
      </c>
      <c r="CL33" s="43">
        <f>IF('Anexo V - Quadro Consolidado'!AM32=Conferidor!$CL$2,'Anexo V - Quadro Consolidado'!R32,0)</f>
        <v>0</v>
      </c>
      <c r="CM33" s="43">
        <f>IF('Anexo V - Quadro Consolidado'!AM32=Conferidor!$CM$2,'Anexo V - Quadro Consolidado'!R32,0)</f>
        <v>0</v>
      </c>
      <c r="CO33" s="43">
        <f>IF('Anexo V - Quadro Consolidado'!AN32=Conferidor!$CO$2,'Anexo V - Quadro Consolidado'!S32,0)</f>
        <v>0</v>
      </c>
      <c r="CP33" s="43">
        <f>IF('Anexo V - Quadro Consolidado'!AN32=Conferidor!$CP$2,'Anexo V - Quadro Consolidado'!S32,0)</f>
        <v>0</v>
      </c>
      <c r="CQ33" s="43">
        <f>IF('Anexo V - Quadro Consolidado'!AN32=Conferidor!$CQ$2,'Anexo V - Quadro Consolidado'!S32,0)</f>
        <v>0</v>
      </c>
      <c r="CR33" s="43">
        <f>IF('Anexo V - Quadro Consolidado'!AN32=Conferidor!$CR$2,'Anexo V - Quadro Consolidado'!S32,0)</f>
        <v>0</v>
      </c>
      <c r="CS33" s="43">
        <f>IF('Anexo V - Quadro Consolidado'!AN32=Conferidor!$CS$2,'Anexo V - Quadro Consolidado'!S32,0)</f>
        <v>0</v>
      </c>
      <c r="CT33" s="43">
        <f>IF('Anexo V - Quadro Consolidado'!AN32=Conferidor!$CT$2,'Anexo V - Quadro Consolidado'!S32,0)</f>
        <v>1</v>
      </c>
      <c r="CV33" s="43">
        <f>IF('Anexo V - Quadro Consolidado'!AO32=Conferidor!$CV$2,'Anexo V - Quadro Consolidado'!T32,0)</f>
        <v>0</v>
      </c>
      <c r="CW33" s="43">
        <f>IF('Anexo V - Quadro Consolidado'!AO32=Conferidor!$CW$2,'Anexo V - Quadro Consolidado'!T32,0)</f>
        <v>0</v>
      </c>
      <c r="CX33" s="43">
        <f>IF('Anexo V - Quadro Consolidado'!AO32=Conferidor!$CX$2,'Anexo V - Quadro Consolidado'!T32,0)</f>
        <v>0</v>
      </c>
      <c r="CY33" s="43">
        <f>IF('Anexo V - Quadro Consolidado'!AO32=Conferidor!$CY$2,'Anexo V - Quadro Consolidado'!T32,0)</f>
        <v>0</v>
      </c>
      <c r="CZ33" s="43">
        <f>IF('Anexo V - Quadro Consolidado'!AO32=Conferidor!$CZ$2,'Anexo V - Quadro Consolidado'!T32,0)</f>
        <v>0</v>
      </c>
      <c r="DA33" s="43">
        <f>IF('Anexo V - Quadro Consolidado'!AO32=Conferidor!$DA$2,'Anexo V - Quadro Consolidado'!T32,0)</f>
        <v>0</v>
      </c>
      <c r="DC33" s="43">
        <f>IF('Anexo V - Quadro Consolidado'!AL32=Conferidor!$DC$2,'Anexo V - Quadro Consolidado'!Q32,0)</f>
        <v>0</v>
      </c>
      <c r="DD33" s="43">
        <f>IF('Anexo V - Quadro Consolidado'!AL32=Conferidor!$DD$2,'Anexo V - Quadro Consolidado'!Q32,0)</f>
        <v>0</v>
      </c>
      <c r="DE33" s="43">
        <f>IF('Anexo V - Quadro Consolidado'!AL32=Conferidor!$DE$2,'Anexo V - Quadro Consolidado'!Q32,0)</f>
        <v>0</v>
      </c>
      <c r="DF33" s="43">
        <f>IF('Anexo V - Quadro Consolidado'!AL32=Conferidor!$DF$2,'Anexo V - Quadro Consolidado'!Q32,0)</f>
        <v>0</v>
      </c>
      <c r="DG33" s="43">
        <f>IF('Anexo V - Quadro Consolidado'!AL32=Conferidor!$DG$2,'Anexo V - Quadro Consolidado'!Q32,0)</f>
        <v>0</v>
      </c>
      <c r="DH33" s="43">
        <f>IF('Anexo V - Quadro Consolidado'!AL32=Conferidor!$DH$2,'Anexo V - Quadro Consolidado'!Q32,0)</f>
        <v>0</v>
      </c>
      <c r="DJ33" s="43">
        <f>IF('Anexo V - Quadro Consolidado'!AP32=Conferidor!$DJ$2,'Anexo V - Quadro Consolidado'!U32,0)</f>
        <v>0</v>
      </c>
      <c r="DK33" s="43">
        <f>IF('Anexo V - Quadro Consolidado'!AP32=Conferidor!$DK$2,'Anexo V - Quadro Consolidado'!U32,0)</f>
        <v>0</v>
      </c>
      <c r="DL33" s="43">
        <f>IF('Anexo V - Quadro Consolidado'!AP32=Conferidor!$DL$2,'Anexo V - Quadro Consolidado'!U32,0)</f>
        <v>0</v>
      </c>
      <c r="DM33" s="43">
        <f>IF('Anexo V - Quadro Consolidado'!AP32=Conferidor!$DM$2,'Anexo V - Quadro Consolidado'!U32,0)</f>
        <v>0</v>
      </c>
      <c r="DN33" s="43">
        <f>IF('Anexo V - Quadro Consolidado'!AP32=Conferidor!$DN$2,'Anexo V - Quadro Consolidado'!U32,0)</f>
        <v>0</v>
      </c>
      <c r="DO33" s="43">
        <f>IF('Anexo V - Quadro Consolidado'!AP32=Conferidor!$DO$2,'Anexo V - Quadro Consolidado'!U32,0)</f>
        <v>0</v>
      </c>
      <c r="DQ33" s="43">
        <f>IF('Anexo V - Quadro Consolidado'!AQ32=Conferidor!$DQ$2,'Anexo V - Quadro Consolidado'!V32,0)</f>
        <v>0</v>
      </c>
      <c r="DR33" s="43">
        <f>IF('Anexo V - Quadro Consolidado'!AQ32=Conferidor!$DR$2,'Anexo V - Quadro Consolidado'!V32,0)</f>
        <v>0</v>
      </c>
      <c r="DS33" s="43">
        <f>IF('Anexo V - Quadro Consolidado'!AQ32=Conferidor!$DS$2,'Anexo V - Quadro Consolidado'!V32,0)</f>
        <v>0</v>
      </c>
      <c r="DT33" s="43">
        <f>IF('Anexo V - Quadro Consolidado'!AQ32=Conferidor!$DT$2,'Anexo V - Quadro Consolidado'!V32,0)</f>
        <v>0</v>
      </c>
      <c r="DU33" s="43">
        <f>IF('Anexo V - Quadro Consolidado'!AQ32=Conferidor!$DU$2,'Anexo V - Quadro Consolidado'!V32,0)</f>
        <v>0</v>
      </c>
      <c r="DV33" s="43">
        <f>IF('Anexo V - Quadro Consolidado'!AQ32=Conferidor!$DV$2,'Anexo V - Quadro Consolidado'!V32,0)</f>
        <v>0</v>
      </c>
      <c r="DX33" s="22">
        <f>IF('Anexo V - Quadro Consolidado'!AR32=Conferidor!$DX$2,'Anexo V - Quadro Consolidado'!W32,0)</f>
        <v>0</v>
      </c>
      <c r="DY33" s="22">
        <f>IF('Anexo V - Quadro Consolidado'!AR32=Conferidor!$DY$2,'Anexo V - Quadro Consolidado'!W32,0)</f>
        <v>0</v>
      </c>
      <c r="DZ33" s="22">
        <f>IF('Anexo V - Quadro Consolidado'!AR32=Conferidor!$DZ$2,'Anexo V - Quadro Consolidado'!W32,0)</f>
        <v>0</v>
      </c>
      <c r="EA33" s="22">
        <f>IF('Anexo V - Quadro Consolidado'!AR32=Conferidor!$EA$2,'Anexo V - Quadro Consolidado'!W32,0)</f>
        <v>0</v>
      </c>
      <c r="EB33" s="22">
        <f>IF('Anexo V - Quadro Consolidado'!AR32=Conferidor!$EB$2,'Anexo V - Quadro Consolidado'!W32,0)</f>
        <v>0</v>
      </c>
      <c r="EC33" s="22">
        <f>IF('Anexo V - Quadro Consolidado'!AR32=Conferidor!$EC$2,'Anexo V - Quadro Consolidado'!W32,0)</f>
        <v>0</v>
      </c>
      <c r="EE33" s="43">
        <f>IF('Anexo V - Quadro Consolidado'!AS32=Conferidor!$EE$2,'Anexo V - Quadro Consolidado'!X32,0)</f>
        <v>0</v>
      </c>
      <c r="EF33" s="43">
        <f>IF('Anexo V - Quadro Consolidado'!AS32=Conferidor!$EF$2,'Anexo V - Quadro Consolidado'!X32,0)</f>
        <v>0</v>
      </c>
      <c r="EG33" s="43">
        <f>IF('Anexo V - Quadro Consolidado'!AS32=Conferidor!$EG$2,'Anexo V - Quadro Consolidado'!X32,0)</f>
        <v>0</v>
      </c>
      <c r="EH33" s="43">
        <f>IF('Anexo V - Quadro Consolidado'!AS32=Conferidor!$EH$2,'Anexo V - Quadro Consolidado'!X32,0)</f>
        <v>0</v>
      </c>
      <c r="EI33" s="43">
        <f>IF('Anexo V - Quadro Consolidado'!AS32=Conferidor!$EI$2,'Anexo V - Quadro Consolidado'!X32,0)</f>
        <v>0</v>
      </c>
      <c r="EJ33" s="43">
        <f>IF('Anexo V - Quadro Consolidado'!AS32=Conferidor!$EJ$2,'Anexo V - Quadro Consolidado'!X32,0)</f>
        <v>0</v>
      </c>
      <c r="EL33" s="43">
        <f>IF('Anexo V - Quadro Consolidado'!AT32=Conferidor!$EL$2,'Anexo V - Quadro Consolidado'!Y32,0)</f>
        <v>0</v>
      </c>
      <c r="EM33" s="43">
        <f>IF('Anexo V - Quadro Consolidado'!AT32=Conferidor!$EM$2,'Anexo V - Quadro Consolidado'!Y32,0)</f>
        <v>0</v>
      </c>
      <c r="EN33" s="43">
        <f>IF('Anexo V - Quadro Consolidado'!AT32=Conferidor!$EN$2,'Anexo V - Quadro Consolidado'!Y32,0)</f>
        <v>0</v>
      </c>
      <c r="EO33" s="43">
        <f>IF('Anexo V - Quadro Consolidado'!AT32=Conferidor!$EO$2,'Anexo V - Quadro Consolidado'!Y32,0)</f>
        <v>0</v>
      </c>
      <c r="EP33" s="43">
        <f>IF('Anexo V - Quadro Consolidado'!AT32=Conferidor!$EP$2,'Anexo V - Quadro Consolidado'!Y32,0)</f>
        <v>0</v>
      </c>
      <c r="EQ33" s="43">
        <f>IF('Anexo V - Quadro Consolidado'!AT32=Conferidor!$EQ$2,'Anexo V - Quadro Consolidado'!Y32,0)</f>
        <v>0</v>
      </c>
    </row>
    <row r="34" spans="1:147">
      <c r="A34" s="475" t="s">
        <v>100</v>
      </c>
      <c r="B34" s="475" t="s">
        <v>101</v>
      </c>
      <c r="C34" s="12" t="s">
        <v>35</v>
      </c>
      <c r="D34" s="50">
        <f>IF('Anexo V - Quadro Consolidado'!AA33=Conferidor!$D$2,'Anexo V - Quadro Consolidado'!F33,0)</f>
        <v>0</v>
      </c>
      <c r="E34" s="50">
        <f>IF('Anexo V - Quadro Consolidado'!AA33=Conferidor!$E$2,'Anexo V - Quadro Consolidado'!F33,0)</f>
        <v>0</v>
      </c>
      <c r="F34" s="50">
        <f>IF('Anexo V - Quadro Consolidado'!AA33=Conferidor!$F$2,'Anexo V - Quadro Consolidado'!F33,0)</f>
        <v>0</v>
      </c>
      <c r="G34" s="50">
        <f>IF('Anexo V - Quadro Consolidado'!AA33=Conferidor!$G$2,'Anexo V - Quadro Consolidado'!F33,0)</f>
        <v>0</v>
      </c>
      <c r="H34" s="50">
        <f>IF('Anexo V - Quadro Consolidado'!AA33=Conferidor!$H$2,'Anexo V - Quadro Consolidado'!F33,0)</f>
        <v>0</v>
      </c>
      <c r="I34" s="50">
        <f>IF('Anexo V - Quadro Consolidado'!AA33=Conferidor!$I$2,'Anexo V - Quadro Consolidado'!F33,0)</f>
        <v>0</v>
      </c>
      <c r="K34" s="262">
        <f>IF('Anexo V - Quadro Consolidado'!AB33=Conferidor!$K$2,'Anexo V - Quadro Consolidado'!G33,0)</f>
        <v>0</v>
      </c>
      <c r="L34" s="262">
        <f>IF('Anexo V - Quadro Consolidado'!AB33=Conferidor!$L$2,'Anexo V - Quadro Consolidado'!G33,0)</f>
        <v>0</v>
      </c>
      <c r="M34" s="262">
        <f>IF('Anexo V - Quadro Consolidado'!AB33=Conferidor!$M$2,'Anexo V - Quadro Consolidado'!G33,0)</f>
        <v>0</v>
      </c>
      <c r="N34" s="262">
        <f>IF('Anexo V - Quadro Consolidado'!AB33=Conferidor!$N$2,'Anexo V - Quadro Consolidado'!G33,0)</f>
        <v>0</v>
      </c>
      <c r="O34" s="262">
        <f>IF('Anexo V - Quadro Consolidado'!AB33=Conferidor!$O$2,'Anexo V - Quadro Consolidado'!G33,0)</f>
        <v>0</v>
      </c>
      <c r="P34" s="262">
        <f>IF('Anexo V - Quadro Consolidado'!AB33=Conferidor!$P$2,'Anexo V - Quadro Consolidado'!G33,0)</f>
        <v>0</v>
      </c>
      <c r="R34" s="50">
        <f>IF('Anexo V - Quadro Consolidado'!AC33=Conferidor!$R$2,'Anexo V - Quadro Consolidado'!H33,0)</f>
        <v>0</v>
      </c>
      <c r="S34" s="50">
        <f>IF('Anexo V - Quadro Consolidado'!AC33=Conferidor!$S$2,'Anexo V - Quadro Consolidado'!H33,0)</f>
        <v>0</v>
      </c>
      <c r="T34" s="50">
        <f>IF('Anexo V - Quadro Consolidado'!AC33=Conferidor!$T$2,'Anexo V - Quadro Consolidado'!H33,0)</f>
        <v>0</v>
      </c>
      <c r="U34" s="50">
        <f>IF('Anexo V - Quadro Consolidado'!AC33=Conferidor!$U$2,'Anexo V - Quadro Consolidado'!H33,0)</f>
        <v>0</v>
      </c>
      <c r="V34" s="50">
        <f>IF('Anexo V - Quadro Consolidado'!AC33=Conferidor!$V$2,'Anexo V - Quadro Consolidado'!H33,0)</f>
        <v>0</v>
      </c>
      <c r="W34" s="50">
        <f>IF('Anexo V - Quadro Consolidado'!AC33=Conferidor!$W$2,'Anexo V - Quadro Consolidado'!H33,0)</f>
        <v>0</v>
      </c>
      <c r="Y34" s="43">
        <f>IF('Anexo V - Quadro Consolidado'!AH33=Conferidor!$Y$2,'Anexo V - Quadro Consolidado'!M33,0)</f>
        <v>0</v>
      </c>
      <c r="Z34" s="43">
        <f>IF('Anexo V - Quadro Consolidado'!AH33=Conferidor!$Z$2,'Anexo V - Quadro Consolidado'!M33,0)</f>
        <v>0</v>
      </c>
      <c r="AA34" s="43">
        <f>IF('Anexo V - Quadro Consolidado'!AH33=Conferidor!$AA$2,'Anexo V - Quadro Consolidado'!M33,0)</f>
        <v>0</v>
      </c>
      <c r="AB34" s="43">
        <f>IF('Anexo V - Quadro Consolidado'!AH33=Conferidor!$AB$2,'Anexo V - Quadro Consolidado'!M33,0)</f>
        <v>0</v>
      </c>
      <c r="AC34" s="43">
        <f>IF('Anexo V - Quadro Consolidado'!AH33=Conferidor!$AC$2,'Anexo V - Quadro Consolidado'!M33,0)</f>
        <v>0</v>
      </c>
      <c r="AD34" s="43">
        <f>IF('Anexo V - Quadro Consolidado'!AH33=Conferidor!$AD$2,'Anexo V - Quadro Consolidado'!M33,0)</f>
        <v>0</v>
      </c>
      <c r="AF34" s="43">
        <f>IF('Anexo V - Quadro Consolidado'!AI33=Conferidor!$AF$2,'Anexo V - Quadro Consolidado'!N33,0)</f>
        <v>0</v>
      </c>
      <c r="AG34" s="43">
        <f>IF('Anexo V - Quadro Consolidado'!AI33=Conferidor!$AG$2,'Anexo V - Quadro Consolidado'!N33,0)</f>
        <v>0</v>
      </c>
      <c r="AH34" s="43">
        <f>IF('Anexo V - Quadro Consolidado'!AI33=Conferidor!$AH$2,'Anexo V - Quadro Consolidado'!N33,0)</f>
        <v>0</v>
      </c>
      <c r="AI34" s="43">
        <f>IF('Anexo V - Quadro Consolidado'!AI33=Conferidor!$AI$2,'Anexo V - Quadro Consolidado'!N33,0)</f>
        <v>0</v>
      </c>
      <c r="AJ34" s="43">
        <f>IF('Anexo V - Quadro Consolidado'!AI33=Conferidor!$AJ$2,'Anexo V - Quadro Consolidado'!N33,0)</f>
        <v>0</v>
      </c>
      <c r="AK34" s="43">
        <f>IF('Anexo V - Quadro Consolidado'!AI33=Conferidor!$AK$2,'Anexo V - Quadro Consolidado'!N33,0)</f>
        <v>0</v>
      </c>
      <c r="AM34" s="43">
        <f>IF('Anexo V - Quadro Consolidado'!AJ33=Conferidor!$AM$2,'Anexo V - Quadro Consolidado'!O33,0)</f>
        <v>0</v>
      </c>
      <c r="AN34" s="43">
        <f>IF('Anexo V - Quadro Consolidado'!AJ33=Conferidor!$AN$2,'Anexo V - Quadro Consolidado'!O33,0)</f>
        <v>0</v>
      </c>
      <c r="AO34" s="43">
        <f>IF('Anexo V - Quadro Consolidado'!AJ33=Conferidor!$AO$2,'Anexo V - Quadro Consolidado'!O33,0)</f>
        <v>0</v>
      </c>
      <c r="AP34" s="43">
        <f>IF('Anexo V - Quadro Consolidado'!AJ33=Conferidor!$AP$2,'Anexo V - Quadro Consolidado'!O33,0)</f>
        <v>0</v>
      </c>
      <c r="AQ34" s="43">
        <f>IF('Anexo V - Quadro Consolidado'!AJ33=Conferidor!$AQ$2,'Anexo V - Quadro Consolidado'!O33,0)</f>
        <v>0</v>
      </c>
      <c r="AR34" s="43">
        <f>IF('Anexo V - Quadro Consolidado'!AJ33=Conferidor!$AR$2,'Anexo V - Quadro Consolidado'!O33,0)</f>
        <v>0</v>
      </c>
      <c r="AT34" s="43">
        <f>IF('Anexo V - Quadro Consolidado'!AE33=Conferidor!$AT$2,'Anexo V - Quadro Consolidado'!J33,0)</f>
        <v>0</v>
      </c>
      <c r="AU34" s="43">
        <f>IF('Anexo V - Quadro Consolidado'!AE33=Conferidor!$AU$2,'Anexo V - Quadro Consolidado'!J33,0)</f>
        <v>0</v>
      </c>
      <c r="AV34" s="43">
        <f>IF('Anexo V - Quadro Consolidado'!AE33=Conferidor!$AV$2,'Anexo V - Quadro Consolidado'!J33,0)</f>
        <v>0</v>
      </c>
      <c r="AW34" s="43">
        <f>IF('Anexo V - Quadro Consolidado'!AE33=Conferidor!$AW$2,'Anexo V - Quadro Consolidado'!J33,0)</f>
        <v>0</v>
      </c>
      <c r="AX34" s="43">
        <f>IF('Anexo V - Quadro Consolidado'!AE33=Conferidor!$AX$2,'Anexo V - Quadro Consolidado'!J33,0)</f>
        <v>1</v>
      </c>
      <c r="AY34" s="43">
        <f>IF('Anexo V - Quadro Consolidado'!AE33=Conferidor!$AY$2,'Anexo V - Quadro Consolidado'!J33,0)</f>
        <v>0</v>
      </c>
      <c r="AZ34" s="43">
        <f>IF('Anexo V - Quadro Consolidado'!AE33=Conferidor!$AZ$2,'Anexo V - Quadro Consolidado'!J33,0)</f>
        <v>0</v>
      </c>
      <c r="BA34" s="43">
        <f>IF('Anexo V - Quadro Consolidado'!AE33=Conferidor!$BA$2,'Anexo V - Quadro Consolidado'!J33,0)</f>
        <v>0</v>
      </c>
      <c r="BB34" s="43">
        <f>IF('Anexo V - Quadro Consolidado'!AE33=Conferidor!$BB$2,'Anexo V - Quadro Consolidado'!J33,0)</f>
        <v>0</v>
      </c>
      <c r="BD34" s="43">
        <f>IF('Anexo V - Quadro Consolidado'!AF33=Conferidor!$BD$2,'Anexo V - Quadro Consolidado'!K33,0)</f>
        <v>0</v>
      </c>
      <c r="BE34" s="43">
        <f>IF('Anexo V - Quadro Consolidado'!AF33=Conferidor!$BE$2,'Anexo V - Quadro Consolidado'!K33,0)</f>
        <v>0</v>
      </c>
      <c r="BF34" s="43">
        <f>IF('Anexo V - Quadro Consolidado'!AF33=Conferidor!$BF$2,'Anexo V - Quadro Consolidado'!K33,0)</f>
        <v>0</v>
      </c>
      <c r="BG34" s="43">
        <f>IF('Anexo V - Quadro Consolidado'!AF33=Conferidor!$BG$2,'Anexo V - Quadro Consolidado'!K33,0)</f>
        <v>0</v>
      </c>
      <c r="BH34" s="43">
        <f>IF('Anexo V - Quadro Consolidado'!AF33=Conferidor!$BH$2,'Anexo V - Quadro Consolidado'!K33,0)</f>
        <v>0</v>
      </c>
      <c r="BI34" s="43">
        <f>IF('Anexo V - Quadro Consolidado'!AF33=Conferidor!$BI$2,'Anexo V - Quadro Consolidado'!K33,0)</f>
        <v>0</v>
      </c>
      <c r="BJ34" s="43">
        <f>IF('Anexo V - Quadro Consolidado'!AF33=Conferidor!$BJ$2,'Anexo V - Quadro Consolidado'!K33,0)</f>
        <v>0</v>
      </c>
      <c r="BK34" s="43">
        <f>IF('Anexo V - Quadro Consolidado'!AF33=Conferidor!$BK$2,'Anexo V - Quadro Consolidado'!K33,0)</f>
        <v>0</v>
      </c>
      <c r="BM34" s="43">
        <f>IF('Anexo V - Quadro Consolidado'!AG33=Conferidor!$BM$2,'Anexo V - Quadro Consolidado'!L33,0)</f>
        <v>0</v>
      </c>
      <c r="BN34" s="43">
        <f>IF('Anexo V - Quadro Consolidado'!AG33=Conferidor!$BN$2,'Anexo V - Quadro Consolidado'!L33,0)</f>
        <v>0</v>
      </c>
      <c r="BO34" s="43">
        <f>IF('Anexo V - Quadro Consolidado'!AG33=Conferidor!$BO$2,'Anexo V - Quadro Consolidado'!L33,0)</f>
        <v>0</v>
      </c>
      <c r="BP34" s="43">
        <f>IF('Anexo V - Quadro Consolidado'!AG33=Conferidor!$BP$2,'Anexo V - Quadro Consolidado'!L33,0)</f>
        <v>0</v>
      </c>
      <c r="BQ34" s="43">
        <f>IF('Anexo V - Quadro Consolidado'!AG33=Conferidor!$BQ$2,'Anexo V - Quadro Consolidado'!L33,0)</f>
        <v>0</v>
      </c>
      <c r="BR34" s="43">
        <f>IF('Anexo V - Quadro Consolidado'!AG33=Conferidor!$BR$2,'Anexo V - Quadro Consolidado'!L33,0)</f>
        <v>0</v>
      </c>
      <c r="BT34" s="43">
        <f>IF('Anexo V - Quadro Consolidado'!AD33=Conferidor!$BT$2,'Anexo V - Quadro Consolidado'!I33,0)</f>
        <v>0</v>
      </c>
      <c r="BU34" s="43">
        <f>IF('Anexo V - Quadro Consolidado'!AD33=Conferidor!$BU$2,'Anexo V - Quadro Consolidado'!I33,0)</f>
        <v>0</v>
      </c>
      <c r="BV34" s="43">
        <f>IF('Anexo V - Quadro Consolidado'!AD33=Conferidor!$BV$2,'Anexo V - Quadro Consolidado'!I33,0)</f>
        <v>0</v>
      </c>
      <c r="BW34" s="43">
        <f>IF('Anexo V - Quadro Consolidado'!AD33=Conferidor!$BW$2,'Anexo V - Quadro Consolidado'!I33,0)</f>
        <v>0</v>
      </c>
      <c r="BX34" s="43">
        <f>IF('Anexo V - Quadro Consolidado'!AD33=Conferidor!$BX$2,'Anexo V - Quadro Consolidado'!I33,0)</f>
        <v>0</v>
      </c>
      <c r="BY34" s="43">
        <f>IF('Anexo V - Quadro Consolidado'!AD33=Conferidor!$BY$2,'Anexo V - Quadro Consolidado'!I33,0)</f>
        <v>0</v>
      </c>
      <c r="CA34" s="43">
        <f>IF('Anexo V - Quadro Consolidado'!AK33=Conferidor!$CA$2,'Anexo V - Quadro Consolidado'!P33,0)</f>
        <v>0</v>
      </c>
      <c r="CB34" s="43">
        <f>IF('Anexo V - Quadro Consolidado'!AK33=Conferidor!$CB$2,'Anexo V - Quadro Consolidado'!P33,0)</f>
        <v>0</v>
      </c>
      <c r="CC34" s="43">
        <f>IF('Anexo V - Quadro Consolidado'!AK33=Conferidor!$CC$2,'Anexo V - Quadro Consolidado'!P33,0)</f>
        <v>0</v>
      </c>
      <c r="CD34" s="43">
        <f>IF('Anexo V - Quadro Consolidado'!AK33=Conferidor!$CD$2,'Anexo V - Quadro Consolidado'!P33,0)</f>
        <v>0</v>
      </c>
      <c r="CE34" s="43">
        <f>IF('Anexo V - Quadro Consolidado'!AK33=Conferidor!$CE$2,'Anexo V - Quadro Consolidado'!P33,0)</f>
        <v>0</v>
      </c>
      <c r="CF34" s="43">
        <f>IF('Anexo V - Quadro Consolidado'!AK33=Conferidor!$CF$2,'Anexo V - Quadro Consolidado'!P33,0)</f>
        <v>0</v>
      </c>
      <c r="CH34" s="43">
        <f>IF('Anexo V - Quadro Consolidado'!AM33=Conferidor!$CH$2,'Anexo V - Quadro Consolidado'!R33,0)</f>
        <v>0</v>
      </c>
      <c r="CI34" s="43">
        <f>IF('Anexo V - Quadro Consolidado'!AM33=Conferidor!$CI$2,'Anexo V - Quadro Consolidado'!R33,0)</f>
        <v>0</v>
      </c>
      <c r="CJ34" s="43">
        <f>IF('Anexo V - Quadro Consolidado'!AM33=Conferidor!$CJ$2,'Anexo V - Quadro Consolidado'!R33,0)</f>
        <v>0</v>
      </c>
      <c r="CK34" s="43">
        <f>IF('Anexo V - Quadro Consolidado'!AM33=Conferidor!$CK$2,'Anexo V - Quadro Consolidado'!R33,0)</f>
        <v>0</v>
      </c>
      <c r="CL34" s="43">
        <f>IF('Anexo V - Quadro Consolidado'!AM33=Conferidor!$CL$2,'Anexo V - Quadro Consolidado'!R33,0)</f>
        <v>0</v>
      </c>
      <c r="CM34" s="43">
        <f>IF('Anexo V - Quadro Consolidado'!AM33=Conferidor!$CM$2,'Anexo V - Quadro Consolidado'!R33,0)</f>
        <v>0</v>
      </c>
      <c r="CO34" s="43">
        <f>IF('Anexo V - Quadro Consolidado'!AN33=Conferidor!$CO$2,'Anexo V - Quadro Consolidado'!S33,0)</f>
        <v>0</v>
      </c>
      <c r="CP34" s="43">
        <f>IF('Anexo V - Quadro Consolidado'!AN33=Conferidor!$CP$2,'Anexo V - Quadro Consolidado'!S33,0)</f>
        <v>0</v>
      </c>
      <c r="CQ34" s="43">
        <f>IF('Anexo V - Quadro Consolidado'!AN33=Conferidor!$CQ$2,'Anexo V - Quadro Consolidado'!S33,0)</f>
        <v>0</v>
      </c>
      <c r="CR34" s="43">
        <f>IF('Anexo V - Quadro Consolidado'!AN33=Conferidor!$CR$2,'Anexo V - Quadro Consolidado'!S33,0)</f>
        <v>0</v>
      </c>
      <c r="CS34" s="43">
        <f>IF('Anexo V - Quadro Consolidado'!AN33=Conferidor!$CS$2,'Anexo V - Quadro Consolidado'!S33,0)</f>
        <v>0</v>
      </c>
      <c r="CT34" s="43">
        <f>IF('Anexo V - Quadro Consolidado'!AN33=Conferidor!$CT$2,'Anexo V - Quadro Consolidado'!S33,0)</f>
        <v>0</v>
      </c>
      <c r="CV34" s="43">
        <f>IF('Anexo V - Quadro Consolidado'!AO33=Conferidor!$CV$2,'Anexo V - Quadro Consolidado'!T33,0)</f>
        <v>0</v>
      </c>
      <c r="CW34" s="43">
        <f>IF('Anexo V - Quadro Consolidado'!AO33=Conferidor!$CW$2,'Anexo V - Quadro Consolidado'!T33,0)</f>
        <v>0</v>
      </c>
      <c r="CX34" s="43">
        <f>IF('Anexo V - Quadro Consolidado'!AO33=Conferidor!$CX$2,'Anexo V - Quadro Consolidado'!T33,0)</f>
        <v>0</v>
      </c>
      <c r="CY34" s="43">
        <f>IF('Anexo V - Quadro Consolidado'!AO33=Conferidor!$CY$2,'Anexo V - Quadro Consolidado'!T33,0)</f>
        <v>0</v>
      </c>
      <c r="CZ34" s="43">
        <f>IF('Anexo V - Quadro Consolidado'!AO33=Conferidor!$CZ$2,'Anexo V - Quadro Consolidado'!T33,0)</f>
        <v>0</v>
      </c>
      <c r="DA34" s="43">
        <f>IF('Anexo V - Quadro Consolidado'!AO33=Conferidor!$DA$2,'Anexo V - Quadro Consolidado'!T33,0)</f>
        <v>0</v>
      </c>
      <c r="DC34" s="43">
        <f>IF('Anexo V - Quadro Consolidado'!AL33=Conferidor!$DC$2,'Anexo V - Quadro Consolidado'!Q33,0)</f>
        <v>0</v>
      </c>
      <c r="DD34" s="43">
        <f>IF('Anexo V - Quadro Consolidado'!AL33=Conferidor!$DD$2,'Anexo V - Quadro Consolidado'!Q33,0)</f>
        <v>0</v>
      </c>
      <c r="DE34" s="43">
        <f>IF('Anexo V - Quadro Consolidado'!AL33=Conferidor!$DE$2,'Anexo V - Quadro Consolidado'!Q33,0)</f>
        <v>0</v>
      </c>
      <c r="DF34" s="43">
        <f>IF('Anexo V - Quadro Consolidado'!AL33=Conferidor!$DF$2,'Anexo V - Quadro Consolidado'!Q33,0)</f>
        <v>0</v>
      </c>
      <c r="DG34" s="43">
        <f>IF('Anexo V - Quadro Consolidado'!AL33=Conferidor!$DG$2,'Anexo V - Quadro Consolidado'!Q33,0)</f>
        <v>0</v>
      </c>
      <c r="DH34" s="43">
        <f>IF('Anexo V - Quadro Consolidado'!AL33=Conferidor!$DH$2,'Anexo V - Quadro Consolidado'!Q33,0)</f>
        <v>0</v>
      </c>
      <c r="DJ34" s="43">
        <f>IF('Anexo V - Quadro Consolidado'!AP33=Conferidor!$DJ$2,'Anexo V - Quadro Consolidado'!U33,0)</f>
        <v>0</v>
      </c>
      <c r="DK34" s="43">
        <f>IF('Anexo V - Quadro Consolidado'!AP33=Conferidor!$DK$2,'Anexo V - Quadro Consolidado'!U33,0)</f>
        <v>0</v>
      </c>
      <c r="DL34" s="43">
        <f>IF('Anexo V - Quadro Consolidado'!AP33=Conferidor!$DL$2,'Anexo V - Quadro Consolidado'!U33,0)</f>
        <v>0</v>
      </c>
      <c r="DM34" s="43">
        <f>IF('Anexo V - Quadro Consolidado'!AP33=Conferidor!$DM$2,'Anexo V - Quadro Consolidado'!U33,0)</f>
        <v>0</v>
      </c>
      <c r="DN34" s="43">
        <f>IF('Anexo V - Quadro Consolidado'!AP33=Conferidor!$DN$2,'Anexo V - Quadro Consolidado'!U33,0)</f>
        <v>0</v>
      </c>
      <c r="DO34" s="43">
        <f>IF('Anexo V - Quadro Consolidado'!AP33=Conferidor!$DO$2,'Anexo V - Quadro Consolidado'!U33,0)</f>
        <v>0</v>
      </c>
      <c r="DQ34" s="43">
        <f>IF('Anexo V - Quadro Consolidado'!AQ33=Conferidor!$DQ$2,'Anexo V - Quadro Consolidado'!V33,0)</f>
        <v>0</v>
      </c>
      <c r="DR34" s="43">
        <f>IF('Anexo V - Quadro Consolidado'!AQ33=Conferidor!$DR$2,'Anexo V - Quadro Consolidado'!V33,0)</f>
        <v>0</v>
      </c>
      <c r="DS34" s="43">
        <f>IF('Anexo V - Quadro Consolidado'!AQ33=Conferidor!$DS$2,'Anexo V - Quadro Consolidado'!V33,0)</f>
        <v>0</v>
      </c>
      <c r="DT34" s="43">
        <f>IF('Anexo V - Quadro Consolidado'!AQ33=Conferidor!$DT$2,'Anexo V - Quadro Consolidado'!V33,0)</f>
        <v>0</v>
      </c>
      <c r="DU34" s="43">
        <f>IF('Anexo V - Quadro Consolidado'!AQ33=Conferidor!$DU$2,'Anexo V - Quadro Consolidado'!V33,0)</f>
        <v>0</v>
      </c>
      <c r="DV34" s="43">
        <f>IF('Anexo V - Quadro Consolidado'!AQ33=Conferidor!$DV$2,'Anexo V - Quadro Consolidado'!V33,0)</f>
        <v>0</v>
      </c>
      <c r="DX34" s="22">
        <f>IF('Anexo V - Quadro Consolidado'!AR33=Conferidor!$DX$2,'Anexo V - Quadro Consolidado'!W33,0)</f>
        <v>0</v>
      </c>
      <c r="DY34" s="22">
        <f>IF('Anexo V - Quadro Consolidado'!AR33=Conferidor!$DY$2,'Anexo V - Quadro Consolidado'!W33,0)</f>
        <v>0</v>
      </c>
      <c r="DZ34" s="22">
        <f>IF('Anexo V - Quadro Consolidado'!AR33=Conferidor!$DZ$2,'Anexo V - Quadro Consolidado'!W33,0)</f>
        <v>0</v>
      </c>
      <c r="EA34" s="22">
        <f>IF('Anexo V - Quadro Consolidado'!AR33=Conferidor!$EA$2,'Anexo V - Quadro Consolidado'!W33,0)</f>
        <v>0</v>
      </c>
      <c r="EB34" s="22">
        <f>IF('Anexo V - Quadro Consolidado'!AR33=Conferidor!$EB$2,'Anexo V - Quadro Consolidado'!W33,0)</f>
        <v>0</v>
      </c>
      <c r="EC34" s="22">
        <f>IF('Anexo V - Quadro Consolidado'!AR33=Conferidor!$EC$2,'Anexo V - Quadro Consolidado'!W33,0)</f>
        <v>0</v>
      </c>
      <c r="EE34" s="43">
        <f>IF('Anexo V - Quadro Consolidado'!AS33=Conferidor!$EE$2,'Anexo V - Quadro Consolidado'!X33,0)</f>
        <v>0</v>
      </c>
      <c r="EF34" s="43">
        <f>IF('Anexo V - Quadro Consolidado'!AS33=Conferidor!$EF$2,'Anexo V - Quadro Consolidado'!X33,0)</f>
        <v>0</v>
      </c>
      <c r="EG34" s="43">
        <f>IF('Anexo V - Quadro Consolidado'!AS33=Conferidor!$EG$2,'Anexo V - Quadro Consolidado'!X33,0)</f>
        <v>0</v>
      </c>
      <c r="EH34" s="43">
        <f>IF('Anexo V - Quadro Consolidado'!AS33=Conferidor!$EH$2,'Anexo V - Quadro Consolidado'!X33,0)</f>
        <v>0</v>
      </c>
      <c r="EI34" s="43">
        <f>IF('Anexo V - Quadro Consolidado'!AS33=Conferidor!$EI$2,'Anexo V - Quadro Consolidado'!X33,0)</f>
        <v>0</v>
      </c>
      <c r="EJ34" s="43">
        <f>IF('Anexo V - Quadro Consolidado'!AS33=Conferidor!$EJ$2,'Anexo V - Quadro Consolidado'!X33,0)</f>
        <v>0</v>
      </c>
      <c r="EL34" s="43">
        <f>IF('Anexo V - Quadro Consolidado'!AT33=Conferidor!$EL$2,'Anexo V - Quadro Consolidado'!Y33,0)</f>
        <v>0</v>
      </c>
      <c r="EM34" s="43">
        <f>IF('Anexo V - Quadro Consolidado'!AT33=Conferidor!$EM$2,'Anexo V - Quadro Consolidado'!Y33,0)</f>
        <v>0</v>
      </c>
      <c r="EN34" s="43">
        <f>IF('Anexo V - Quadro Consolidado'!AT33=Conferidor!$EN$2,'Anexo V - Quadro Consolidado'!Y33,0)</f>
        <v>0</v>
      </c>
      <c r="EO34" s="43">
        <f>IF('Anexo V - Quadro Consolidado'!AT33=Conferidor!$EO$2,'Anexo V - Quadro Consolidado'!Y33,0)</f>
        <v>0</v>
      </c>
      <c r="EP34" s="43">
        <f>IF('Anexo V - Quadro Consolidado'!AT33=Conferidor!$EP$2,'Anexo V - Quadro Consolidado'!Y33,0)</f>
        <v>0</v>
      </c>
      <c r="EQ34" s="43">
        <f>IF('Anexo V - Quadro Consolidado'!AT33=Conferidor!$EQ$2,'Anexo V - Quadro Consolidado'!Y33,0)</f>
        <v>0</v>
      </c>
    </row>
    <row r="35" spans="1:147">
      <c r="A35" s="475" t="s">
        <v>100</v>
      </c>
      <c r="B35" s="475" t="s">
        <v>101</v>
      </c>
      <c r="C35" s="12" t="s">
        <v>37</v>
      </c>
      <c r="D35" s="50">
        <f>IF('Anexo V - Quadro Consolidado'!AA34=Conferidor!$D$2,'Anexo V - Quadro Consolidado'!F34,0)</f>
        <v>0</v>
      </c>
      <c r="E35" s="50">
        <f>IF('Anexo V - Quadro Consolidado'!AA34=Conferidor!$E$2,'Anexo V - Quadro Consolidado'!F34,0)</f>
        <v>0</v>
      </c>
      <c r="F35" s="50">
        <f>IF('Anexo V - Quadro Consolidado'!AA34=Conferidor!$F$2,'Anexo V - Quadro Consolidado'!F34,0)</f>
        <v>0</v>
      </c>
      <c r="G35" s="50">
        <f>IF('Anexo V - Quadro Consolidado'!AA34=Conferidor!$G$2,'Anexo V - Quadro Consolidado'!F34,0)</f>
        <v>0</v>
      </c>
      <c r="H35" s="50">
        <f>IF('Anexo V - Quadro Consolidado'!AA34=Conferidor!$H$2,'Anexo V - Quadro Consolidado'!F34,0)</f>
        <v>0</v>
      </c>
      <c r="I35" s="50">
        <f>IF('Anexo V - Quadro Consolidado'!AA34=Conferidor!$I$2,'Anexo V - Quadro Consolidado'!F34,0)</f>
        <v>0</v>
      </c>
      <c r="K35" s="262">
        <f>IF('Anexo V - Quadro Consolidado'!AB34=Conferidor!$K$2,'Anexo V - Quadro Consolidado'!G34,0)</f>
        <v>0</v>
      </c>
      <c r="L35" s="262">
        <f>IF('Anexo V - Quadro Consolidado'!AB34=Conferidor!$L$2,'Anexo V - Quadro Consolidado'!G34,0)</f>
        <v>0</v>
      </c>
      <c r="M35" s="262">
        <f>IF('Anexo V - Quadro Consolidado'!AB34=Conferidor!$M$2,'Anexo V - Quadro Consolidado'!G34,0)</f>
        <v>0</v>
      </c>
      <c r="N35" s="262">
        <f>IF('Anexo V - Quadro Consolidado'!AB34=Conferidor!$N$2,'Anexo V - Quadro Consolidado'!G34,0)</f>
        <v>0</v>
      </c>
      <c r="O35" s="262">
        <f>IF('Anexo V - Quadro Consolidado'!AB34=Conferidor!$O$2,'Anexo V - Quadro Consolidado'!G34,0)</f>
        <v>0</v>
      </c>
      <c r="P35" s="262">
        <f>IF('Anexo V - Quadro Consolidado'!AB34=Conferidor!$P$2,'Anexo V - Quadro Consolidado'!G34,0)</f>
        <v>0</v>
      </c>
      <c r="R35" s="50">
        <f>IF('Anexo V - Quadro Consolidado'!AC34=Conferidor!$R$2,'Anexo V - Quadro Consolidado'!H34,0)</f>
        <v>0</v>
      </c>
      <c r="S35" s="50">
        <f>IF('Anexo V - Quadro Consolidado'!AC34=Conferidor!$S$2,'Anexo V - Quadro Consolidado'!H34,0)</f>
        <v>0</v>
      </c>
      <c r="T35" s="50">
        <f>IF('Anexo V - Quadro Consolidado'!AC34=Conferidor!$T$2,'Anexo V - Quadro Consolidado'!H34,0)</f>
        <v>0</v>
      </c>
      <c r="U35" s="50">
        <f>IF('Anexo V - Quadro Consolidado'!AC34=Conferidor!$U$2,'Anexo V - Quadro Consolidado'!H34,0)</f>
        <v>0</v>
      </c>
      <c r="V35" s="50">
        <f>IF('Anexo V - Quadro Consolidado'!AC34=Conferidor!$V$2,'Anexo V - Quadro Consolidado'!H34,0)</f>
        <v>0</v>
      </c>
      <c r="W35" s="50">
        <f>IF('Anexo V - Quadro Consolidado'!AC34=Conferidor!$W$2,'Anexo V - Quadro Consolidado'!H34,0)</f>
        <v>0</v>
      </c>
      <c r="Y35" s="43">
        <f>IF('Anexo V - Quadro Consolidado'!AH34=Conferidor!$Y$2,'Anexo V - Quadro Consolidado'!M34,0)</f>
        <v>0</v>
      </c>
      <c r="Z35" s="43">
        <f>IF('Anexo V - Quadro Consolidado'!AH34=Conferidor!$Z$2,'Anexo V - Quadro Consolidado'!M34,0)</f>
        <v>0</v>
      </c>
      <c r="AA35" s="43">
        <f>IF('Anexo V - Quadro Consolidado'!AH34=Conferidor!$AA$2,'Anexo V - Quadro Consolidado'!M34,0)</f>
        <v>0</v>
      </c>
      <c r="AB35" s="43">
        <f>IF('Anexo V - Quadro Consolidado'!AH34=Conferidor!$AB$2,'Anexo V - Quadro Consolidado'!M34,0)</f>
        <v>0</v>
      </c>
      <c r="AC35" s="43">
        <f>IF('Anexo V - Quadro Consolidado'!AH34=Conferidor!$AC$2,'Anexo V - Quadro Consolidado'!M34,0)</f>
        <v>0</v>
      </c>
      <c r="AD35" s="43">
        <f>IF('Anexo V - Quadro Consolidado'!AH34=Conferidor!$AD$2,'Anexo V - Quadro Consolidado'!M34,0)</f>
        <v>0</v>
      </c>
      <c r="AF35" s="43">
        <f>IF('Anexo V - Quadro Consolidado'!AI34=Conferidor!$AF$2,'Anexo V - Quadro Consolidado'!N34,0)</f>
        <v>0</v>
      </c>
      <c r="AG35" s="43">
        <f>IF('Anexo V - Quadro Consolidado'!AI34=Conferidor!$AG$2,'Anexo V - Quadro Consolidado'!N34,0)</f>
        <v>0</v>
      </c>
      <c r="AH35" s="43">
        <f>IF('Anexo V - Quadro Consolidado'!AI34=Conferidor!$AH$2,'Anexo V - Quadro Consolidado'!N34,0)</f>
        <v>0</v>
      </c>
      <c r="AI35" s="43">
        <f>IF('Anexo V - Quadro Consolidado'!AI34=Conferidor!$AI$2,'Anexo V - Quadro Consolidado'!N34,0)</f>
        <v>0</v>
      </c>
      <c r="AJ35" s="43">
        <f>IF('Anexo V - Quadro Consolidado'!AI34=Conferidor!$AJ$2,'Anexo V - Quadro Consolidado'!N34,0)</f>
        <v>0</v>
      </c>
      <c r="AK35" s="43">
        <f>IF('Anexo V - Quadro Consolidado'!AI34=Conferidor!$AK$2,'Anexo V - Quadro Consolidado'!N34,0)</f>
        <v>0</v>
      </c>
      <c r="AM35" s="43">
        <f>IF('Anexo V - Quadro Consolidado'!AJ34=Conferidor!$AM$2,'Anexo V - Quadro Consolidado'!O34,0)</f>
        <v>0</v>
      </c>
      <c r="AN35" s="43">
        <f>IF('Anexo V - Quadro Consolidado'!AJ34=Conferidor!$AN$2,'Anexo V - Quadro Consolidado'!O34,0)</f>
        <v>0</v>
      </c>
      <c r="AO35" s="43">
        <f>IF('Anexo V - Quadro Consolidado'!AJ34=Conferidor!$AO$2,'Anexo V - Quadro Consolidado'!O34,0)</f>
        <v>0</v>
      </c>
      <c r="AP35" s="43">
        <f>IF('Anexo V - Quadro Consolidado'!AJ34=Conferidor!$AP$2,'Anexo V - Quadro Consolidado'!O34,0)</f>
        <v>0</v>
      </c>
      <c r="AQ35" s="43">
        <f>IF('Anexo V - Quadro Consolidado'!AJ34=Conferidor!$AQ$2,'Anexo V - Quadro Consolidado'!O34,0)</f>
        <v>0</v>
      </c>
      <c r="AR35" s="43">
        <f>IF('Anexo V - Quadro Consolidado'!AJ34=Conferidor!$AR$2,'Anexo V - Quadro Consolidado'!O34,0)</f>
        <v>0</v>
      </c>
      <c r="AT35" s="43">
        <f>IF('Anexo V - Quadro Consolidado'!AE34=Conferidor!$AT$2,'Anexo V - Quadro Consolidado'!J34,0)</f>
        <v>0</v>
      </c>
      <c r="AU35" s="43">
        <f>IF('Anexo V - Quadro Consolidado'!AE34=Conferidor!$AU$2,'Anexo V - Quadro Consolidado'!J34,0)</f>
        <v>0</v>
      </c>
      <c r="AV35" s="43">
        <f>IF('Anexo V - Quadro Consolidado'!AE34=Conferidor!$AV$2,'Anexo V - Quadro Consolidado'!J34,0)</f>
        <v>0</v>
      </c>
      <c r="AW35" s="43">
        <f>IF('Anexo V - Quadro Consolidado'!AE34=Conferidor!$AW$2,'Anexo V - Quadro Consolidado'!J34,0)</f>
        <v>0</v>
      </c>
      <c r="AX35" s="43">
        <f>IF('Anexo V - Quadro Consolidado'!AE34=Conferidor!$AX$2,'Anexo V - Quadro Consolidado'!J34,0)</f>
        <v>1</v>
      </c>
      <c r="AY35" s="43">
        <f>IF('Anexo V - Quadro Consolidado'!AE34=Conferidor!$AY$2,'Anexo V - Quadro Consolidado'!J34,0)</f>
        <v>0</v>
      </c>
      <c r="AZ35" s="43">
        <f>IF('Anexo V - Quadro Consolidado'!AE34=Conferidor!$AZ$2,'Anexo V - Quadro Consolidado'!J34,0)</f>
        <v>0</v>
      </c>
      <c r="BA35" s="43">
        <f>IF('Anexo V - Quadro Consolidado'!AE34=Conferidor!$BA$2,'Anexo V - Quadro Consolidado'!J34,0)</f>
        <v>0</v>
      </c>
      <c r="BB35" s="43">
        <f>IF('Anexo V - Quadro Consolidado'!AE34=Conferidor!$BB$2,'Anexo V - Quadro Consolidado'!J34,0)</f>
        <v>0</v>
      </c>
      <c r="BD35" s="43">
        <f>IF('Anexo V - Quadro Consolidado'!AF34=Conferidor!$BD$2,'Anexo V - Quadro Consolidado'!K34,0)</f>
        <v>0</v>
      </c>
      <c r="BE35" s="43">
        <f>IF('Anexo V - Quadro Consolidado'!AF34=Conferidor!$BE$2,'Anexo V - Quadro Consolidado'!K34,0)</f>
        <v>0</v>
      </c>
      <c r="BF35" s="43">
        <f>IF('Anexo V - Quadro Consolidado'!AF34=Conferidor!$BF$2,'Anexo V - Quadro Consolidado'!K34,0)</f>
        <v>0</v>
      </c>
      <c r="BG35" s="43">
        <f>IF('Anexo V - Quadro Consolidado'!AF34=Conferidor!$BG$2,'Anexo V - Quadro Consolidado'!K34,0)</f>
        <v>0</v>
      </c>
      <c r="BH35" s="43">
        <f>IF('Anexo V - Quadro Consolidado'!AF34=Conferidor!$BH$2,'Anexo V - Quadro Consolidado'!K34,0)</f>
        <v>0</v>
      </c>
      <c r="BI35" s="43">
        <f>IF('Anexo V - Quadro Consolidado'!AF34=Conferidor!$BI$2,'Anexo V - Quadro Consolidado'!K34,0)</f>
        <v>0</v>
      </c>
      <c r="BJ35" s="43">
        <f>IF('Anexo V - Quadro Consolidado'!AF34=Conferidor!$BJ$2,'Anexo V - Quadro Consolidado'!K34,0)</f>
        <v>0</v>
      </c>
      <c r="BK35" s="43">
        <f>IF('Anexo V - Quadro Consolidado'!AF34=Conferidor!$BK$2,'Anexo V - Quadro Consolidado'!K34,0)</f>
        <v>0</v>
      </c>
      <c r="BM35" s="43">
        <f>IF('Anexo V - Quadro Consolidado'!AG34=Conferidor!$BM$2,'Anexo V - Quadro Consolidado'!L34,0)</f>
        <v>0</v>
      </c>
      <c r="BN35" s="43">
        <f>IF('Anexo V - Quadro Consolidado'!AG34=Conferidor!$BN$2,'Anexo V - Quadro Consolidado'!L34,0)</f>
        <v>0</v>
      </c>
      <c r="BO35" s="43">
        <f>IF('Anexo V - Quadro Consolidado'!AG34=Conferidor!$BO$2,'Anexo V - Quadro Consolidado'!L34,0)</f>
        <v>0</v>
      </c>
      <c r="BP35" s="43">
        <f>IF('Anexo V - Quadro Consolidado'!AG34=Conferidor!$BP$2,'Anexo V - Quadro Consolidado'!L34,0)</f>
        <v>0</v>
      </c>
      <c r="BQ35" s="43">
        <f>IF('Anexo V - Quadro Consolidado'!AG34=Conferidor!$BQ$2,'Anexo V - Quadro Consolidado'!L34,0)</f>
        <v>0</v>
      </c>
      <c r="BR35" s="43">
        <f>IF('Anexo V - Quadro Consolidado'!AG34=Conferidor!$BR$2,'Anexo V - Quadro Consolidado'!L34,0)</f>
        <v>0</v>
      </c>
      <c r="BT35" s="43">
        <f>IF('Anexo V - Quadro Consolidado'!AD34=Conferidor!$BT$2,'Anexo V - Quadro Consolidado'!I34,0)</f>
        <v>0</v>
      </c>
      <c r="BU35" s="43">
        <f>IF('Anexo V - Quadro Consolidado'!AD34=Conferidor!$BU$2,'Anexo V - Quadro Consolidado'!I34,0)</f>
        <v>0</v>
      </c>
      <c r="BV35" s="43">
        <f>IF('Anexo V - Quadro Consolidado'!AD34=Conferidor!$BV$2,'Anexo V - Quadro Consolidado'!I34,0)</f>
        <v>0</v>
      </c>
      <c r="BW35" s="43">
        <f>IF('Anexo V - Quadro Consolidado'!AD34=Conferidor!$BW$2,'Anexo V - Quadro Consolidado'!I34,0)</f>
        <v>0</v>
      </c>
      <c r="BX35" s="43">
        <f>IF('Anexo V - Quadro Consolidado'!AD34=Conferidor!$BX$2,'Anexo V - Quadro Consolidado'!I34,0)</f>
        <v>0</v>
      </c>
      <c r="BY35" s="43">
        <f>IF('Anexo V - Quadro Consolidado'!AD34=Conferidor!$BY$2,'Anexo V - Quadro Consolidado'!I34,0)</f>
        <v>0</v>
      </c>
      <c r="CA35" s="43">
        <f>IF('Anexo V - Quadro Consolidado'!AK34=Conferidor!$CA$2,'Anexo V - Quadro Consolidado'!P34,0)</f>
        <v>0</v>
      </c>
      <c r="CB35" s="43">
        <f>IF('Anexo V - Quadro Consolidado'!AK34=Conferidor!$CB$2,'Anexo V - Quadro Consolidado'!P34,0)</f>
        <v>0</v>
      </c>
      <c r="CC35" s="43">
        <f>IF('Anexo V - Quadro Consolidado'!AK34=Conferidor!$CC$2,'Anexo V - Quadro Consolidado'!P34,0)</f>
        <v>0</v>
      </c>
      <c r="CD35" s="43">
        <f>IF('Anexo V - Quadro Consolidado'!AK34=Conferidor!$CD$2,'Anexo V - Quadro Consolidado'!P34,0)</f>
        <v>0</v>
      </c>
      <c r="CE35" s="43">
        <f>IF('Anexo V - Quadro Consolidado'!AK34=Conferidor!$CE$2,'Anexo V - Quadro Consolidado'!P34,0)</f>
        <v>0</v>
      </c>
      <c r="CF35" s="43">
        <f>IF('Anexo V - Quadro Consolidado'!AK34=Conferidor!$CF$2,'Anexo V - Quadro Consolidado'!P34,0)</f>
        <v>0</v>
      </c>
      <c r="CH35" s="43">
        <f>IF('Anexo V - Quadro Consolidado'!AM34=Conferidor!$CH$2,'Anexo V - Quadro Consolidado'!R34,0)</f>
        <v>0</v>
      </c>
      <c r="CI35" s="43">
        <f>IF('Anexo V - Quadro Consolidado'!AM34=Conferidor!$CI$2,'Anexo V - Quadro Consolidado'!R34,0)</f>
        <v>0</v>
      </c>
      <c r="CJ35" s="43">
        <f>IF('Anexo V - Quadro Consolidado'!AM34=Conferidor!$CJ$2,'Anexo V - Quadro Consolidado'!R34,0)</f>
        <v>0</v>
      </c>
      <c r="CK35" s="43">
        <f>IF('Anexo V - Quadro Consolidado'!AM34=Conferidor!$CK$2,'Anexo V - Quadro Consolidado'!R34,0)</f>
        <v>0</v>
      </c>
      <c r="CL35" s="43">
        <f>IF('Anexo V - Quadro Consolidado'!AM34=Conferidor!$CL$2,'Anexo V - Quadro Consolidado'!R34,0)</f>
        <v>0</v>
      </c>
      <c r="CM35" s="43">
        <f>IF('Anexo V - Quadro Consolidado'!AM34=Conferidor!$CM$2,'Anexo V - Quadro Consolidado'!R34,0)</f>
        <v>0</v>
      </c>
      <c r="CO35" s="43">
        <f>IF('Anexo V - Quadro Consolidado'!AN34=Conferidor!$CO$2,'Anexo V - Quadro Consolidado'!S34,0)</f>
        <v>0</v>
      </c>
      <c r="CP35" s="43">
        <f>IF('Anexo V - Quadro Consolidado'!AN34=Conferidor!$CP$2,'Anexo V - Quadro Consolidado'!S34,0)</f>
        <v>0</v>
      </c>
      <c r="CQ35" s="43">
        <f>IF('Anexo V - Quadro Consolidado'!AN34=Conferidor!$CQ$2,'Anexo V - Quadro Consolidado'!S34,0)</f>
        <v>0</v>
      </c>
      <c r="CR35" s="43">
        <f>IF('Anexo V - Quadro Consolidado'!AN34=Conferidor!$CR$2,'Anexo V - Quadro Consolidado'!S34,0)</f>
        <v>0</v>
      </c>
      <c r="CS35" s="43">
        <f>IF('Anexo V - Quadro Consolidado'!AN34=Conferidor!$CS$2,'Anexo V - Quadro Consolidado'!S34,0)</f>
        <v>0</v>
      </c>
      <c r="CT35" s="43">
        <f>IF('Anexo V - Quadro Consolidado'!AN34=Conferidor!$CT$2,'Anexo V - Quadro Consolidado'!S34,0)</f>
        <v>0</v>
      </c>
      <c r="CV35" s="43">
        <f>IF('Anexo V - Quadro Consolidado'!AO34=Conferidor!$CV$2,'Anexo V - Quadro Consolidado'!T34,0)</f>
        <v>0</v>
      </c>
      <c r="CW35" s="43">
        <f>IF('Anexo V - Quadro Consolidado'!AO34=Conferidor!$CW$2,'Anexo V - Quadro Consolidado'!T34,0)</f>
        <v>0</v>
      </c>
      <c r="CX35" s="43">
        <f>IF('Anexo V - Quadro Consolidado'!AO34=Conferidor!$CX$2,'Anexo V - Quadro Consolidado'!T34,0)</f>
        <v>0</v>
      </c>
      <c r="CY35" s="43">
        <f>IF('Anexo V - Quadro Consolidado'!AO34=Conferidor!$CY$2,'Anexo V - Quadro Consolidado'!T34,0)</f>
        <v>0</v>
      </c>
      <c r="CZ35" s="43">
        <f>IF('Anexo V - Quadro Consolidado'!AO34=Conferidor!$CZ$2,'Anexo V - Quadro Consolidado'!T34,0)</f>
        <v>0</v>
      </c>
      <c r="DA35" s="43">
        <f>IF('Anexo V - Quadro Consolidado'!AO34=Conferidor!$DA$2,'Anexo V - Quadro Consolidado'!T34,0)</f>
        <v>0</v>
      </c>
      <c r="DC35" s="43">
        <f>IF('Anexo V - Quadro Consolidado'!AL34=Conferidor!$DC$2,'Anexo V - Quadro Consolidado'!Q34,0)</f>
        <v>0</v>
      </c>
      <c r="DD35" s="43">
        <f>IF('Anexo V - Quadro Consolidado'!AL34=Conferidor!$DD$2,'Anexo V - Quadro Consolidado'!Q34,0)</f>
        <v>0</v>
      </c>
      <c r="DE35" s="43">
        <f>IF('Anexo V - Quadro Consolidado'!AL34=Conferidor!$DE$2,'Anexo V - Quadro Consolidado'!Q34,0)</f>
        <v>0</v>
      </c>
      <c r="DF35" s="43">
        <f>IF('Anexo V - Quadro Consolidado'!AL34=Conferidor!$DF$2,'Anexo V - Quadro Consolidado'!Q34,0)</f>
        <v>0</v>
      </c>
      <c r="DG35" s="43">
        <f>IF('Anexo V - Quadro Consolidado'!AL34=Conferidor!$DG$2,'Anexo V - Quadro Consolidado'!Q34,0)</f>
        <v>0</v>
      </c>
      <c r="DH35" s="43">
        <f>IF('Anexo V - Quadro Consolidado'!AL34=Conferidor!$DH$2,'Anexo V - Quadro Consolidado'!Q34,0)</f>
        <v>0</v>
      </c>
      <c r="DJ35" s="43">
        <f>IF('Anexo V - Quadro Consolidado'!AP34=Conferidor!$DJ$2,'Anexo V - Quadro Consolidado'!U34,0)</f>
        <v>0</v>
      </c>
      <c r="DK35" s="43">
        <f>IF('Anexo V - Quadro Consolidado'!AP34=Conferidor!$DK$2,'Anexo V - Quadro Consolidado'!U34,0)</f>
        <v>0</v>
      </c>
      <c r="DL35" s="43">
        <f>IF('Anexo V - Quadro Consolidado'!AP34=Conferidor!$DL$2,'Anexo V - Quadro Consolidado'!U34,0)</f>
        <v>0</v>
      </c>
      <c r="DM35" s="43">
        <f>IF('Anexo V - Quadro Consolidado'!AP34=Conferidor!$DM$2,'Anexo V - Quadro Consolidado'!U34,0)</f>
        <v>0</v>
      </c>
      <c r="DN35" s="43">
        <f>IF('Anexo V - Quadro Consolidado'!AP34=Conferidor!$DN$2,'Anexo V - Quadro Consolidado'!U34,0)</f>
        <v>0</v>
      </c>
      <c r="DO35" s="43">
        <f>IF('Anexo V - Quadro Consolidado'!AP34=Conferidor!$DO$2,'Anexo V - Quadro Consolidado'!U34,0)</f>
        <v>0</v>
      </c>
      <c r="DQ35" s="43">
        <f>IF('Anexo V - Quadro Consolidado'!AQ34=Conferidor!$DQ$2,'Anexo V - Quadro Consolidado'!V34,0)</f>
        <v>0</v>
      </c>
      <c r="DR35" s="43">
        <f>IF('Anexo V - Quadro Consolidado'!AQ34=Conferidor!$DR$2,'Anexo V - Quadro Consolidado'!V34,0)</f>
        <v>0</v>
      </c>
      <c r="DS35" s="43">
        <f>IF('Anexo V - Quadro Consolidado'!AQ34=Conferidor!$DS$2,'Anexo V - Quadro Consolidado'!V34,0)</f>
        <v>0</v>
      </c>
      <c r="DT35" s="43">
        <f>IF('Anexo V - Quadro Consolidado'!AQ34=Conferidor!$DT$2,'Anexo V - Quadro Consolidado'!V34,0)</f>
        <v>0</v>
      </c>
      <c r="DU35" s="43">
        <f>IF('Anexo V - Quadro Consolidado'!AQ34=Conferidor!$DU$2,'Anexo V - Quadro Consolidado'!V34,0)</f>
        <v>0</v>
      </c>
      <c r="DV35" s="43">
        <f>IF('Anexo V - Quadro Consolidado'!AQ34=Conferidor!$DV$2,'Anexo V - Quadro Consolidado'!V34,0)</f>
        <v>0</v>
      </c>
      <c r="DX35" s="22">
        <f>IF('Anexo V - Quadro Consolidado'!AR34=Conferidor!$DX$2,'Anexo V - Quadro Consolidado'!W34,0)</f>
        <v>0</v>
      </c>
      <c r="DY35" s="22">
        <f>IF('Anexo V - Quadro Consolidado'!AR34=Conferidor!$DY$2,'Anexo V - Quadro Consolidado'!W34,0)</f>
        <v>0</v>
      </c>
      <c r="DZ35" s="22">
        <f>IF('Anexo V - Quadro Consolidado'!AR34=Conferidor!$DZ$2,'Anexo V - Quadro Consolidado'!W34,0)</f>
        <v>0</v>
      </c>
      <c r="EA35" s="22">
        <f>IF('Anexo V - Quadro Consolidado'!AR34=Conferidor!$EA$2,'Anexo V - Quadro Consolidado'!W34,0)</f>
        <v>0</v>
      </c>
      <c r="EB35" s="22">
        <f>IF('Anexo V - Quadro Consolidado'!AR34=Conferidor!$EB$2,'Anexo V - Quadro Consolidado'!W34,0)</f>
        <v>0</v>
      </c>
      <c r="EC35" s="22">
        <f>IF('Anexo V - Quadro Consolidado'!AR34=Conferidor!$EC$2,'Anexo V - Quadro Consolidado'!W34,0)</f>
        <v>0</v>
      </c>
      <c r="EE35" s="43">
        <f>IF('Anexo V - Quadro Consolidado'!AS34=Conferidor!$EE$2,'Anexo V - Quadro Consolidado'!X34,0)</f>
        <v>0</v>
      </c>
      <c r="EF35" s="43">
        <f>IF('Anexo V - Quadro Consolidado'!AS34=Conferidor!$EF$2,'Anexo V - Quadro Consolidado'!X34,0)</f>
        <v>0</v>
      </c>
      <c r="EG35" s="43">
        <f>IF('Anexo V - Quadro Consolidado'!AS34=Conferidor!$EG$2,'Anexo V - Quadro Consolidado'!X34,0)</f>
        <v>0</v>
      </c>
      <c r="EH35" s="43">
        <f>IF('Anexo V - Quadro Consolidado'!AS34=Conferidor!$EH$2,'Anexo V - Quadro Consolidado'!X34,0)</f>
        <v>0</v>
      </c>
      <c r="EI35" s="43">
        <f>IF('Anexo V - Quadro Consolidado'!AS34=Conferidor!$EI$2,'Anexo V - Quadro Consolidado'!X34,0)</f>
        <v>0</v>
      </c>
      <c r="EJ35" s="43">
        <f>IF('Anexo V - Quadro Consolidado'!AS34=Conferidor!$EJ$2,'Anexo V - Quadro Consolidado'!X34,0)</f>
        <v>0</v>
      </c>
      <c r="EL35" s="43">
        <f>IF('Anexo V - Quadro Consolidado'!AT34=Conferidor!$EL$2,'Anexo V - Quadro Consolidado'!Y34,0)</f>
        <v>0</v>
      </c>
      <c r="EM35" s="43">
        <f>IF('Anexo V - Quadro Consolidado'!AT34=Conferidor!$EM$2,'Anexo V - Quadro Consolidado'!Y34,0)</f>
        <v>0</v>
      </c>
      <c r="EN35" s="43">
        <f>IF('Anexo V - Quadro Consolidado'!AT34=Conferidor!$EN$2,'Anexo V - Quadro Consolidado'!Y34,0)</f>
        <v>0</v>
      </c>
      <c r="EO35" s="43">
        <f>IF('Anexo V - Quadro Consolidado'!AT34=Conferidor!$EO$2,'Anexo V - Quadro Consolidado'!Y34,0)</f>
        <v>0</v>
      </c>
      <c r="EP35" s="43">
        <f>IF('Anexo V - Quadro Consolidado'!AT34=Conferidor!$EP$2,'Anexo V - Quadro Consolidado'!Y34,0)</f>
        <v>0</v>
      </c>
      <c r="EQ35" s="43">
        <f>IF('Anexo V - Quadro Consolidado'!AT34=Conferidor!$EQ$2,'Anexo V - Quadro Consolidado'!Y34,0)</f>
        <v>0</v>
      </c>
    </row>
    <row r="36" spans="1:147">
      <c r="A36" s="475" t="s">
        <v>100</v>
      </c>
      <c r="B36" s="475" t="s">
        <v>101</v>
      </c>
      <c r="C36" s="12" t="s">
        <v>40</v>
      </c>
      <c r="D36" s="50">
        <f>IF('Anexo V - Quadro Consolidado'!AA35=Conferidor!$D$2,'Anexo V - Quadro Consolidado'!F35,0)</f>
        <v>0</v>
      </c>
      <c r="E36" s="50">
        <f>IF('Anexo V - Quadro Consolidado'!AA35=Conferidor!$E$2,'Anexo V - Quadro Consolidado'!F35,0)</f>
        <v>0</v>
      </c>
      <c r="F36" s="50">
        <f>IF('Anexo V - Quadro Consolidado'!AA35=Conferidor!$F$2,'Anexo V - Quadro Consolidado'!F35,0)</f>
        <v>0</v>
      </c>
      <c r="G36" s="50">
        <f>IF('Anexo V - Quadro Consolidado'!AA35=Conferidor!$G$2,'Anexo V - Quadro Consolidado'!F35,0)</f>
        <v>0</v>
      </c>
      <c r="H36" s="50">
        <f>IF('Anexo V - Quadro Consolidado'!AA35=Conferidor!$H$2,'Anexo V - Quadro Consolidado'!F35,0)</f>
        <v>0</v>
      </c>
      <c r="I36" s="50">
        <f>IF('Anexo V - Quadro Consolidado'!AA35=Conferidor!$I$2,'Anexo V - Quadro Consolidado'!F35,0)</f>
        <v>0</v>
      </c>
      <c r="K36" s="262">
        <f>IF('Anexo V - Quadro Consolidado'!AB35=Conferidor!$K$2,'Anexo V - Quadro Consolidado'!G35,0)</f>
        <v>0</v>
      </c>
      <c r="L36" s="262">
        <f>IF('Anexo V - Quadro Consolidado'!AB35=Conferidor!$L$2,'Anexo V - Quadro Consolidado'!G35,0)</f>
        <v>0</v>
      </c>
      <c r="M36" s="262">
        <f>IF('Anexo V - Quadro Consolidado'!AB35=Conferidor!$M$2,'Anexo V - Quadro Consolidado'!G35,0)</f>
        <v>0</v>
      </c>
      <c r="N36" s="262">
        <f>IF('Anexo V - Quadro Consolidado'!AB35=Conferidor!$N$2,'Anexo V - Quadro Consolidado'!G35,0)</f>
        <v>0</v>
      </c>
      <c r="O36" s="262">
        <f>IF('Anexo V - Quadro Consolidado'!AB35=Conferidor!$O$2,'Anexo V - Quadro Consolidado'!G35,0)</f>
        <v>0</v>
      </c>
      <c r="P36" s="262">
        <f>IF('Anexo V - Quadro Consolidado'!AB35=Conferidor!$P$2,'Anexo V - Quadro Consolidado'!G35,0)</f>
        <v>0</v>
      </c>
      <c r="R36" s="50">
        <f>IF('Anexo V - Quadro Consolidado'!AC35=Conferidor!$R$2,'Anexo V - Quadro Consolidado'!H35,0)</f>
        <v>0</v>
      </c>
      <c r="S36" s="50">
        <f>IF('Anexo V - Quadro Consolidado'!AC35=Conferidor!$S$2,'Anexo V - Quadro Consolidado'!H35,0)</f>
        <v>0</v>
      </c>
      <c r="T36" s="50">
        <f>IF('Anexo V - Quadro Consolidado'!AC35=Conferidor!$T$2,'Anexo V - Quadro Consolidado'!H35,0)</f>
        <v>0</v>
      </c>
      <c r="U36" s="50">
        <f>IF('Anexo V - Quadro Consolidado'!AC35=Conferidor!$U$2,'Anexo V - Quadro Consolidado'!H35,0)</f>
        <v>0</v>
      </c>
      <c r="V36" s="50">
        <f>IF('Anexo V - Quadro Consolidado'!AC35=Conferidor!$V$2,'Anexo V - Quadro Consolidado'!H35,0)</f>
        <v>0</v>
      </c>
      <c r="W36" s="50">
        <f>IF('Anexo V - Quadro Consolidado'!AC35=Conferidor!$W$2,'Anexo V - Quadro Consolidado'!H35,0)</f>
        <v>0</v>
      </c>
      <c r="Y36" s="43">
        <f>IF('Anexo V - Quadro Consolidado'!AH35=Conferidor!$Y$2,'Anexo V - Quadro Consolidado'!M35,0)</f>
        <v>0</v>
      </c>
      <c r="Z36" s="43">
        <f>IF('Anexo V - Quadro Consolidado'!AH35=Conferidor!$Z$2,'Anexo V - Quadro Consolidado'!M35,0)</f>
        <v>0</v>
      </c>
      <c r="AA36" s="43">
        <f>IF('Anexo V - Quadro Consolidado'!AH35=Conferidor!$AA$2,'Anexo V - Quadro Consolidado'!M35,0)</f>
        <v>0</v>
      </c>
      <c r="AB36" s="43">
        <f>IF('Anexo V - Quadro Consolidado'!AH35=Conferidor!$AB$2,'Anexo V - Quadro Consolidado'!M35,0)</f>
        <v>0</v>
      </c>
      <c r="AC36" s="43">
        <f>IF('Anexo V - Quadro Consolidado'!AH35=Conferidor!$AC$2,'Anexo V - Quadro Consolidado'!M35,0)</f>
        <v>0</v>
      </c>
      <c r="AD36" s="43">
        <f>IF('Anexo V - Quadro Consolidado'!AH35=Conferidor!$AD$2,'Anexo V - Quadro Consolidado'!M35,0)</f>
        <v>0</v>
      </c>
      <c r="AF36" s="43">
        <f>IF('Anexo V - Quadro Consolidado'!AI35=Conferidor!$AF$2,'Anexo V - Quadro Consolidado'!N35,0)</f>
        <v>0</v>
      </c>
      <c r="AG36" s="43">
        <f>IF('Anexo V - Quadro Consolidado'!AI35=Conferidor!$AG$2,'Anexo V - Quadro Consolidado'!N35,0)</f>
        <v>0</v>
      </c>
      <c r="AH36" s="43">
        <f>IF('Anexo V - Quadro Consolidado'!AI35=Conferidor!$AH$2,'Anexo V - Quadro Consolidado'!N35,0)</f>
        <v>0</v>
      </c>
      <c r="AI36" s="43">
        <f>IF('Anexo V - Quadro Consolidado'!AI35=Conferidor!$AI$2,'Anexo V - Quadro Consolidado'!N35,0)</f>
        <v>0</v>
      </c>
      <c r="AJ36" s="43">
        <f>IF('Anexo V - Quadro Consolidado'!AI35=Conferidor!$AJ$2,'Anexo V - Quadro Consolidado'!N35,0)</f>
        <v>0</v>
      </c>
      <c r="AK36" s="43">
        <f>IF('Anexo V - Quadro Consolidado'!AI35=Conferidor!$AK$2,'Anexo V - Quadro Consolidado'!N35,0)</f>
        <v>0</v>
      </c>
      <c r="AM36" s="43">
        <f>IF('Anexo V - Quadro Consolidado'!AJ35=Conferidor!$AM$2,'Anexo V - Quadro Consolidado'!O35,0)</f>
        <v>0</v>
      </c>
      <c r="AN36" s="43">
        <f>IF('Anexo V - Quadro Consolidado'!AJ35=Conferidor!$AN$2,'Anexo V - Quadro Consolidado'!O35,0)</f>
        <v>0</v>
      </c>
      <c r="AO36" s="43">
        <f>IF('Anexo V - Quadro Consolidado'!AJ35=Conferidor!$AO$2,'Anexo V - Quadro Consolidado'!O35,0)</f>
        <v>0</v>
      </c>
      <c r="AP36" s="43">
        <f>IF('Anexo V - Quadro Consolidado'!AJ35=Conferidor!$AP$2,'Anexo V - Quadro Consolidado'!O35,0)</f>
        <v>0</v>
      </c>
      <c r="AQ36" s="43">
        <f>IF('Anexo V - Quadro Consolidado'!AJ35=Conferidor!$AQ$2,'Anexo V - Quadro Consolidado'!O35,0)</f>
        <v>0</v>
      </c>
      <c r="AR36" s="43">
        <f>IF('Anexo V - Quadro Consolidado'!AJ35=Conferidor!$AR$2,'Anexo V - Quadro Consolidado'!O35,0)</f>
        <v>0</v>
      </c>
      <c r="AT36" s="43">
        <f>IF('Anexo V - Quadro Consolidado'!AE35=Conferidor!$AT$2,'Anexo V - Quadro Consolidado'!J35,0)</f>
        <v>0</v>
      </c>
      <c r="AU36" s="43">
        <f>IF('Anexo V - Quadro Consolidado'!AE35=Conferidor!$AU$2,'Anexo V - Quadro Consolidado'!J35,0)</f>
        <v>0</v>
      </c>
      <c r="AV36" s="43">
        <f>IF('Anexo V - Quadro Consolidado'!AE35=Conferidor!$AV$2,'Anexo V - Quadro Consolidado'!J35,0)</f>
        <v>0</v>
      </c>
      <c r="AW36" s="43">
        <f>IF('Anexo V - Quadro Consolidado'!AE35=Conferidor!$AW$2,'Anexo V - Quadro Consolidado'!J35,0)</f>
        <v>0</v>
      </c>
      <c r="AX36" s="43">
        <f>IF('Anexo V - Quadro Consolidado'!AE35=Conferidor!$AX$2,'Anexo V - Quadro Consolidado'!J35,0)</f>
        <v>0</v>
      </c>
      <c r="AY36" s="43">
        <f>IF('Anexo V - Quadro Consolidado'!AE35=Conferidor!$AY$2,'Anexo V - Quadro Consolidado'!J35,0)</f>
        <v>0</v>
      </c>
      <c r="AZ36" s="43">
        <f>IF('Anexo V - Quadro Consolidado'!AE35=Conferidor!$AZ$2,'Anexo V - Quadro Consolidado'!J35,0)</f>
        <v>0</v>
      </c>
      <c r="BA36" s="43">
        <f>IF('Anexo V - Quadro Consolidado'!AE35=Conferidor!$BA$2,'Anexo V - Quadro Consolidado'!J35,0)</f>
        <v>0</v>
      </c>
      <c r="BB36" s="43">
        <f>IF('Anexo V - Quadro Consolidado'!AE35=Conferidor!$BB$2,'Anexo V - Quadro Consolidado'!J35,0)</f>
        <v>0</v>
      </c>
      <c r="BD36" s="43">
        <f>IF('Anexo V - Quadro Consolidado'!AF35=Conferidor!$BD$2,'Anexo V - Quadro Consolidado'!K35,0)</f>
        <v>0</v>
      </c>
      <c r="BE36" s="43">
        <f>IF('Anexo V - Quadro Consolidado'!AF35=Conferidor!$BE$2,'Anexo V - Quadro Consolidado'!K35,0)</f>
        <v>0</v>
      </c>
      <c r="BF36" s="43">
        <f>IF('Anexo V - Quadro Consolidado'!AF35=Conferidor!$BF$2,'Anexo V - Quadro Consolidado'!K35,0)</f>
        <v>0</v>
      </c>
      <c r="BG36" s="43">
        <f>IF('Anexo V - Quadro Consolidado'!AF35=Conferidor!$BG$2,'Anexo V - Quadro Consolidado'!K35,0)</f>
        <v>0</v>
      </c>
      <c r="BH36" s="43">
        <f>IF('Anexo V - Quadro Consolidado'!AF35=Conferidor!$BH$2,'Anexo V - Quadro Consolidado'!K35,0)</f>
        <v>0</v>
      </c>
      <c r="BI36" s="43">
        <f>IF('Anexo V - Quadro Consolidado'!AF35=Conferidor!$BI$2,'Anexo V - Quadro Consolidado'!K35,0)</f>
        <v>2</v>
      </c>
      <c r="BJ36" s="43">
        <f>IF('Anexo V - Quadro Consolidado'!AF35=Conferidor!$BJ$2,'Anexo V - Quadro Consolidado'!K35,0)</f>
        <v>0</v>
      </c>
      <c r="BK36" s="43">
        <f>IF('Anexo V - Quadro Consolidado'!AF35=Conferidor!$BK$2,'Anexo V - Quadro Consolidado'!K35,0)</f>
        <v>0</v>
      </c>
      <c r="BM36" s="43">
        <f>IF('Anexo V - Quadro Consolidado'!AG35=Conferidor!$BM$2,'Anexo V - Quadro Consolidado'!L35,0)</f>
        <v>0</v>
      </c>
      <c r="BN36" s="43">
        <f>IF('Anexo V - Quadro Consolidado'!AG35=Conferidor!$BN$2,'Anexo V - Quadro Consolidado'!L35,0)</f>
        <v>0</v>
      </c>
      <c r="BO36" s="43">
        <f>IF('Anexo V - Quadro Consolidado'!AG35=Conferidor!$BO$2,'Anexo V - Quadro Consolidado'!L35,0)</f>
        <v>0</v>
      </c>
      <c r="BP36" s="43">
        <f>IF('Anexo V - Quadro Consolidado'!AG35=Conferidor!$BP$2,'Anexo V - Quadro Consolidado'!L35,0)</f>
        <v>0</v>
      </c>
      <c r="BQ36" s="43">
        <f>IF('Anexo V - Quadro Consolidado'!AG35=Conferidor!$BQ$2,'Anexo V - Quadro Consolidado'!L35,0)</f>
        <v>0</v>
      </c>
      <c r="BR36" s="43">
        <f>IF('Anexo V - Quadro Consolidado'!AG35=Conferidor!$BR$2,'Anexo V - Quadro Consolidado'!L35,0)</f>
        <v>0</v>
      </c>
      <c r="BT36" s="43">
        <f>IF('Anexo V - Quadro Consolidado'!AD35=Conferidor!$BT$2,'Anexo V - Quadro Consolidado'!I35,0)</f>
        <v>0</v>
      </c>
      <c r="BU36" s="43">
        <f>IF('Anexo V - Quadro Consolidado'!AD35=Conferidor!$BU$2,'Anexo V - Quadro Consolidado'!I35,0)</f>
        <v>0</v>
      </c>
      <c r="BV36" s="43">
        <f>IF('Anexo V - Quadro Consolidado'!AD35=Conferidor!$BV$2,'Anexo V - Quadro Consolidado'!I35,0)</f>
        <v>0</v>
      </c>
      <c r="BW36" s="43">
        <f>IF('Anexo V - Quadro Consolidado'!AD35=Conferidor!$BW$2,'Anexo V - Quadro Consolidado'!I35,0)</f>
        <v>0</v>
      </c>
      <c r="BX36" s="43">
        <f>IF('Anexo V - Quadro Consolidado'!AD35=Conferidor!$BX$2,'Anexo V - Quadro Consolidado'!I35,0)</f>
        <v>0</v>
      </c>
      <c r="BY36" s="43">
        <f>IF('Anexo V - Quadro Consolidado'!AD35=Conferidor!$BY$2,'Anexo V - Quadro Consolidado'!I35,0)</f>
        <v>0</v>
      </c>
      <c r="CA36" s="43">
        <f>IF('Anexo V - Quadro Consolidado'!AK35=Conferidor!$CA$2,'Anexo V - Quadro Consolidado'!P35,0)</f>
        <v>0</v>
      </c>
      <c r="CB36" s="43">
        <f>IF('Anexo V - Quadro Consolidado'!AK35=Conferidor!$CB$2,'Anexo V - Quadro Consolidado'!P35,0)</f>
        <v>0</v>
      </c>
      <c r="CC36" s="43">
        <f>IF('Anexo V - Quadro Consolidado'!AK35=Conferidor!$CC$2,'Anexo V - Quadro Consolidado'!P35,0)</f>
        <v>0</v>
      </c>
      <c r="CD36" s="43">
        <f>IF('Anexo V - Quadro Consolidado'!AK35=Conferidor!$CD$2,'Anexo V - Quadro Consolidado'!P35,0)</f>
        <v>0</v>
      </c>
      <c r="CE36" s="43">
        <f>IF('Anexo V - Quadro Consolidado'!AK35=Conferidor!$CE$2,'Anexo V - Quadro Consolidado'!P35,0)</f>
        <v>0</v>
      </c>
      <c r="CF36" s="43">
        <f>IF('Anexo V - Quadro Consolidado'!AK35=Conferidor!$CF$2,'Anexo V - Quadro Consolidado'!P35,0)</f>
        <v>0</v>
      </c>
      <c r="CH36" s="43">
        <f>IF('Anexo V - Quadro Consolidado'!AM35=Conferidor!$CH$2,'Anexo V - Quadro Consolidado'!R35,0)</f>
        <v>0</v>
      </c>
      <c r="CI36" s="43">
        <f>IF('Anexo V - Quadro Consolidado'!AM35=Conferidor!$CI$2,'Anexo V - Quadro Consolidado'!R35,0)</f>
        <v>0</v>
      </c>
      <c r="CJ36" s="43">
        <f>IF('Anexo V - Quadro Consolidado'!AM35=Conferidor!$CJ$2,'Anexo V - Quadro Consolidado'!R35,0)</f>
        <v>0</v>
      </c>
      <c r="CK36" s="43">
        <f>IF('Anexo V - Quadro Consolidado'!AM35=Conferidor!$CK$2,'Anexo V - Quadro Consolidado'!R35,0)</f>
        <v>0</v>
      </c>
      <c r="CL36" s="43">
        <f>IF('Anexo V - Quadro Consolidado'!AM35=Conferidor!$CL$2,'Anexo V - Quadro Consolidado'!R35,0)</f>
        <v>0</v>
      </c>
      <c r="CM36" s="43">
        <f>IF('Anexo V - Quadro Consolidado'!AM35=Conferidor!$CM$2,'Anexo V - Quadro Consolidado'!R35,0)</f>
        <v>0</v>
      </c>
      <c r="CO36" s="43">
        <f>IF('Anexo V - Quadro Consolidado'!AN35=Conferidor!$CO$2,'Anexo V - Quadro Consolidado'!S35,0)</f>
        <v>0</v>
      </c>
      <c r="CP36" s="43">
        <f>IF('Anexo V - Quadro Consolidado'!AN35=Conferidor!$CP$2,'Anexo V - Quadro Consolidado'!S35,0)</f>
        <v>0</v>
      </c>
      <c r="CQ36" s="43">
        <f>IF('Anexo V - Quadro Consolidado'!AN35=Conferidor!$CQ$2,'Anexo V - Quadro Consolidado'!S35,0)</f>
        <v>0</v>
      </c>
      <c r="CR36" s="43">
        <f>IF('Anexo V - Quadro Consolidado'!AN35=Conferidor!$CR$2,'Anexo V - Quadro Consolidado'!S35,0)</f>
        <v>0</v>
      </c>
      <c r="CS36" s="43">
        <f>IF('Anexo V - Quadro Consolidado'!AN35=Conferidor!$CS$2,'Anexo V - Quadro Consolidado'!S35,0)</f>
        <v>0</v>
      </c>
      <c r="CT36" s="43">
        <f>IF('Anexo V - Quadro Consolidado'!AN35=Conferidor!$CT$2,'Anexo V - Quadro Consolidado'!S35,0)</f>
        <v>0</v>
      </c>
      <c r="CV36" s="43">
        <f>IF('Anexo V - Quadro Consolidado'!AO35=Conferidor!$CV$2,'Anexo V - Quadro Consolidado'!T35,0)</f>
        <v>0</v>
      </c>
      <c r="CW36" s="43">
        <f>IF('Anexo V - Quadro Consolidado'!AO35=Conferidor!$CW$2,'Anexo V - Quadro Consolidado'!T35,0)</f>
        <v>0</v>
      </c>
      <c r="CX36" s="43">
        <f>IF('Anexo V - Quadro Consolidado'!AO35=Conferidor!$CX$2,'Anexo V - Quadro Consolidado'!T35,0)</f>
        <v>0</v>
      </c>
      <c r="CY36" s="43">
        <f>IF('Anexo V - Quadro Consolidado'!AO35=Conferidor!$CY$2,'Anexo V - Quadro Consolidado'!T35,0)</f>
        <v>0</v>
      </c>
      <c r="CZ36" s="43">
        <f>IF('Anexo V - Quadro Consolidado'!AO35=Conferidor!$CZ$2,'Anexo V - Quadro Consolidado'!T35,0)</f>
        <v>0</v>
      </c>
      <c r="DA36" s="43">
        <f>IF('Anexo V - Quadro Consolidado'!AO35=Conferidor!$DA$2,'Anexo V - Quadro Consolidado'!T35,0)</f>
        <v>0</v>
      </c>
      <c r="DC36" s="43">
        <f>IF('Anexo V - Quadro Consolidado'!AL35=Conferidor!$DC$2,'Anexo V - Quadro Consolidado'!Q35,0)</f>
        <v>0</v>
      </c>
      <c r="DD36" s="43">
        <f>IF('Anexo V - Quadro Consolidado'!AL35=Conferidor!$DD$2,'Anexo V - Quadro Consolidado'!Q35,0)</f>
        <v>0</v>
      </c>
      <c r="DE36" s="43">
        <f>IF('Anexo V - Quadro Consolidado'!AL35=Conferidor!$DE$2,'Anexo V - Quadro Consolidado'!Q35,0)</f>
        <v>0</v>
      </c>
      <c r="DF36" s="43">
        <f>IF('Anexo V - Quadro Consolidado'!AL35=Conferidor!$DF$2,'Anexo V - Quadro Consolidado'!Q35,0)</f>
        <v>0</v>
      </c>
      <c r="DG36" s="43">
        <f>IF('Anexo V - Quadro Consolidado'!AL35=Conferidor!$DG$2,'Anexo V - Quadro Consolidado'!Q35,0)</f>
        <v>0</v>
      </c>
      <c r="DH36" s="43">
        <f>IF('Anexo V - Quadro Consolidado'!AL35=Conferidor!$DH$2,'Anexo V - Quadro Consolidado'!Q35,0)</f>
        <v>0</v>
      </c>
      <c r="DJ36" s="43">
        <f>IF('Anexo V - Quadro Consolidado'!AP35=Conferidor!$DJ$2,'Anexo V - Quadro Consolidado'!U35,0)</f>
        <v>0</v>
      </c>
      <c r="DK36" s="43">
        <f>IF('Anexo V - Quadro Consolidado'!AP35=Conferidor!$DK$2,'Anexo V - Quadro Consolidado'!U35,0)</f>
        <v>0</v>
      </c>
      <c r="DL36" s="43">
        <f>IF('Anexo V - Quadro Consolidado'!AP35=Conferidor!$DL$2,'Anexo V - Quadro Consolidado'!U35,0)</f>
        <v>0</v>
      </c>
      <c r="DM36" s="43">
        <f>IF('Anexo V - Quadro Consolidado'!AP35=Conferidor!$DM$2,'Anexo V - Quadro Consolidado'!U35,0)</f>
        <v>0</v>
      </c>
      <c r="DN36" s="43">
        <f>IF('Anexo V - Quadro Consolidado'!AP35=Conferidor!$DN$2,'Anexo V - Quadro Consolidado'!U35,0)</f>
        <v>0</v>
      </c>
      <c r="DO36" s="43">
        <f>IF('Anexo V - Quadro Consolidado'!AP35=Conferidor!$DO$2,'Anexo V - Quadro Consolidado'!U35,0)</f>
        <v>0</v>
      </c>
      <c r="DQ36" s="43">
        <f>IF('Anexo V - Quadro Consolidado'!AQ35=Conferidor!$DQ$2,'Anexo V - Quadro Consolidado'!V35,0)</f>
        <v>0</v>
      </c>
      <c r="DR36" s="43">
        <f>IF('Anexo V - Quadro Consolidado'!AQ35=Conferidor!$DR$2,'Anexo V - Quadro Consolidado'!V35,0)</f>
        <v>0</v>
      </c>
      <c r="DS36" s="43">
        <f>IF('Anexo V - Quadro Consolidado'!AQ35=Conferidor!$DS$2,'Anexo V - Quadro Consolidado'!V35,0)</f>
        <v>0</v>
      </c>
      <c r="DT36" s="43">
        <f>IF('Anexo V - Quadro Consolidado'!AQ35=Conferidor!$DT$2,'Anexo V - Quadro Consolidado'!V35,0)</f>
        <v>0</v>
      </c>
      <c r="DU36" s="43">
        <f>IF('Anexo V - Quadro Consolidado'!AQ35=Conferidor!$DU$2,'Anexo V - Quadro Consolidado'!V35,0)</f>
        <v>0</v>
      </c>
      <c r="DV36" s="43">
        <f>IF('Anexo V - Quadro Consolidado'!AQ35=Conferidor!$DV$2,'Anexo V - Quadro Consolidado'!V35,0)</f>
        <v>0</v>
      </c>
      <c r="DX36" s="22">
        <f>IF('Anexo V - Quadro Consolidado'!AR35=Conferidor!$DX$2,'Anexo V - Quadro Consolidado'!W35,0)</f>
        <v>0</v>
      </c>
      <c r="DY36" s="22">
        <f>IF('Anexo V - Quadro Consolidado'!AR35=Conferidor!$DY$2,'Anexo V - Quadro Consolidado'!W35,0)</f>
        <v>0</v>
      </c>
      <c r="DZ36" s="22">
        <f>IF('Anexo V - Quadro Consolidado'!AR35=Conferidor!$DZ$2,'Anexo V - Quadro Consolidado'!W35,0)</f>
        <v>0</v>
      </c>
      <c r="EA36" s="22">
        <f>IF('Anexo V - Quadro Consolidado'!AR35=Conferidor!$EA$2,'Anexo V - Quadro Consolidado'!W35,0)</f>
        <v>0</v>
      </c>
      <c r="EB36" s="22">
        <f>IF('Anexo V - Quadro Consolidado'!AR35=Conferidor!$EB$2,'Anexo V - Quadro Consolidado'!W35,0)</f>
        <v>0</v>
      </c>
      <c r="EC36" s="22">
        <f>IF('Anexo V - Quadro Consolidado'!AR35=Conferidor!$EC$2,'Anexo V - Quadro Consolidado'!W35,0)</f>
        <v>0</v>
      </c>
      <c r="EE36" s="43">
        <f>IF('Anexo V - Quadro Consolidado'!AS35=Conferidor!$EE$2,'Anexo V - Quadro Consolidado'!X35,0)</f>
        <v>0</v>
      </c>
      <c r="EF36" s="43">
        <f>IF('Anexo V - Quadro Consolidado'!AS35=Conferidor!$EF$2,'Anexo V - Quadro Consolidado'!X35,0)</f>
        <v>0</v>
      </c>
      <c r="EG36" s="43">
        <f>IF('Anexo V - Quadro Consolidado'!AS35=Conferidor!$EG$2,'Anexo V - Quadro Consolidado'!X35,0)</f>
        <v>0</v>
      </c>
      <c r="EH36" s="43">
        <f>IF('Anexo V - Quadro Consolidado'!AS35=Conferidor!$EH$2,'Anexo V - Quadro Consolidado'!X35,0)</f>
        <v>0</v>
      </c>
      <c r="EI36" s="43">
        <f>IF('Anexo V - Quadro Consolidado'!AS35=Conferidor!$EI$2,'Anexo V - Quadro Consolidado'!X35,0)</f>
        <v>0</v>
      </c>
      <c r="EJ36" s="43">
        <f>IF('Anexo V - Quadro Consolidado'!AS35=Conferidor!$EJ$2,'Anexo V - Quadro Consolidado'!X35,0)</f>
        <v>0</v>
      </c>
      <c r="EL36" s="43">
        <f>IF('Anexo V - Quadro Consolidado'!AT35=Conferidor!$EL$2,'Anexo V - Quadro Consolidado'!Y35,0)</f>
        <v>0</v>
      </c>
      <c r="EM36" s="43">
        <f>IF('Anexo V - Quadro Consolidado'!AT35=Conferidor!$EM$2,'Anexo V - Quadro Consolidado'!Y35,0)</f>
        <v>0</v>
      </c>
      <c r="EN36" s="43">
        <f>IF('Anexo V - Quadro Consolidado'!AT35=Conferidor!$EN$2,'Anexo V - Quadro Consolidado'!Y35,0)</f>
        <v>0</v>
      </c>
      <c r="EO36" s="43">
        <f>IF('Anexo V - Quadro Consolidado'!AT35=Conferidor!$EO$2,'Anexo V - Quadro Consolidado'!Y35,0)</f>
        <v>0</v>
      </c>
      <c r="EP36" s="43">
        <f>IF('Anexo V - Quadro Consolidado'!AT35=Conferidor!$EP$2,'Anexo V - Quadro Consolidado'!Y35,0)</f>
        <v>0</v>
      </c>
      <c r="EQ36" s="43">
        <f>IF('Anexo V - Quadro Consolidado'!AT35=Conferidor!$EQ$2,'Anexo V - Quadro Consolidado'!Y35,0)</f>
        <v>0</v>
      </c>
    </row>
    <row r="37" spans="1:147">
      <c r="A37" s="475" t="s">
        <v>100</v>
      </c>
      <c r="B37" s="475" t="s">
        <v>101</v>
      </c>
      <c r="C37" s="12" t="s">
        <v>41</v>
      </c>
      <c r="D37" s="50">
        <f>IF('Anexo V - Quadro Consolidado'!AA36=Conferidor!$D$2,'Anexo V - Quadro Consolidado'!F36,0)</f>
        <v>0</v>
      </c>
      <c r="E37" s="50">
        <f>IF('Anexo V - Quadro Consolidado'!AA36=Conferidor!$E$2,'Anexo V - Quadro Consolidado'!F36,0)</f>
        <v>0</v>
      </c>
      <c r="F37" s="50">
        <f>IF('Anexo V - Quadro Consolidado'!AA36=Conferidor!$F$2,'Anexo V - Quadro Consolidado'!F36,0)</f>
        <v>0</v>
      </c>
      <c r="G37" s="50">
        <f>IF('Anexo V - Quadro Consolidado'!AA36=Conferidor!$G$2,'Anexo V - Quadro Consolidado'!F36,0)</f>
        <v>0</v>
      </c>
      <c r="H37" s="50">
        <f>IF('Anexo V - Quadro Consolidado'!AA36=Conferidor!$H$2,'Anexo V - Quadro Consolidado'!F36,0)</f>
        <v>0</v>
      </c>
      <c r="I37" s="50">
        <f>IF('Anexo V - Quadro Consolidado'!AA36=Conferidor!$I$2,'Anexo V - Quadro Consolidado'!F36,0)</f>
        <v>0</v>
      </c>
      <c r="K37" s="262">
        <f>IF('Anexo V - Quadro Consolidado'!AB36=Conferidor!$K$2,'Anexo V - Quadro Consolidado'!G36,0)</f>
        <v>0</v>
      </c>
      <c r="L37" s="262">
        <f>IF('Anexo V - Quadro Consolidado'!AB36=Conferidor!$L$2,'Anexo V - Quadro Consolidado'!G36,0)</f>
        <v>0</v>
      </c>
      <c r="M37" s="262">
        <f>IF('Anexo V - Quadro Consolidado'!AB36=Conferidor!$M$2,'Anexo V - Quadro Consolidado'!G36,0)</f>
        <v>0</v>
      </c>
      <c r="N37" s="262">
        <f>IF('Anexo V - Quadro Consolidado'!AB36=Conferidor!$N$2,'Anexo V - Quadro Consolidado'!G36,0)</f>
        <v>0</v>
      </c>
      <c r="O37" s="262">
        <f>IF('Anexo V - Quadro Consolidado'!AB36=Conferidor!$O$2,'Anexo V - Quadro Consolidado'!G36,0)</f>
        <v>0</v>
      </c>
      <c r="P37" s="262">
        <f>IF('Anexo V - Quadro Consolidado'!AB36=Conferidor!$P$2,'Anexo V - Quadro Consolidado'!G36,0)</f>
        <v>0</v>
      </c>
      <c r="R37" s="50">
        <f>IF('Anexo V - Quadro Consolidado'!AC36=Conferidor!$R$2,'Anexo V - Quadro Consolidado'!H36,0)</f>
        <v>0</v>
      </c>
      <c r="S37" s="50">
        <f>IF('Anexo V - Quadro Consolidado'!AC36=Conferidor!$S$2,'Anexo V - Quadro Consolidado'!H36,0)</f>
        <v>0</v>
      </c>
      <c r="T37" s="50">
        <f>IF('Anexo V - Quadro Consolidado'!AC36=Conferidor!$T$2,'Anexo V - Quadro Consolidado'!H36,0)</f>
        <v>0</v>
      </c>
      <c r="U37" s="50">
        <f>IF('Anexo V - Quadro Consolidado'!AC36=Conferidor!$U$2,'Anexo V - Quadro Consolidado'!H36,0)</f>
        <v>0</v>
      </c>
      <c r="V37" s="50">
        <f>IF('Anexo V - Quadro Consolidado'!AC36=Conferidor!$V$2,'Anexo V - Quadro Consolidado'!H36,0)</f>
        <v>0</v>
      </c>
      <c r="W37" s="50">
        <f>IF('Anexo V - Quadro Consolidado'!AC36=Conferidor!$W$2,'Anexo V - Quadro Consolidado'!H36,0)</f>
        <v>0</v>
      </c>
      <c r="Y37" s="43">
        <f>IF('Anexo V - Quadro Consolidado'!AH36=Conferidor!$Y$2,'Anexo V - Quadro Consolidado'!M36,0)</f>
        <v>0</v>
      </c>
      <c r="Z37" s="43">
        <f>IF('Anexo V - Quadro Consolidado'!AH36=Conferidor!$Z$2,'Anexo V - Quadro Consolidado'!M36,0)</f>
        <v>0</v>
      </c>
      <c r="AA37" s="43">
        <f>IF('Anexo V - Quadro Consolidado'!AH36=Conferidor!$AA$2,'Anexo V - Quadro Consolidado'!M36,0)</f>
        <v>0</v>
      </c>
      <c r="AB37" s="43">
        <f>IF('Anexo V - Quadro Consolidado'!AH36=Conferidor!$AB$2,'Anexo V - Quadro Consolidado'!M36,0)</f>
        <v>0</v>
      </c>
      <c r="AC37" s="43">
        <f>IF('Anexo V - Quadro Consolidado'!AH36=Conferidor!$AC$2,'Anexo V - Quadro Consolidado'!M36,0)</f>
        <v>0</v>
      </c>
      <c r="AD37" s="43">
        <f>IF('Anexo V - Quadro Consolidado'!AH36=Conferidor!$AD$2,'Anexo V - Quadro Consolidado'!M36,0)</f>
        <v>0</v>
      </c>
      <c r="AF37" s="43">
        <f>IF('Anexo V - Quadro Consolidado'!AI36=Conferidor!$AF$2,'Anexo V - Quadro Consolidado'!N36,0)</f>
        <v>0</v>
      </c>
      <c r="AG37" s="43">
        <f>IF('Anexo V - Quadro Consolidado'!AI36=Conferidor!$AG$2,'Anexo V - Quadro Consolidado'!N36,0)</f>
        <v>0</v>
      </c>
      <c r="AH37" s="43">
        <f>IF('Anexo V - Quadro Consolidado'!AI36=Conferidor!$AH$2,'Anexo V - Quadro Consolidado'!N36,0)</f>
        <v>0</v>
      </c>
      <c r="AI37" s="43">
        <f>IF('Anexo V - Quadro Consolidado'!AI36=Conferidor!$AI$2,'Anexo V - Quadro Consolidado'!N36,0)</f>
        <v>0</v>
      </c>
      <c r="AJ37" s="43">
        <f>IF('Anexo V - Quadro Consolidado'!AI36=Conferidor!$AJ$2,'Anexo V - Quadro Consolidado'!N36,0)</f>
        <v>0</v>
      </c>
      <c r="AK37" s="43">
        <f>IF('Anexo V - Quadro Consolidado'!AI36=Conferidor!$AK$2,'Anexo V - Quadro Consolidado'!N36,0)</f>
        <v>0</v>
      </c>
      <c r="AM37" s="43">
        <f>IF('Anexo V - Quadro Consolidado'!AJ36=Conferidor!$AM$2,'Anexo V - Quadro Consolidado'!O36,0)</f>
        <v>0</v>
      </c>
      <c r="AN37" s="43">
        <f>IF('Anexo V - Quadro Consolidado'!AJ36=Conferidor!$AN$2,'Anexo V - Quadro Consolidado'!O36,0)</f>
        <v>0</v>
      </c>
      <c r="AO37" s="43">
        <f>IF('Anexo V - Quadro Consolidado'!AJ36=Conferidor!$AO$2,'Anexo V - Quadro Consolidado'!O36,0)</f>
        <v>0</v>
      </c>
      <c r="AP37" s="43">
        <f>IF('Anexo V - Quadro Consolidado'!AJ36=Conferidor!$AP$2,'Anexo V - Quadro Consolidado'!O36,0)</f>
        <v>0</v>
      </c>
      <c r="AQ37" s="43">
        <f>IF('Anexo V - Quadro Consolidado'!AJ36=Conferidor!$AQ$2,'Anexo V - Quadro Consolidado'!O36,0)</f>
        <v>0</v>
      </c>
      <c r="AR37" s="43">
        <f>IF('Anexo V - Quadro Consolidado'!AJ36=Conferidor!$AR$2,'Anexo V - Quadro Consolidado'!O36,0)</f>
        <v>0</v>
      </c>
      <c r="AT37" s="43">
        <f>IF('Anexo V - Quadro Consolidado'!AE36=Conferidor!$AT$2,'Anexo V - Quadro Consolidado'!J36,0)</f>
        <v>0</v>
      </c>
      <c r="AU37" s="43">
        <f>IF('Anexo V - Quadro Consolidado'!AE36=Conferidor!$AU$2,'Anexo V - Quadro Consolidado'!J36,0)</f>
        <v>0</v>
      </c>
      <c r="AV37" s="43">
        <f>IF('Anexo V - Quadro Consolidado'!AE36=Conferidor!$AV$2,'Anexo V - Quadro Consolidado'!J36,0)</f>
        <v>0</v>
      </c>
      <c r="AW37" s="43">
        <f>IF('Anexo V - Quadro Consolidado'!AE36=Conferidor!$AW$2,'Anexo V - Quadro Consolidado'!J36,0)</f>
        <v>0</v>
      </c>
      <c r="AX37" s="43">
        <f>IF('Anexo V - Quadro Consolidado'!AE36=Conferidor!$AX$2,'Anexo V - Quadro Consolidado'!J36,0)</f>
        <v>1</v>
      </c>
      <c r="AY37" s="43">
        <f>IF('Anexo V - Quadro Consolidado'!AE36=Conferidor!$AY$2,'Anexo V - Quadro Consolidado'!J36,0)</f>
        <v>0</v>
      </c>
      <c r="AZ37" s="43">
        <f>IF('Anexo V - Quadro Consolidado'!AE36=Conferidor!$AZ$2,'Anexo V - Quadro Consolidado'!J36,0)</f>
        <v>0</v>
      </c>
      <c r="BA37" s="43">
        <f>IF('Anexo V - Quadro Consolidado'!AE36=Conferidor!$BA$2,'Anexo V - Quadro Consolidado'!J36,0)</f>
        <v>0</v>
      </c>
      <c r="BB37" s="43">
        <f>IF('Anexo V - Quadro Consolidado'!AE36=Conferidor!$BB$2,'Anexo V - Quadro Consolidado'!J36,0)</f>
        <v>0</v>
      </c>
      <c r="BD37" s="43">
        <f>IF('Anexo V - Quadro Consolidado'!AF36=Conferidor!$BD$2,'Anexo V - Quadro Consolidado'!K36,0)</f>
        <v>0</v>
      </c>
      <c r="BE37" s="43">
        <f>IF('Anexo V - Quadro Consolidado'!AF36=Conferidor!$BE$2,'Anexo V - Quadro Consolidado'!K36,0)</f>
        <v>0</v>
      </c>
      <c r="BF37" s="43">
        <f>IF('Anexo V - Quadro Consolidado'!AF36=Conferidor!$BF$2,'Anexo V - Quadro Consolidado'!K36,0)</f>
        <v>0</v>
      </c>
      <c r="BG37" s="43">
        <f>IF('Anexo V - Quadro Consolidado'!AF36=Conferidor!$BG$2,'Anexo V - Quadro Consolidado'!K36,0)</f>
        <v>0</v>
      </c>
      <c r="BH37" s="43">
        <f>IF('Anexo V - Quadro Consolidado'!AF36=Conferidor!$BH$2,'Anexo V - Quadro Consolidado'!K36,0)</f>
        <v>0</v>
      </c>
      <c r="BI37" s="43">
        <f>IF('Anexo V - Quadro Consolidado'!AF36=Conferidor!$BI$2,'Anexo V - Quadro Consolidado'!K36,0)</f>
        <v>0</v>
      </c>
      <c r="BJ37" s="43">
        <f>IF('Anexo V - Quadro Consolidado'!AF36=Conferidor!$BJ$2,'Anexo V - Quadro Consolidado'!K36,0)</f>
        <v>0</v>
      </c>
      <c r="BK37" s="43">
        <f>IF('Anexo V - Quadro Consolidado'!AF36=Conferidor!$BK$2,'Anexo V - Quadro Consolidado'!K36,0)</f>
        <v>0</v>
      </c>
      <c r="BM37" s="43">
        <f>IF('Anexo V - Quadro Consolidado'!AG36=Conferidor!$BM$2,'Anexo V - Quadro Consolidado'!L36,0)</f>
        <v>0</v>
      </c>
      <c r="BN37" s="43">
        <f>IF('Anexo V - Quadro Consolidado'!AG36=Conferidor!$BN$2,'Anexo V - Quadro Consolidado'!L36,0)</f>
        <v>0</v>
      </c>
      <c r="BO37" s="43">
        <f>IF('Anexo V - Quadro Consolidado'!AG36=Conferidor!$BO$2,'Anexo V - Quadro Consolidado'!L36,0)</f>
        <v>0</v>
      </c>
      <c r="BP37" s="43">
        <f>IF('Anexo V - Quadro Consolidado'!AG36=Conferidor!$BP$2,'Anexo V - Quadro Consolidado'!L36,0)</f>
        <v>0</v>
      </c>
      <c r="BQ37" s="43">
        <f>IF('Anexo V - Quadro Consolidado'!AG36=Conferidor!$BQ$2,'Anexo V - Quadro Consolidado'!L36,0)</f>
        <v>0</v>
      </c>
      <c r="BR37" s="43">
        <f>IF('Anexo V - Quadro Consolidado'!AG36=Conferidor!$BR$2,'Anexo V - Quadro Consolidado'!L36,0)</f>
        <v>0</v>
      </c>
      <c r="BT37" s="43">
        <f>IF('Anexo V - Quadro Consolidado'!AD36=Conferidor!$BT$2,'Anexo V - Quadro Consolidado'!I36,0)</f>
        <v>0</v>
      </c>
      <c r="BU37" s="43">
        <f>IF('Anexo V - Quadro Consolidado'!AD36=Conferidor!$BU$2,'Anexo V - Quadro Consolidado'!I36,0)</f>
        <v>0</v>
      </c>
      <c r="BV37" s="43">
        <f>IF('Anexo V - Quadro Consolidado'!AD36=Conferidor!$BV$2,'Anexo V - Quadro Consolidado'!I36,0)</f>
        <v>0</v>
      </c>
      <c r="BW37" s="43">
        <f>IF('Anexo V - Quadro Consolidado'!AD36=Conferidor!$BW$2,'Anexo V - Quadro Consolidado'!I36,0)</f>
        <v>0</v>
      </c>
      <c r="BX37" s="43">
        <f>IF('Anexo V - Quadro Consolidado'!AD36=Conferidor!$BX$2,'Anexo V - Quadro Consolidado'!I36,0)</f>
        <v>0</v>
      </c>
      <c r="BY37" s="43">
        <f>IF('Anexo V - Quadro Consolidado'!AD36=Conferidor!$BY$2,'Anexo V - Quadro Consolidado'!I36,0)</f>
        <v>0</v>
      </c>
      <c r="CA37" s="43">
        <f>IF('Anexo V - Quadro Consolidado'!AK36=Conferidor!$CA$2,'Anexo V - Quadro Consolidado'!P36,0)</f>
        <v>0</v>
      </c>
      <c r="CB37" s="43">
        <f>IF('Anexo V - Quadro Consolidado'!AK36=Conferidor!$CB$2,'Anexo V - Quadro Consolidado'!P36,0)</f>
        <v>0</v>
      </c>
      <c r="CC37" s="43">
        <f>IF('Anexo V - Quadro Consolidado'!AK36=Conferidor!$CC$2,'Anexo V - Quadro Consolidado'!P36,0)</f>
        <v>0</v>
      </c>
      <c r="CD37" s="43">
        <f>IF('Anexo V - Quadro Consolidado'!AK36=Conferidor!$CD$2,'Anexo V - Quadro Consolidado'!P36,0)</f>
        <v>0</v>
      </c>
      <c r="CE37" s="43">
        <f>IF('Anexo V - Quadro Consolidado'!AK36=Conferidor!$CE$2,'Anexo V - Quadro Consolidado'!P36,0)</f>
        <v>0</v>
      </c>
      <c r="CF37" s="43">
        <f>IF('Anexo V - Quadro Consolidado'!AK36=Conferidor!$CF$2,'Anexo V - Quadro Consolidado'!P36,0)</f>
        <v>0</v>
      </c>
      <c r="CH37" s="43">
        <f>IF('Anexo V - Quadro Consolidado'!AM36=Conferidor!$CH$2,'Anexo V - Quadro Consolidado'!R36,0)</f>
        <v>0</v>
      </c>
      <c r="CI37" s="43">
        <f>IF('Anexo V - Quadro Consolidado'!AM36=Conferidor!$CI$2,'Anexo V - Quadro Consolidado'!R36,0)</f>
        <v>0</v>
      </c>
      <c r="CJ37" s="43">
        <f>IF('Anexo V - Quadro Consolidado'!AM36=Conferidor!$CJ$2,'Anexo V - Quadro Consolidado'!R36,0)</f>
        <v>0</v>
      </c>
      <c r="CK37" s="43">
        <f>IF('Anexo V - Quadro Consolidado'!AM36=Conferidor!$CK$2,'Anexo V - Quadro Consolidado'!R36,0)</f>
        <v>0</v>
      </c>
      <c r="CL37" s="43">
        <f>IF('Anexo V - Quadro Consolidado'!AM36=Conferidor!$CL$2,'Anexo V - Quadro Consolidado'!R36,0)</f>
        <v>0</v>
      </c>
      <c r="CM37" s="43">
        <f>IF('Anexo V - Quadro Consolidado'!AM36=Conferidor!$CM$2,'Anexo V - Quadro Consolidado'!R36,0)</f>
        <v>0</v>
      </c>
      <c r="CO37" s="43">
        <f>IF('Anexo V - Quadro Consolidado'!AN36=Conferidor!$CO$2,'Anexo V - Quadro Consolidado'!S36,0)</f>
        <v>0</v>
      </c>
      <c r="CP37" s="43">
        <f>IF('Anexo V - Quadro Consolidado'!AN36=Conferidor!$CP$2,'Anexo V - Quadro Consolidado'!S36,0)</f>
        <v>0</v>
      </c>
      <c r="CQ37" s="43">
        <f>IF('Anexo V - Quadro Consolidado'!AN36=Conferidor!$CQ$2,'Anexo V - Quadro Consolidado'!S36,0)</f>
        <v>0</v>
      </c>
      <c r="CR37" s="43">
        <f>IF('Anexo V - Quadro Consolidado'!AN36=Conferidor!$CR$2,'Anexo V - Quadro Consolidado'!S36,0)</f>
        <v>0</v>
      </c>
      <c r="CS37" s="43">
        <f>IF('Anexo V - Quadro Consolidado'!AN36=Conferidor!$CS$2,'Anexo V - Quadro Consolidado'!S36,0)</f>
        <v>0</v>
      </c>
      <c r="CT37" s="43">
        <f>IF('Anexo V - Quadro Consolidado'!AN36=Conferidor!$CT$2,'Anexo V - Quadro Consolidado'!S36,0)</f>
        <v>0</v>
      </c>
      <c r="CV37" s="43">
        <f>IF('Anexo V - Quadro Consolidado'!AO36=Conferidor!$CV$2,'Anexo V - Quadro Consolidado'!T36,0)</f>
        <v>0</v>
      </c>
      <c r="CW37" s="43">
        <f>IF('Anexo V - Quadro Consolidado'!AO36=Conferidor!$CW$2,'Anexo V - Quadro Consolidado'!T36,0)</f>
        <v>0</v>
      </c>
      <c r="CX37" s="43">
        <f>IF('Anexo V - Quadro Consolidado'!AO36=Conferidor!$CX$2,'Anexo V - Quadro Consolidado'!T36,0)</f>
        <v>0</v>
      </c>
      <c r="CY37" s="43">
        <f>IF('Anexo V - Quadro Consolidado'!AO36=Conferidor!$CY$2,'Anexo V - Quadro Consolidado'!T36,0)</f>
        <v>0</v>
      </c>
      <c r="CZ37" s="43">
        <f>IF('Anexo V - Quadro Consolidado'!AO36=Conferidor!$CZ$2,'Anexo V - Quadro Consolidado'!T36,0)</f>
        <v>0</v>
      </c>
      <c r="DA37" s="43">
        <f>IF('Anexo V - Quadro Consolidado'!AO36=Conferidor!$DA$2,'Anexo V - Quadro Consolidado'!T36,0)</f>
        <v>0</v>
      </c>
      <c r="DC37" s="43">
        <f>IF('Anexo V - Quadro Consolidado'!AL36=Conferidor!$DC$2,'Anexo V - Quadro Consolidado'!Q36,0)</f>
        <v>0</v>
      </c>
      <c r="DD37" s="43">
        <f>IF('Anexo V - Quadro Consolidado'!AL36=Conferidor!$DD$2,'Anexo V - Quadro Consolidado'!Q36,0)</f>
        <v>0</v>
      </c>
      <c r="DE37" s="43">
        <f>IF('Anexo V - Quadro Consolidado'!AL36=Conferidor!$DE$2,'Anexo V - Quadro Consolidado'!Q36,0)</f>
        <v>0</v>
      </c>
      <c r="DF37" s="43">
        <f>IF('Anexo V - Quadro Consolidado'!AL36=Conferidor!$DF$2,'Anexo V - Quadro Consolidado'!Q36,0)</f>
        <v>0</v>
      </c>
      <c r="DG37" s="43">
        <f>IF('Anexo V - Quadro Consolidado'!AL36=Conferidor!$DG$2,'Anexo V - Quadro Consolidado'!Q36,0)</f>
        <v>0</v>
      </c>
      <c r="DH37" s="43">
        <f>IF('Anexo V - Quadro Consolidado'!AL36=Conferidor!$DH$2,'Anexo V - Quadro Consolidado'!Q36,0)</f>
        <v>0</v>
      </c>
      <c r="DJ37" s="43">
        <f>IF('Anexo V - Quadro Consolidado'!AP36=Conferidor!$DJ$2,'Anexo V - Quadro Consolidado'!U36,0)</f>
        <v>0</v>
      </c>
      <c r="DK37" s="43">
        <f>IF('Anexo V - Quadro Consolidado'!AP36=Conferidor!$DK$2,'Anexo V - Quadro Consolidado'!U36,0)</f>
        <v>0</v>
      </c>
      <c r="DL37" s="43">
        <f>IF('Anexo V - Quadro Consolidado'!AP36=Conferidor!$DL$2,'Anexo V - Quadro Consolidado'!U36,0)</f>
        <v>0</v>
      </c>
      <c r="DM37" s="43">
        <f>IF('Anexo V - Quadro Consolidado'!AP36=Conferidor!$DM$2,'Anexo V - Quadro Consolidado'!U36,0)</f>
        <v>0</v>
      </c>
      <c r="DN37" s="43">
        <f>IF('Anexo V - Quadro Consolidado'!AP36=Conferidor!$DN$2,'Anexo V - Quadro Consolidado'!U36,0)</f>
        <v>0</v>
      </c>
      <c r="DO37" s="43">
        <f>IF('Anexo V - Quadro Consolidado'!AP36=Conferidor!$DO$2,'Anexo V - Quadro Consolidado'!U36,0)</f>
        <v>0</v>
      </c>
      <c r="DQ37" s="43">
        <f>IF('Anexo V - Quadro Consolidado'!AQ36=Conferidor!$DQ$2,'Anexo V - Quadro Consolidado'!V36,0)</f>
        <v>0</v>
      </c>
      <c r="DR37" s="43">
        <f>IF('Anexo V - Quadro Consolidado'!AQ36=Conferidor!$DR$2,'Anexo V - Quadro Consolidado'!V36,0)</f>
        <v>0</v>
      </c>
      <c r="DS37" s="43">
        <f>IF('Anexo V - Quadro Consolidado'!AQ36=Conferidor!$DS$2,'Anexo V - Quadro Consolidado'!V36,0)</f>
        <v>0</v>
      </c>
      <c r="DT37" s="43">
        <f>IF('Anexo V - Quadro Consolidado'!AQ36=Conferidor!$DT$2,'Anexo V - Quadro Consolidado'!V36,0)</f>
        <v>0</v>
      </c>
      <c r="DU37" s="43">
        <f>IF('Anexo V - Quadro Consolidado'!AQ36=Conferidor!$DU$2,'Anexo V - Quadro Consolidado'!V36,0)</f>
        <v>0</v>
      </c>
      <c r="DV37" s="43">
        <f>IF('Anexo V - Quadro Consolidado'!AQ36=Conferidor!$DV$2,'Anexo V - Quadro Consolidado'!V36,0)</f>
        <v>0</v>
      </c>
      <c r="DX37" s="22">
        <f>IF('Anexo V - Quadro Consolidado'!AR36=Conferidor!$DX$2,'Anexo V - Quadro Consolidado'!W36,0)</f>
        <v>0</v>
      </c>
      <c r="DY37" s="22">
        <f>IF('Anexo V - Quadro Consolidado'!AR36=Conferidor!$DY$2,'Anexo V - Quadro Consolidado'!W36,0)</f>
        <v>0</v>
      </c>
      <c r="DZ37" s="22">
        <f>IF('Anexo V - Quadro Consolidado'!AR36=Conferidor!$DZ$2,'Anexo V - Quadro Consolidado'!W36,0)</f>
        <v>0</v>
      </c>
      <c r="EA37" s="22">
        <f>IF('Anexo V - Quadro Consolidado'!AR36=Conferidor!$EA$2,'Anexo V - Quadro Consolidado'!W36,0)</f>
        <v>0</v>
      </c>
      <c r="EB37" s="22">
        <f>IF('Anexo V - Quadro Consolidado'!AR36=Conferidor!$EB$2,'Anexo V - Quadro Consolidado'!W36,0)</f>
        <v>0</v>
      </c>
      <c r="EC37" s="22">
        <f>IF('Anexo V - Quadro Consolidado'!AR36=Conferidor!$EC$2,'Anexo V - Quadro Consolidado'!W36,0)</f>
        <v>0</v>
      </c>
      <c r="EE37" s="43">
        <f>IF('Anexo V - Quadro Consolidado'!AS36=Conferidor!$EE$2,'Anexo V - Quadro Consolidado'!X36,0)</f>
        <v>0</v>
      </c>
      <c r="EF37" s="43">
        <f>IF('Anexo V - Quadro Consolidado'!AS36=Conferidor!$EF$2,'Anexo V - Quadro Consolidado'!X36,0)</f>
        <v>0</v>
      </c>
      <c r="EG37" s="43">
        <f>IF('Anexo V - Quadro Consolidado'!AS36=Conferidor!$EG$2,'Anexo V - Quadro Consolidado'!X36,0)</f>
        <v>0</v>
      </c>
      <c r="EH37" s="43">
        <f>IF('Anexo V - Quadro Consolidado'!AS36=Conferidor!$EH$2,'Anexo V - Quadro Consolidado'!X36,0)</f>
        <v>0</v>
      </c>
      <c r="EI37" s="43">
        <f>IF('Anexo V - Quadro Consolidado'!AS36=Conferidor!$EI$2,'Anexo V - Quadro Consolidado'!X36,0)</f>
        <v>0</v>
      </c>
      <c r="EJ37" s="43">
        <f>IF('Anexo V - Quadro Consolidado'!AS36=Conferidor!$EJ$2,'Anexo V - Quadro Consolidado'!X36,0)</f>
        <v>0</v>
      </c>
      <c r="EL37" s="43">
        <f>IF('Anexo V - Quadro Consolidado'!AT36=Conferidor!$EL$2,'Anexo V - Quadro Consolidado'!Y36,0)</f>
        <v>0</v>
      </c>
      <c r="EM37" s="43">
        <f>IF('Anexo V - Quadro Consolidado'!AT36=Conferidor!$EM$2,'Anexo V - Quadro Consolidado'!Y36,0)</f>
        <v>0</v>
      </c>
      <c r="EN37" s="43">
        <f>IF('Anexo V - Quadro Consolidado'!AT36=Conferidor!$EN$2,'Anexo V - Quadro Consolidado'!Y36,0)</f>
        <v>0</v>
      </c>
      <c r="EO37" s="43">
        <f>IF('Anexo V - Quadro Consolidado'!AT36=Conferidor!$EO$2,'Anexo V - Quadro Consolidado'!Y36,0)</f>
        <v>0</v>
      </c>
      <c r="EP37" s="43">
        <f>IF('Anexo V - Quadro Consolidado'!AT36=Conferidor!$EP$2,'Anexo V - Quadro Consolidado'!Y36,0)</f>
        <v>0</v>
      </c>
      <c r="EQ37" s="43">
        <f>IF('Anexo V - Quadro Consolidado'!AT36=Conferidor!$EQ$2,'Anexo V - Quadro Consolidado'!Y36,0)</f>
        <v>0</v>
      </c>
    </row>
    <row r="38" spans="1:147">
      <c r="A38" s="475" t="s">
        <v>100</v>
      </c>
      <c r="B38" s="475" t="s">
        <v>101</v>
      </c>
      <c r="C38" s="12" t="s">
        <v>42</v>
      </c>
      <c r="D38" s="50">
        <f>IF('Anexo V - Quadro Consolidado'!AA37=Conferidor!$D$2,'Anexo V - Quadro Consolidado'!F37,0)</f>
        <v>0</v>
      </c>
      <c r="E38" s="50">
        <f>IF('Anexo V - Quadro Consolidado'!AA37=Conferidor!$E$2,'Anexo V - Quadro Consolidado'!F37,0)</f>
        <v>0</v>
      </c>
      <c r="F38" s="50">
        <f>IF('Anexo V - Quadro Consolidado'!AA37=Conferidor!$F$2,'Anexo V - Quadro Consolidado'!F37,0)</f>
        <v>0</v>
      </c>
      <c r="G38" s="50">
        <f>IF('Anexo V - Quadro Consolidado'!AA37=Conferidor!$G$2,'Anexo V - Quadro Consolidado'!F37,0)</f>
        <v>0</v>
      </c>
      <c r="H38" s="50">
        <f>IF('Anexo V - Quadro Consolidado'!AA37=Conferidor!$H$2,'Anexo V - Quadro Consolidado'!F37,0)</f>
        <v>0</v>
      </c>
      <c r="I38" s="50">
        <f>IF('Anexo V - Quadro Consolidado'!AA37=Conferidor!$I$2,'Anexo V - Quadro Consolidado'!F37,0)</f>
        <v>0</v>
      </c>
      <c r="K38" s="262">
        <f>IF('Anexo V - Quadro Consolidado'!AB37=Conferidor!$K$2,'Anexo V - Quadro Consolidado'!G37,0)</f>
        <v>0</v>
      </c>
      <c r="L38" s="262">
        <f>IF('Anexo V - Quadro Consolidado'!AB37=Conferidor!$L$2,'Anexo V - Quadro Consolidado'!G37,0)</f>
        <v>0</v>
      </c>
      <c r="M38" s="262">
        <f>IF('Anexo V - Quadro Consolidado'!AB37=Conferidor!$M$2,'Anexo V - Quadro Consolidado'!G37,0)</f>
        <v>0</v>
      </c>
      <c r="N38" s="262">
        <f>IF('Anexo V - Quadro Consolidado'!AB37=Conferidor!$N$2,'Anexo V - Quadro Consolidado'!G37,0)</f>
        <v>0</v>
      </c>
      <c r="O38" s="262">
        <f>IF('Anexo V - Quadro Consolidado'!AB37=Conferidor!$O$2,'Anexo V - Quadro Consolidado'!G37,0)</f>
        <v>0</v>
      </c>
      <c r="P38" s="262">
        <f>IF('Anexo V - Quadro Consolidado'!AB37=Conferidor!$P$2,'Anexo V - Quadro Consolidado'!G37,0)</f>
        <v>0</v>
      </c>
      <c r="R38" s="50">
        <f>IF('Anexo V - Quadro Consolidado'!AC37=Conferidor!$R$2,'Anexo V - Quadro Consolidado'!H37,0)</f>
        <v>0</v>
      </c>
      <c r="S38" s="50">
        <f>IF('Anexo V - Quadro Consolidado'!AC37=Conferidor!$S$2,'Anexo V - Quadro Consolidado'!H37,0)</f>
        <v>0</v>
      </c>
      <c r="T38" s="50">
        <f>IF('Anexo V - Quadro Consolidado'!AC37=Conferidor!$T$2,'Anexo V - Quadro Consolidado'!H37,0)</f>
        <v>0</v>
      </c>
      <c r="U38" s="50">
        <f>IF('Anexo V - Quadro Consolidado'!AC37=Conferidor!$U$2,'Anexo V - Quadro Consolidado'!H37,0)</f>
        <v>0</v>
      </c>
      <c r="V38" s="50">
        <f>IF('Anexo V - Quadro Consolidado'!AC37=Conferidor!$V$2,'Anexo V - Quadro Consolidado'!H37,0)</f>
        <v>0</v>
      </c>
      <c r="W38" s="50">
        <f>IF('Anexo V - Quadro Consolidado'!AC37=Conferidor!$W$2,'Anexo V - Quadro Consolidado'!H37,0)</f>
        <v>0</v>
      </c>
      <c r="Y38" s="43">
        <f>IF('Anexo V - Quadro Consolidado'!AH37=Conferidor!$Y$2,'Anexo V - Quadro Consolidado'!M37,0)</f>
        <v>0</v>
      </c>
      <c r="Z38" s="43">
        <f>IF('Anexo V - Quadro Consolidado'!AH37=Conferidor!$Z$2,'Anexo V - Quadro Consolidado'!M37,0)</f>
        <v>0</v>
      </c>
      <c r="AA38" s="43">
        <f>IF('Anexo V - Quadro Consolidado'!AH37=Conferidor!$AA$2,'Anexo V - Quadro Consolidado'!M37,0)</f>
        <v>0</v>
      </c>
      <c r="AB38" s="43">
        <f>IF('Anexo V - Quadro Consolidado'!AH37=Conferidor!$AB$2,'Anexo V - Quadro Consolidado'!M37,0)</f>
        <v>0</v>
      </c>
      <c r="AC38" s="43">
        <f>IF('Anexo V - Quadro Consolidado'!AH37=Conferidor!$AC$2,'Anexo V - Quadro Consolidado'!M37,0)</f>
        <v>0</v>
      </c>
      <c r="AD38" s="43">
        <f>IF('Anexo V - Quadro Consolidado'!AH37=Conferidor!$AD$2,'Anexo V - Quadro Consolidado'!M37,0)</f>
        <v>0</v>
      </c>
      <c r="AF38" s="43">
        <f>IF('Anexo V - Quadro Consolidado'!AI37=Conferidor!$AF$2,'Anexo V - Quadro Consolidado'!N37,0)</f>
        <v>0</v>
      </c>
      <c r="AG38" s="43">
        <f>IF('Anexo V - Quadro Consolidado'!AI37=Conferidor!$AG$2,'Anexo V - Quadro Consolidado'!N37,0)</f>
        <v>0</v>
      </c>
      <c r="AH38" s="43">
        <f>IF('Anexo V - Quadro Consolidado'!AI37=Conferidor!$AH$2,'Anexo V - Quadro Consolidado'!N37,0)</f>
        <v>0</v>
      </c>
      <c r="AI38" s="43">
        <f>IF('Anexo V - Quadro Consolidado'!AI37=Conferidor!$AI$2,'Anexo V - Quadro Consolidado'!N37,0)</f>
        <v>0</v>
      </c>
      <c r="AJ38" s="43">
        <f>IF('Anexo V - Quadro Consolidado'!AI37=Conferidor!$AJ$2,'Anexo V - Quadro Consolidado'!N37,0)</f>
        <v>0</v>
      </c>
      <c r="AK38" s="43">
        <f>IF('Anexo V - Quadro Consolidado'!AI37=Conferidor!$AK$2,'Anexo V - Quadro Consolidado'!N37,0)</f>
        <v>0</v>
      </c>
      <c r="AM38" s="43">
        <f>IF('Anexo V - Quadro Consolidado'!AJ37=Conferidor!$AM$2,'Anexo V - Quadro Consolidado'!O37,0)</f>
        <v>0</v>
      </c>
      <c r="AN38" s="43">
        <f>IF('Anexo V - Quadro Consolidado'!AJ37=Conferidor!$AN$2,'Anexo V - Quadro Consolidado'!O37,0)</f>
        <v>0</v>
      </c>
      <c r="AO38" s="43">
        <f>IF('Anexo V - Quadro Consolidado'!AJ37=Conferidor!$AO$2,'Anexo V - Quadro Consolidado'!O37,0)</f>
        <v>0</v>
      </c>
      <c r="AP38" s="43">
        <f>IF('Anexo V - Quadro Consolidado'!AJ37=Conferidor!$AP$2,'Anexo V - Quadro Consolidado'!O37,0)</f>
        <v>0</v>
      </c>
      <c r="AQ38" s="43">
        <f>IF('Anexo V - Quadro Consolidado'!AJ37=Conferidor!$AQ$2,'Anexo V - Quadro Consolidado'!O37,0)</f>
        <v>0</v>
      </c>
      <c r="AR38" s="43">
        <f>IF('Anexo V - Quadro Consolidado'!AJ37=Conferidor!$AR$2,'Anexo V - Quadro Consolidado'!O37,0)</f>
        <v>0</v>
      </c>
      <c r="AT38" s="43">
        <f>IF('Anexo V - Quadro Consolidado'!AE37=Conferidor!$AT$2,'Anexo V - Quadro Consolidado'!J37,0)</f>
        <v>0</v>
      </c>
      <c r="AU38" s="43">
        <f>IF('Anexo V - Quadro Consolidado'!AE37=Conferidor!$AU$2,'Anexo V - Quadro Consolidado'!J37,0)</f>
        <v>0</v>
      </c>
      <c r="AV38" s="43">
        <f>IF('Anexo V - Quadro Consolidado'!AE37=Conferidor!$AV$2,'Anexo V - Quadro Consolidado'!J37,0)</f>
        <v>0</v>
      </c>
      <c r="AW38" s="43">
        <f>IF('Anexo V - Quadro Consolidado'!AE37=Conferidor!$AW$2,'Anexo V - Quadro Consolidado'!J37,0)</f>
        <v>0</v>
      </c>
      <c r="AX38" s="43">
        <f>IF('Anexo V - Quadro Consolidado'!AE37=Conferidor!$AX$2,'Anexo V - Quadro Consolidado'!J37,0)</f>
        <v>1</v>
      </c>
      <c r="AY38" s="43">
        <f>IF('Anexo V - Quadro Consolidado'!AE37=Conferidor!$AY$2,'Anexo V - Quadro Consolidado'!J37,0)</f>
        <v>0</v>
      </c>
      <c r="AZ38" s="43">
        <f>IF('Anexo V - Quadro Consolidado'!AE37=Conferidor!$AZ$2,'Anexo V - Quadro Consolidado'!J37,0)</f>
        <v>0</v>
      </c>
      <c r="BA38" s="43">
        <f>IF('Anexo V - Quadro Consolidado'!AE37=Conferidor!$BA$2,'Anexo V - Quadro Consolidado'!J37,0)</f>
        <v>0</v>
      </c>
      <c r="BB38" s="43">
        <f>IF('Anexo V - Quadro Consolidado'!AE37=Conferidor!$BB$2,'Anexo V - Quadro Consolidado'!J37,0)</f>
        <v>0</v>
      </c>
      <c r="BD38" s="43">
        <f>IF('Anexo V - Quadro Consolidado'!AF37=Conferidor!$BD$2,'Anexo V - Quadro Consolidado'!K37,0)</f>
        <v>0</v>
      </c>
      <c r="BE38" s="43">
        <f>IF('Anexo V - Quadro Consolidado'!AF37=Conferidor!$BE$2,'Anexo V - Quadro Consolidado'!K37,0)</f>
        <v>0</v>
      </c>
      <c r="BF38" s="43">
        <f>IF('Anexo V - Quadro Consolidado'!AF37=Conferidor!$BF$2,'Anexo V - Quadro Consolidado'!K37,0)</f>
        <v>0</v>
      </c>
      <c r="BG38" s="43">
        <f>IF('Anexo V - Quadro Consolidado'!AF37=Conferidor!$BG$2,'Anexo V - Quadro Consolidado'!K37,0)</f>
        <v>0</v>
      </c>
      <c r="BH38" s="43">
        <f>IF('Anexo V - Quadro Consolidado'!AF37=Conferidor!$BH$2,'Anexo V - Quadro Consolidado'!K37,0)</f>
        <v>0</v>
      </c>
      <c r="BI38" s="43">
        <f>IF('Anexo V - Quadro Consolidado'!AF37=Conferidor!$BI$2,'Anexo V - Quadro Consolidado'!K37,0)</f>
        <v>0</v>
      </c>
      <c r="BJ38" s="43">
        <f>IF('Anexo V - Quadro Consolidado'!AF37=Conferidor!$BJ$2,'Anexo V - Quadro Consolidado'!K37,0)</f>
        <v>0</v>
      </c>
      <c r="BK38" s="43">
        <f>IF('Anexo V - Quadro Consolidado'!AF37=Conferidor!$BK$2,'Anexo V - Quadro Consolidado'!K37,0)</f>
        <v>0</v>
      </c>
      <c r="BM38" s="43">
        <f>IF('Anexo V - Quadro Consolidado'!AG37=Conferidor!$BM$2,'Anexo V - Quadro Consolidado'!L37,0)</f>
        <v>0</v>
      </c>
      <c r="BN38" s="43">
        <f>IF('Anexo V - Quadro Consolidado'!AG37=Conferidor!$BN$2,'Anexo V - Quadro Consolidado'!L37,0)</f>
        <v>0</v>
      </c>
      <c r="BO38" s="43">
        <f>IF('Anexo V - Quadro Consolidado'!AG37=Conferidor!$BO$2,'Anexo V - Quadro Consolidado'!L37,0)</f>
        <v>0</v>
      </c>
      <c r="BP38" s="43">
        <f>IF('Anexo V - Quadro Consolidado'!AG37=Conferidor!$BP$2,'Anexo V - Quadro Consolidado'!L37,0)</f>
        <v>0</v>
      </c>
      <c r="BQ38" s="43">
        <f>IF('Anexo V - Quadro Consolidado'!AG37=Conferidor!$BQ$2,'Anexo V - Quadro Consolidado'!L37,0)</f>
        <v>0</v>
      </c>
      <c r="BR38" s="43">
        <f>IF('Anexo V - Quadro Consolidado'!AG37=Conferidor!$BR$2,'Anexo V - Quadro Consolidado'!L37,0)</f>
        <v>0</v>
      </c>
      <c r="BT38" s="43">
        <f>IF('Anexo V - Quadro Consolidado'!AD37=Conferidor!$BT$2,'Anexo V - Quadro Consolidado'!I37,0)</f>
        <v>0</v>
      </c>
      <c r="BU38" s="43">
        <f>IF('Anexo V - Quadro Consolidado'!AD37=Conferidor!$BU$2,'Anexo V - Quadro Consolidado'!I37,0)</f>
        <v>0</v>
      </c>
      <c r="BV38" s="43">
        <f>IF('Anexo V - Quadro Consolidado'!AD37=Conferidor!$BV$2,'Anexo V - Quadro Consolidado'!I37,0)</f>
        <v>0</v>
      </c>
      <c r="BW38" s="43">
        <f>IF('Anexo V - Quadro Consolidado'!AD37=Conferidor!$BW$2,'Anexo V - Quadro Consolidado'!I37,0)</f>
        <v>0</v>
      </c>
      <c r="BX38" s="43">
        <f>IF('Anexo V - Quadro Consolidado'!AD37=Conferidor!$BX$2,'Anexo V - Quadro Consolidado'!I37,0)</f>
        <v>0</v>
      </c>
      <c r="BY38" s="43">
        <f>IF('Anexo V - Quadro Consolidado'!AD37=Conferidor!$BY$2,'Anexo V - Quadro Consolidado'!I37,0)</f>
        <v>0</v>
      </c>
      <c r="CA38" s="43">
        <f>IF('Anexo V - Quadro Consolidado'!AK37=Conferidor!$CA$2,'Anexo V - Quadro Consolidado'!P37,0)</f>
        <v>0</v>
      </c>
      <c r="CB38" s="43">
        <f>IF('Anexo V - Quadro Consolidado'!AK37=Conferidor!$CB$2,'Anexo V - Quadro Consolidado'!P37,0)</f>
        <v>0</v>
      </c>
      <c r="CC38" s="43">
        <f>IF('Anexo V - Quadro Consolidado'!AK37=Conferidor!$CC$2,'Anexo V - Quadro Consolidado'!P37,0)</f>
        <v>0</v>
      </c>
      <c r="CD38" s="43">
        <f>IF('Anexo V - Quadro Consolidado'!AK37=Conferidor!$CD$2,'Anexo V - Quadro Consolidado'!P37,0)</f>
        <v>0</v>
      </c>
      <c r="CE38" s="43">
        <f>IF('Anexo V - Quadro Consolidado'!AK37=Conferidor!$CE$2,'Anexo V - Quadro Consolidado'!P37,0)</f>
        <v>0</v>
      </c>
      <c r="CF38" s="43">
        <f>IF('Anexo V - Quadro Consolidado'!AK37=Conferidor!$CF$2,'Anexo V - Quadro Consolidado'!P37,0)</f>
        <v>0</v>
      </c>
      <c r="CH38" s="43">
        <f>IF('Anexo V - Quadro Consolidado'!AM37=Conferidor!$CH$2,'Anexo V - Quadro Consolidado'!R37,0)</f>
        <v>0</v>
      </c>
      <c r="CI38" s="43">
        <f>IF('Anexo V - Quadro Consolidado'!AM37=Conferidor!$CI$2,'Anexo V - Quadro Consolidado'!R37,0)</f>
        <v>0</v>
      </c>
      <c r="CJ38" s="43">
        <f>IF('Anexo V - Quadro Consolidado'!AM37=Conferidor!$CJ$2,'Anexo V - Quadro Consolidado'!R37,0)</f>
        <v>0</v>
      </c>
      <c r="CK38" s="43">
        <f>IF('Anexo V - Quadro Consolidado'!AM37=Conferidor!$CK$2,'Anexo V - Quadro Consolidado'!R37,0)</f>
        <v>0</v>
      </c>
      <c r="CL38" s="43">
        <f>IF('Anexo V - Quadro Consolidado'!AM37=Conferidor!$CL$2,'Anexo V - Quadro Consolidado'!R37,0)</f>
        <v>0</v>
      </c>
      <c r="CM38" s="43">
        <f>IF('Anexo V - Quadro Consolidado'!AM37=Conferidor!$CM$2,'Anexo V - Quadro Consolidado'!R37,0)</f>
        <v>0</v>
      </c>
      <c r="CO38" s="43">
        <f>IF('Anexo V - Quadro Consolidado'!AN37=Conferidor!$CO$2,'Anexo V - Quadro Consolidado'!S37,0)</f>
        <v>0</v>
      </c>
      <c r="CP38" s="43">
        <f>IF('Anexo V - Quadro Consolidado'!AN37=Conferidor!$CP$2,'Anexo V - Quadro Consolidado'!S37,0)</f>
        <v>0</v>
      </c>
      <c r="CQ38" s="43">
        <f>IF('Anexo V - Quadro Consolidado'!AN37=Conferidor!$CQ$2,'Anexo V - Quadro Consolidado'!S37,0)</f>
        <v>0</v>
      </c>
      <c r="CR38" s="43">
        <f>IF('Anexo V - Quadro Consolidado'!AN37=Conferidor!$CR$2,'Anexo V - Quadro Consolidado'!S37,0)</f>
        <v>0</v>
      </c>
      <c r="CS38" s="43">
        <f>IF('Anexo V - Quadro Consolidado'!AN37=Conferidor!$CS$2,'Anexo V - Quadro Consolidado'!S37,0)</f>
        <v>0</v>
      </c>
      <c r="CT38" s="43">
        <f>IF('Anexo V - Quadro Consolidado'!AN37=Conferidor!$CT$2,'Anexo V - Quadro Consolidado'!S37,0)</f>
        <v>0</v>
      </c>
      <c r="CV38" s="43">
        <f>IF('Anexo V - Quadro Consolidado'!AO37=Conferidor!$CV$2,'Anexo V - Quadro Consolidado'!T37,0)</f>
        <v>0</v>
      </c>
      <c r="CW38" s="43">
        <f>IF('Anexo V - Quadro Consolidado'!AO37=Conferidor!$CW$2,'Anexo V - Quadro Consolidado'!T37,0)</f>
        <v>0</v>
      </c>
      <c r="CX38" s="43">
        <f>IF('Anexo V - Quadro Consolidado'!AO37=Conferidor!$CX$2,'Anexo V - Quadro Consolidado'!T37,0)</f>
        <v>0</v>
      </c>
      <c r="CY38" s="43">
        <f>IF('Anexo V - Quadro Consolidado'!AO37=Conferidor!$CY$2,'Anexo V - Quadro Consolidado'!T37,0)</f>
        <v>0</v>
      </c>
      <c r="CZ38" s="43">
        <f>IF('Anexo V - Quadro Consolidado'!AO37=Conferidor!$CZ$2,'Anexo V - Quadro Consolidado'!T37,0)</f>
        <v>0</v>
      </c>
      <c r="DA38" s="43">
        <f>IF('Anexo V - Quadro Consolidado'!AO37=Conferidor!$DA$2,'Anexo V - Quadro Consolidado'!T37,0)</f>
        <v>0</v>
      </c>
      <c r="DC38" s="43">
        <f>IF('Anexo V - Quadro Consolidado'!AL37=Conferidor!$DC$2,'Anexo V - Quadro Consolidado'!Q37,0)</f>
        <v>0</v>
      </c>
      <c r="DD38" s="43">
        <f>IF('Anexo V - Quadro Consolidado'!AL37=Conferidor!$DD$2,'Anexo V - Quadro Consolidado'!Q37,0)</f>
        <v>0</v>
      </c>
      <c r="DE38" s="43">
        <f>IF('Anexo V - Quadro Consolidado'!AL37=Conferidor!$DE$2,'Anexo V - Quadro Consolidado'!Q37,0)</f>
        <v>0</v>
      </c>
      <c r="DF38" s="43">
        <f>IF('Anexo V - Quadro Consolidado'!AL37=Conferidor!$DF$2,'Anexo V - Quadro Consolidado'!Q37,0)</f>
        <v>0</v>
      </c>
      <c r="DG38" s="43">
        <f>IF('Anexo V - Quadro Consolidado'!AL37=Conferidor!$DG$2,'Anexo V - Quadro Consolidado'!Q37,0)</f>
        <v>0</v>
      </c>
      <c r="DH38" s="43">
        <f>IF('Anexo V - Quadro Consolidado'!AL37=Conferidor!$DH$2,'Anexo V - Quadro Consolidado'!Q37,0)</f>
        <v>0</v>
      </c>
      <c r="DJ38" s="43">
        <f>IF('Anexo V - Quadro Consolidado'!AP37=Conferidor!$DJ$2,'Anexo V - Quadro Consolidado'!U37,0)</f>
        <v>0</v>
      </c>
      <c r="DK38" s="43">
        <f>IF('Anexo V - Quadro Consolidado'!AP37=Conferidor!$DK$2,'Anexo V - Quadro Consolidado'!U37,0)</f>
        <v>0</v>
      </c>
      <c r="DL38" s="43">
        <f>IF('Anexo V - Quadro Consolidado'!AP37=Conferidor!$DL$2,'Anexo V - Quadro Consolidado'!U37,0)</f>
        <v>0</v>
      </c>
      <c r="DM38" s="43">
        <f>IF('Anexo V - Quadro Consolidado'!AP37=Conferidor!$DM$2,'Anexo V - Quadro Consolidado'!U37,0)</f>
        <v>0</v>
      </c>
      <c r="DN38" s="43">
        <f>IF('Anexo V - Quadro Consolidado'!AP37=Conferidor!$DN$2,'Anexo V - Quadro Consolidado'!U37,0)</f>
        <v>0</v>
      </c>
      <c r="DO38" s="43">
        <f>IF('Anexo V - Quadro Consolidado'!AP37=Conferidor!$DO$2,'Anexo V - Quadro Consolidado'!U37,0)</f>
        <v>0</v>
      </c>
      <c r="DQ38" s="43">
        <f>IF('Anexo V - Quadro Consolidado'!AQ37=Conferidor!$DQ$2,'Anexo V - Quadro Consolidado'!V37,0)</f>
        <v>0</v>
      </c>
      <c r="DR38" s="43">
        <f>IF('Anexo V - Quadro Consolidado'!AQ37=Conferidor!$DR$2,'Anexo V - Quadro Consolidado'!V37,0)</f>
        <v>0</v>
      </c>
      <c r="DS38" s="43">
        <f>IF('Anexo V - Quadro Consolidado'!AQ37=Conferidor!$DS$2,'Anexo V - Quadro Consolidado'!V37,0)</f>
        <v>0</v>
      </c>
      <c r="DT38" s="43">
        <f>IF('Anexo V - Quadro Consolidado'!AQ37=Conferidor!$DT$2,'Anexo V - Quadro Consolidado'!V37,0)</f>
        <v>0</v>
      </c>
      <c r="DU38" s="43">
        <f>IF('Anexo V - Quadro Consolidado'!AQ37=Conferidor!$DU$2,'Anexo V - Quadro Consolidado'!V37,0)</f>
        <v>0</v>
      </c>
      <c r="DV38" s="43">
        <f>IF('Anexo V - Quadro Consolidado'!AQ37=Conferidor!$DV$2,'Anexo V - Quadro Consolidado'!V37,0)</f>
        <v>0</v>
      </c>
      <c r="DX38" s="22">
        <f>IF('Anexo V - Quadro Consolidado'!AR37=Conferidor!$DX$2,'Anexo V - Quadro Consolidado'!W37,0)</f>
        <v>0</v>
      </c>
      <c r="DY38" s="22">
        <f>IF('Anexo V - Quadro Consolidado'!AR37=Conferidor!$DY$2,'Anexo V - Quadro Consolidado'!W37,0)</f>
        <v>0</v>
      </c>
      <c r="DZ38" s="22">
        <f>IF('Anexo V - Quadro Consolidado'!AR37=Conferidor!$DZ$2,'Anexo V - Quadro Consolidado'!W37,0)</f>
        <v>0</v>
      </c>
      <c r="EA38" s="22">
        <f>IF('Anexo V - Quadro Consolidado'!AR37=Conferidor!$EA$2,'Anexo V - Quadro Consolidado'!W37,0)</f>
        <v>0</v>
      </c>
      <c r="EB38" s="22">
        <f>IF('Anexo V - Quadro Consolidado'!AR37=Conferidor!$EB$2,'Anexo V - Quadro Consolidado'!W37,0)</f>
        <v>0</v>
      </c>
      <c r="EC38" s="22">
        <f>IF('Anexo V - Quadro Consolidado'!AR37=Conferidor!$EC$2,'Anexo V - Quadro Consolidado'!W37,0)</f>
        <v>0</v>
      </c>
      <c r="EE38" s="43">
        <f>IF('Anexo V - Quadro Consolidado'!AS37=Conferidor!$EE$2,'Anexo V - Quadro Consolidado'!X37,0)</f>
        <v>0</v>
      </c>
      <c r="EF38" s="43">
        <f>IF('Anexo V - Quadro Consolidado'!AS37=Conferidor!$EF$2,'Anexo V - Quadro Consolidado'!X37,0)</f>
        <v>0</v>
      </c>
      <c r="EG38" s="43">
        <f>IF('Anexo V - Quadro Consolidado'!AS37=Conferidor!$EG$2,'Anexo V - Quadro Consolidado'!X37,0)</f>
        <v>0</v>
      </c>
      <c r="EH38" s="43">
        <f>IF('Anexo V - Quadro Consolidado'!AS37=Conferidor!$EH$2,'Anexo V - Quadro Consolidado'!X37,0)</f>
        <v>0</v>
      </c>
      <c r="EI38" s="43">
        <f>IF('Anexo V - Quadro Consolidado'!AS37=Conferidor!$EI$2,'Anexo V - Quadro Consolidado'!X37,0)</f>
        <v>0</v>
      </c>
      <c r="EJ38" s="43">
        <f>IF('Anexo V - Quadro Consolidado'!AS37=Conferidor!$EJ$2,'Anexo V - Quadro Consolidado'!X37,0)</f>
        <v>0</v>
      </c>
      <c r="EL38" s="43">
        <f>IF('Anexo V - Quadro Consolidado'!AT37=Conferidor!$EL$2,'Anexo V - Quadro Consolidado'!Y37,0)</f>
        <v>0</v>
      </c>
      <c r="EM38" s="43">
        <f>IF('Anexo V - Quadro Consolidado'!AT37=Conferidor!$EM$2,'Anexo V - Quadro Consolidado'!Y37,0)</f>
        <v>0</v>
      </c>
      <c r="EN38" s="43">
        <f>IF('Anexo V - Quadro Consolidado'!AT37=Conferidor!$EN$2,'Anexo V - Quadro Consolidado'!Y37,0)</f>
        <v>0</v>
      </c>
      <c r="EO38" s="43">
        <f>IF('Anexo V - Quadro Consolidado'!AT37=Conferidor!$EO$2,'Anexo V - Quadro Consolidado'!Y37,0)</f>
        <v>0</v>
      </c>
      <c r="EP38" s="43">
        <f>IF('Anexo V - Quadro Consolidado'!AT37=Conferidor!$EP$2,'Anexo V - Quadro Consolidado'!Y37,0)</f>
        <v>0</v>
      </c>
      <c r="EQ38" s="43">
        <f>IF('Anexo V - Quadro Consolidado'!AT37=Conferidor!$EQ$2,'Anexo V - Quadro Consolidado'!Y37,0)</f>
        <v>0</v>
      </c>
    </row>
    <row r="39" spans="1:147">
      <c r="A39" s="475" t="s">
        <v>100</v>
      </c>
      <c r="B39" s="475" t="s">
        <v>101</v>
      </c>
      <c r="C39" s="12" t="s">
        <v>43</v>
      </c>
      <c r="D39" s="50">
        <f>IF('Anexo V - Quadro Consolidado'!AA38=Conferidor!$D$2,'Anexo V - Quadro Consolidado'!F38,0)</f>
        <v>0</v>
      </c>
      <c r="E39" s="50">
        <f>IF('Anexo V - Quadro Consolidado'!AA38=Conferidor!$E$2,'Anexo V - Quadro Consolidado'!F38,0)</f>
        <v>0</v>
      </c>
      <c r="F39" s="50">
        <f>IF('Anexo V - Quadro Consolidado'!AA38=Conferidor!$F$2,'Anexo V - Quadro Consolidado'!F38,0)</f>
        <v>0</v>
      </c>
      <c r="G39" s="50">
        <f>IF('Anexo V - Quadro Consolidado'!AA38=Conferidor!$G$2,'Anexo V - Quadro Consolidado'!F38,0)</f>
        <v>0</v>
      </c>
      <c r="H39" s="50">
        <f>IF('Anexo V - Quadro Consolidado'!AA38=Conferidor!$H$2,'Anexo V - Quadro Consolidado'!F38,0)</f>
        <v>0</v>
      </c>
      <c r="I39" s="50">
        <f>IF('Anexo V - Quadro Consolidado'!AA38=Conferidor!$I$2,'Anexo V - Quadro Consolidado'!F38,0)</f>
        <v>0</v>
      </c>
      <c r="K39" s="262">
        <f>IF('Anexo V - Quadro Consolidado'!AB38=Conferidor!$K$2,'Anexo V - Quadro Consolidado'!G38,0)</f>
        <v>0</v>
      </c>
      <c r="L39" s="262">
        <f>IF('Anexo V - Quadro Consolidado'!AB38=Conferidor!$L$2,'Anexo V - Quadro Consolidado'!G38,0)</f>
        <v>0</v>
      </c>
      <c r="M39" s="262">
        <f>IF('Anexo V - Quadro Consolidado'!AB38=Conferidor!$M$2,'Anexo V - Quadro Consolidado'!G38,0)</f>
        <v>0</v>
      </c>
      <c r="N39" s="262">
        <f>IF('Anexo V - Quadro Consolidado'!AB38=Conferidor!$N$2,'Anexo V - Quadro Consolidado'!G38,0)</f>
        <v>0</v>
      </c>
      <c r="O39" s="262">
        <f>IF('Anexo V - Quadro Consolidado'!AB38=Conferidor!$O$2,'Anexo V - Quadro Consolidado'!G38,0)</f>
        <v>0</v>
      </c>
      <c r="P39" s="262">
        <f>IF('Anexo V - Quadro Consolidado'!AB38=Conferidor!$P$2,'Anexo V - Quadro Consolidado'!G38,0)</f>
        <v>0</v>
      </c>
      <c r="R39" s="50">
        <f>IF('Anexo V - Quadro Consolidado'!AC38=Conferidor!$R$2,'Anexo V - Quadro Consolidado'!H38,0)</f>
        <v>0</v>
      </c>
      <c r="S39" s="50">
        <f>IF('Anexo V - Quadro Consolidado'!AC38=Conferidor!$S$2,'Anexo V - Quadro Consolidado'!H38,0)</f>
        <v>0</v>
      </c>
      <c r="T39" s="50">
        <f>IF('Anexo V - Quadro Consolidado'!AC38=Conferidor!$T$2,'Anexo V - Quadro Consolidado'!H38,0)</f>
        <v>0</v>
      </c>
      <c r="U39" s="50">
        <f>IF('Anexo V - Quadro Consolidado'!AC38=Conferidor!$U$2,'Anexo V - Quadro Consolidado'!H38,0)</f>
        <v>0</v>
      </c>
      <c r="V39" s="50">
        <f>IF('Anexo V - Quadro Consolidado'!AC38=Conferidor!$V$2,'Anexo V - Quadro Consolidado'!H38,0)</f>
        <v>0</v>
      </c>
      <c r="W39" s="50">
        <f>IF('Anexo V - Quadro Consolidado'!AC38=Conferidor!$W$2,'Anexo V - Quadro Consolidado'!H38,0)</f>
        <v>0</v>
      </c>
      <c r="Y39" s="43">
        <f>IF('Anexo V - Quadro Consolidado'!AH38=Conferidor!$Y$2,'Anexo V - Quadro Consolidado'!M38,0)</f>
        <v>0</v>
      </c>
      <c r="Z39" s="43">
        <f>IF('Anexo V - Quadro Consolidado'!AH38=Conferidor!$Z$2,'Anexo V - Quadro Consolidado'!M38,0)</f>
        <v>0</v>
      </c>
      <c r="AA39" s="43">
        <f>IF('Anexo V - Quadro Consolidado'!AH38=Conferidor!$AA$2,'Anexo V - Quadro Consolidado'!M38,0)</f>
        <v>0</v>
      </c>
      <c r="AB39" s="43">
        <f>IF('Anexo V - Quadro Consolidado'!AH38=Conferidor!$AB$2,'Anexo V - Quadro Consolidado'!M38,0)</f>
        <v>0</v>
      </c>
      <c r="AC39" s="43">
        <f>IF('Anexo V - Quadro Consolidado'!AH38=Conferidor!$AC$2,'Anexo V - Quadro Consolidado'!M38,0)</f>
        <v>0</v>
      </c>
      <c r="AD39" s="43">
        <f>IF('Anexo V - Quadro Consolidado'!AH38=Conferidor!$AD$2,'Anexo V - Quadro Consolidado'!M38,0)</f>
        <v>0</v>
      </c>
      <c r="AF39" s="43">
        <f>IF('Anexo V - Quadro Consolidado'!AI38=Conferidor!$AF$2,'Anexo V - Quadro Consolidado'!N38,0)</f>
        <v>0</v>
      </c>
      <c r="AG39" s="43">
        <f>IF('Anexo V - Quadro Consolidado'!AI38=Conferidor!$AG$2,'Anexo V - Quadro Consolidado'!N38,0)</f>
        <v>0</v>
      </c>
      <c r="AH39" s="43">
        <f>IF('Anexo V - Quadro Consolidado'!AI38=Conferidor!$AH$2,'Anexo V - Quadro Consolidado'!N38,0)</f>
        <v>0</v>
      </c>
      <c r="AI39" s="43">
        <f>IF('Anexo V - Quadro Consolidado'!AI38=Conferidor!$AI$2,'Anexo V - Quadro Consolidado'!N38,0)</f>
        <v>0</v>
      </c>
      <c r="AJ39" s="43">
        <f>IF('Anexo V - Quadro Consolidado'!AI38=Conferidor!$AJ$2,'Anexo V - Quadro Consolidado'!N38,0)</f>
        <v>0</v>
      </c>
      <c r="AK39" s="43">
        <f>IF('Anexo V - Quadro Consolidado'!AI38=Conferidor!$AK$2,'Anexo V - Quadro Consolidado'!N38,0)</f>
        <v>0</v>
      </c>
      <c r="AM39" s="43">
        <f>IF('Anexo V - Quadro Consolidado'!AJ38=Conferidor!$AM$2,'Anexo V - Quadro Consolidado'!O38,0)</f>
        <v>0</v>
      </c>
      <c r="AN39" s="43">
        <f>IF('Anexo V - Quadro Consolidado'!AJ38=Conferidor!$AN$2,'Anexo V - Quadro Consolidado'!O38,0)</f>
        <v>0</v>
      </c>
      <c r="AO39" s="43">
        <f>IF('Anexo V - Quadro Consolidado'!AJ38=Conferidor!$AO$2,'Anexo V - Quadro Consolidado'!O38,0)</f>
        <v>0</v>
      </c>
      <c r="AP39" s="43">
        <f>IF('Anexo V - Quadro Consolidado'!AJ38=Conferidor!$AP$2,'Anexo V - Quadro Consolidado'!O38,0)</f>
        <v>0</v>
      </c>
      <c r="AQ39" s="43">
        <f>IF('Anexo V - Quadro Consolidado'!AJ38=Conferidor!$AQ$2,'Anexo V - Quadro Consolidado'!O38,0)</f>
        <v>0</v>
      </c>
      <c r="AR39" s="43">
        <f>IF('Anexo V - Quadro Consolidado'!AJ38=Conferidor!$AR$2,'Anexo V - Quadro Consolidado'!O38,0)</f>
        <v>0</v>
      </c>
      <c r="AT39" s="43">
        <f>IF('Anexo V - Quadro Consolidado'!AE38=Conferidor!$AT$2,'Anexo V - Quadro Consolidado'!J38,0)</f>
        <v>0</v>
      </c>
      <c r="AU39" s="43">
        <f>IF('Anexo V - Quadro Consolidado'!AE38=Conferidor!$AU$2,'Anexo V - Quadro Consolidado'!J38,0)</f>
        <v>0</v>
      </c>
      <c r="AV39" s="43">
        <f>IF('Anexo V - Quadro Consolidado'!AE38=Conferidor!$AV$2,'Anexo V - Quadro Consolidado'!J38,0)</f>
        <v>0</v>
      </c>
      <c r="AW39" s="43">
        <f>IF('Anexo V - Quadro Consolidado'!AE38=Conferidor!$AW$2,'Anexo V - Quadro Consolidado'!J38,0)</f>
        <v>0</v>
      </c>
      <c r="AX39" s="43">
        <f>IF('Anexo V - Quadro Consolidado'!AE38=Conferidor!$AX$2,'Anexo V - Quadro Consolidado'!J38,0)</f>
        <v>1</v>
      </c>
      <c r="AY39" s="43">
        <f>IF('Anexo V - Quadro Consolidado'!AE38=Conferidor!$AY$2,'Anexo V - Quadro Consolidado'!J38,0)</f>
        <v>0</v>
      </c>
      <c r="AZ39" s="43">
        <f>IF('Anexo V - Quadro Consolidado'!AE38=Conferidor!$AZ$2,'Anexo V - Quadro Consolidado'!J38,0)</f>
        <v>0</v>
      </c>
      <c r="BA39" s="43">
        <f>IF('Anexo V - Quadro Consolidado'!AE38=Conferidor!$BA$2,'Anexo V - Quadro Consolidado'!J38,0)</f>
        <v>0</v>
      </c>
      <c r="BB39" s="43">
        <f>IF('Anexo V - Quadro Consolidado'!AE38=Conferidor!$BB$2,'Anexo V - Quadro Consolidado'!J38,0)</f>
        <v>0</v>
      </c>
      <c r="BD39" s="43">
        <f>IF('Anexo V - Quadro Consolidado'!AF38=Conferidor!$BD$2,'Anexo V - Quadro Consolidado'!K38,0)</f>
        <v>0</v>
      </c>
      <c r="BE39" s="43">
        <f>IF('Anexo V - Quadro Consolidado'!AF38=Conferidor!$BE$2,'Anexo V - Quadro Consolidado'!K38,0)</f>
        <v>0</v>
      </c>
      <c r="BF39" s="43">
        <f>IF('Anexo V - Quadro Consolidado'!AF38=Conferidor!$BF$2,'Anexo V - Quadro Consolidado'!K38,0)</f>
        <v>0</v>
      </c>
      <c r="BG39" s="43">
        <f>IF('Anexo V - Quadro Consolidado'!AF38=Conferidor!$BG$2,'Anexo V - Quadro Consolidado'!K38,0)</f>
        <v>0</v>
      </c>
      <c r="BH39" s="43">
        <f>IF('Anexo V - Quadro Consolidado'!AF38=Conferidor!$BH$2,'Anexo V - Quadro Consolidado'!K38,0)</f>
        <v>0</v>
      </c>
      <c r="BI39" s="43">
        <f>IF('Anexo V - Quadro Consolidado'!AF38=Conferidor!$BI$2,'Anexo V - Quadro Consolidado'!K38,0)</f>
        <v>0</v>
      </c>
      <c r="BJ39" s="43">
        <f>IF('Anexo V - Quadro Consolidado'!AF38=Conferidor!$BJ$2,'Anexo V - Quadro Consolidado'!K38,0)</f>
        <v>0</v>
      </c>
      <c r="BK39" s="43">
        <f>IF('Anexo V - Quadro Consolidado'!AF38=Conferidor!$BK$2,'Anexo V - Quadro Consolidado'!K38,0)</f>
        <v>0</v>
      </c>
      <c r="BM39" s="43">
        <f>IF('Anexo V - Quadro Consolidado'!AG38=Conferidor!$BM$2,'Anexo V - Quadro Consolidado'!L38,0)</f>
        <v>0</v>
      </c>
      <c r="BN39" s="43">
        <f>IF('Anexo V - Quadro Consolidado'!AG38=Conferidor!$BN$2,'Anexo V - Quadro Consolidado'!L38,0)</f>
        <v>0</v>
      </c>
      <c r="BO39" s="43">
        <f>IF('Anexo V - Quadro Consolidado'!AG38=Conferidor!$BO$2,'Anexo V - Quadro Consolidado'!L38,0)</f>
        <v>0</v>
      </c>
      <c r="BP39" s="43">
        <f>IF('Anexo V - Quadro Consolidado'!AG38=Conferidor!$BP$2,'Anexo V - Quadro Consolidado'!L38,0)</f>
        <v>0</v>
      </c>
      <c r="BQ39" s="43">
        <f>IF('Anexo V - Quadro Consolidado'!AG38=Conferidor!$BQ$2,'Anexo V - Quadro Consolidado'!L38,0)</f>
        <v>0</v>
      </c>
      <c r="BR39" s="43">
        <f>IF('Anexo V - Quadro Consolidado'!AG38=Conferidor!$BR$2,'Anexo V - Quadro Consolidado'!L38,0)</f>
        <v>0</v>
      </c>
      <c r="BT39" s="43">
        <f>IF('Anexo V - Quadro Consolidado'!AD38=Conferidor!$BT$2,'Anexo V - Quadro Consolidado'!I38,0)</f>
        <v>0</v>
      </c>
      <c r="BU39" s="43">
        <f>IF('Anexo V - Quadro Consolidado'!AD38=Conferidor!$BU$2,'Anexo V - Quadro Consolidado'!I38,0)</f>
        <v>0</v>
      </c>
      <c r="BV39" s="43">
        <f>IF('Anexo V - Quadro Consolidado'!AD38=Conferidor!$BV$2,'Anexo V - Quadro Consolidado'!I38,0)</f>
        <v>0</v>
      </c>
      <c r="BW39" s="43">
        <f>IF('Anexo V - Quadro Consolidado'!AD38=Conferidor!$BW$2,'Anexo V - Quadro Consolidado'!I38,0)</f>
        <v>0</v>
      </c>
      <c r="BX39" s="43">
        <f>IF('Anexo V - Quadro Consolidado'!AD38=Conferidor!$BX$2,'Anexo V - Quadro Consolidado'!I38,0)</f>
        <v>0</v>
      </c>
      <c r="BY39" s="43">
        <f>IF('Anexo V - Quadro Consolidado'!AD38=Conferidor!$BY$2,'Anexo V - Quadro Consolidado'!I38,0)</f>
        <v>0</v>
      </c>
      <c r="CA39" s="43">
        <f>IF('Anexo V - Quadro Consolidado'!AK38=Conferidor!$CA$2,'Anexo V - Quadro Consolidado'!P38,0)</f>
        <v>0</v>
      </c>
      <c r="CB39" s="43">
        <f>IF('Anexo V - Quadro Consolidado'!AK38=Conferidor!$CB$2,'Anexo V - Quadro Consolidado'!P38,0)</f>
        <v>0</v>
      </c>
      <c r="CC39" s="43">
        <f>IF('Anexo V - Quadro Consolidado'!AK38=Conferidor!$CC$2,'Anexo V - Quadro Consolidado'!P38,0)</f>
        <v>0</v>
      </c>
      <c r="CD39" s="43">
        <f>IF('Anexo V - Quadro Consolidado'!AK38=Conferidor!$CD$2,'Anexo V - Quadro Consolidado'!P38,0)</f>
        <v>0</v>
      </c>
      <c r="CE39" s="43">
        <f>IF('Anexo V - Quadro Consolidado'!AK38=Conferidor!$CE$2,'Anexo V - Quadro Consolidado'!P38,0)</f>
        <v>0</v>
      </c>
      <c r="CF39" s="43">
        <f>IF('Anexo V - Quadro Consolidado'!AK38=Conferidor!$CF$2,'Anexo V - Quadro Consolidado'!P38,0)</f>
        <v>0</v>
      </c>
      <c r="CH39" s="43">
        <f>IF('Anexo V - Quadro Consolidado'!AM38=Conferidor!$CH$2,'Anexo V - Quadro Consolidado'!R38,0)</f>
        <v>0</v>
      </c>
      <c r="CI39" s="43">
        <f>IF('Anexo V - Quadro Consolidado'!AM38=Conferidor!$CI$2,'Anexo V - Quadro Consolidado'!R38,0)</f>
        <v>0</v>
      </c>
      <c r="CJ39" s="43">
        <f>IF('Anexo V - Quadro Consolidado'!AM38=Conferidor!$CJ$2,'Anexo V - Quadro Consolidado'!R38,0)</f>
        <v>0</v>
      </c>
      <c r="CK39" s="43">
        <f>IF('Anexo V - Quadro Consolidado'!AM38=Conferidor!$CK$2,'Anexo V - Quadro Consolidado'!R38,0)</f>
        <v>0</v>
      </c>
      <c r="CL39" s="43">
        <f>IF('Anexo V - Quadro Consolidado'!AM38=Conferidor!$CL$2,'Anexo V - Quadro Consolidado'!R38,0)</f>
        <v>0</v>
      </c>
      <c r="CM39" s="43">
        <f>IF('Anexo V - Quadro Consolidado'!AM38=Conferidor!$CM$2,'Anexo V - Quadro Consolidado'!R38,0)</f>
        <v>0</v>
      </c>
      <c r="CO39" s="43">
        <f>IF('Anexo V - Quadro Consolidado'!AN38=Conferidor!$CO$2,'Anexo V - Quadro Consolidado'!S38,0)</f>
        <v>0</v>
      </c>
      <c r="CP39" s="43">
        <f>IF('Anexo V - Quadro Consolidado'!AN38=Conferidor!$CP$2,'Anexo V - Quadro Consolidado'!S38,0)</f>
        <v>0</v>
      </c>
      <c r="CQ39" s="43">
        <f>IF('Anexo V - Quadro Consolidado'!AN38=Conferidor!$CQ$2,'Anexo V - Quadro Consolidado'!S38,0)</f>
        <v>0</v>
      </c>
      <c r="CR39" s="43">
        <f>IF('Anexo V - Quadro Consolidado'!AN38=Conferidor!$CR$2,'Anexo V - Quadro Consolidado'!S38,0)</f>
        <v>0</v>
      </c>
      <c r="CS39" s="43">
        <f>IF('Anexo V - Quadro Consolidado'!AN38=Conferidor!$CS$2,'Anexo V - Quadro Consolidado'!S38,0)</f>
        <v>0</v>
      </c>
      <c r="CT39" s="43">
        <f>IF('Anexo V - Quadro Consolidado'!AN38=Conferidor!$CT$2,'Anexo V - Quadro Consolidado'!S38,0)</f>
        <v>0</v>
      </c>
      <c r="CV39" s="43">
        <f>IF('Anexo V - Quadro Consolidado'!AO38=Conferidor!$CV$2,'Anexo V - Quadro Consolidado'!T38,0)</f>
        <v>0</v>
      </c>
      <c r="CW39" s="43">
        <f>IF('Anexo V - Quadro Consolidado'!AO38=Conferidor!$CW$2,'Anexo V - Quadro Consolidado'!T38,0)</f>
        <v>0</v>
      </c>
      <c r="CX39" s="43">
        <f>IF('Anexo V - Quadro Consolidado'!AO38=Conferidor!$CX$2,'Anexo V - Quadro Consolidado'!T38,0)</f>
        <v>0</v>
      </c>
      <c r="CY39" s="43">
        <f>IF('Anexo V - Quadro Consolidado'!AO38=Conferidor!$CY$2,'Anexo V - Quadro Consolidado'!T38,0)</f>
        <v>0</v>
      </c>
      <c r="CZ39" s="43">
        <f>IF('Anexo V - Quadro Consolidado'!AO38=Conferidor!$CZ$2,'Anexo V - Quadro Consolidado'!T38,0)</f>
        <v>0</v>
      </c>
      <c r="DA39" s="43">
        <f>IF('Anexo V - Quadro Consolidado'!AO38=Conferidor!$DA$2,'Anexo V - Quadro Consolidado'!T38,0)</f>
        <v>0</v>
      </c>
      <c r="DC39" s="43">
        <f>IF('Anexo V - Quadro Consolidado'!AL38=Conferidor!$DC$2,'Anexo V - Quadro Consolidado'!Q38,0)</f>
        <v>0</v>
      </c>
      <c r="DD39" s="43">
        <f>IF('Anexo V - Quadro Consolidado'!AL38=Conferidor!$DD$2,'Anexo V - Quadro Consolidado'!Q38,0)</f>
        <v>0</v>
      </c>
      <c r="DE39" s="43">
        <f>IF('Anexo V - Quadro Consolidado'!AL38=Conferidor!$DE$2,'Anexo V - Quadro Consolidado'!Q38,0)</f>
        <v>0</v>
      </c>
      <c r="DF39" s="43">
        <f>IF('Anexo V - Quadro Consolidado'!AL38=Conferidor!$DF$2,'Anexo V - Quadro Consolidado'!Q38,0)</f>
        <v>0</v>
      </c>
      <c r="DG39" s="43">
        <f>IF('Anexo V - Quadro Consolidado'!AL38=Conferidor!$DG$2,'Anexo V - Quadro Consolidado'!Q38,0)</f>
        <v>0</v>
      </c>
      <c r="DH39" s="43">
        <f>IF('Anexo V - Quadro Consolidado'!AL38=Conferidor!$DH$2,'Anexo V - Quadro Consolidado'!Q38,0)</f>
        <v>0</v>
      </c>
      <c r="DJ39" s="43">
        <f>IF('Anexo V - Quadro Consolidado'!AP38=Conferidor!$DJ$2,'Anexo V - Quadro Consolidado'!U38,0)</f>
        <v>0</v>
      </c>
      <c r="DK39" s="43">
        <f>IF('Anexo V - Quadro Consolidado'!AP38=Conferidor!$DK$2,'Anexo V - Quadro Consolidado'!U38,0)</f>
        <v>0</v>
      </c>
      <c r="DL39" s="43">
        <f>IF('Anexo V - Quadro Consolidado'!AP38=Conferidor!$DL$2,'Anexo V - Quadro Consolidado'!U38,0)</f>
        <v>0</v>
      </c>
      <c r="DM39" s="43">
        <f>IF('Anexo V - Quadro Consolidado'!AP38=Conferidor!$DM$2,'Anexo V - Quadro Consolidado'!U38,0)</f>
        <v>0</v>
      </c>
      <c r="DN39" s="43">
        <f>IF('Anexo V - Quadro Consolidado'!AP38=Conferidor!$DN$2,'Anexo V - Quadro Consolidado'!U38,0)</f>
        <v>0</v>
      </c>
      <c r="DO39" s="43">
        <f>IF('Anexo V - Quadro Consolidado'!AP38=Conferidor!$DO$2,'Anexo V - Quadro Consolidado'!U38,0)</f>
        <v>0</v>
      </c>
      <c r="DQ39" s="43">
        <f>IF('Anexo V - Quadro Consolidado'!AQ38=Conferidor!$DQ$2,'Anexo V - Quadro Consolidado'!V38,0)</f>
        <v>0</v>
      </c>
      <c r="DR39" s="43">
        <f>IF('Anexo V - Quadro Consolidado'!AQ38=Conferidor!$DR$2,'Anexo V - Quadro Consolidado'!V38,0)</f>
        <v>0</v>
      </c>
      <c r="DS39" s="43">
        <f>IF('Anexo V - Quadro Consolidado'!AQ38=Conferidor!$DS$2,'Anexo V - Quadro Consolidado'!V38,0)</f>
        <v>0</v>
      </c>
      <c r="DT39" s="43">
        <f>IF('Anexo V - Quadro Consolidado'!AQ38=Conferidor!$DT$2,'Anexo V - Quadro Consolidado'!V38,0)</f>
        <v>0</v>
      </c>
      <c r="DU39" s="43">
        <f>IF('Anexo V - Quadro Consolidado'!AQ38=Conferidor!$DU$2,'Anexo V - Quadro Consolidado'!V38,0)</f>
        <v>0</v>
      </c>
      <c r="DV39" s="43">
        <f>IF('Anexo V - Quadro Consolidado'!AQ38=Conferidor!$DV$2,'Anexo V - Quadro Consolidado'!V38,0)</f>
        <v>0</v>
      </c>
      <c r="DX39" s="22">
        <f>IF('Anexo V - Quadro Consolidado'!AR38=Conferidor!$DX$2,'Anexo V - Quadro Consolidado'!W38,0)</f>
        <v>0</v>
      </c>
      <c r="DY39" s="22">
        <f>IF('Anexo V - Quadro Consolidado'!AR38=Conferidor!$DY$2,'Anexo V - Quadro Consolidado'!W38,0)</f>
        <v>0</v>
      </c>
      <c r="DZ39" s="22">
        <f>IF('Anexo V - Quadro Consolidado'!AR38=Conferidor!$DZ$2,'Anexo V - Quadro Consolidado'!W38,0)</f>
        <v>0</v>
      </c>
      <c r="EA39" s="22">
        <f>IF('Anexo V - Quadro Consolidado'!AR38=Conferidor!$EA$2,'Anexo V - Quadro Consolidado'!W38,0)</f>
        <v>0</v>
      </c>
      <c r="EB39" s="22">
        <f>IF('Anexo V - Quadro Consolidado'!AR38=Conferidor!$EB$2,'Anexo V - Quadro Consolidado'!W38,0)</f>
        <v>0</v>
      </c>
      <c r="EC39" s="22">
        <f>IF('Anexo V - Quadro Consolidado'!AR38=Conferidor!$EC$2,'Anexo V - Quadro Consolidado'!W38,0)</f>
        <v>0</v>
      </c>
      <c r="EE39" s="43">
        <f>IF('Anexo V - Quadro Consolidado'!AS38=Conferidor!$EE$2,'Anexo V - Quadro Consolidado'!X38,0)</f>
        <v>0</v>
      </c>
      <c r="EF39" s="43">
        <f>IF('Anexo V - Quadro Consolidado'!AS38=Conferidor!$EF$2,'Anexo V - Quadro Consolidado'!X38,0)</f>
        <v>0</v>
      </c>
      <c r="EG39" s="43">
        <f>IF('Anexo V - Quadro Consolidado'!AS38=Conferidor!$EG$2,'Anexo V - Quadro Consolidado'!X38,0)</f>
        <v>0</v>
      </c>
      <c r="EH39" s="43">
        <f>IF('Anexo V - Quadro Consolidado'!AS38=Conferidor!$EH$2,'Anexo V - Quadro Consolidado'!X38,0)</f>
        <v>0</v>
      </c>
      <c r="EI39" s="43">
        <f>IF('Anexo V - Quadro Consolidado'!AS38=Conferidor!$EI$2,'Anexo V - Quadro Consolidado'!X38,0)</f>
        <v>0</v>
      </c>
      <c r="EJ39" s="43">
        <f>IF('Anexo V - Quadro Consolidado'!AS38=Conferidor!$EJ$2,'Anexo V - Quadro Consolidado'!X38,0)</f>
        <v>0</v>
      </c>
      <c r="EL39" s="43">
        <f>IF('Anexo V - Quadro Consolidado'!AT38=Conferidor!$EL$2,'Anexo V - Quadro Consolidado'!Y38,0)</f>
        <v>0</v>
      </c>
      <c r="EM39" s="43">
        <f>IF('Anexo V - Quadro Consolidado'!AT38=Conferidor!$EM$2,'Anexo V - Quadro Consolidado'!Y38,0)</f>
        <v>0</v>
      </c>
      <c r="EN39" s="43">
        <f>IF('Anexo V - Quadro Consolidado'!AT38=Conferidor!$EN$2,'Anexo V - Quadro Consolidado'!Y38,0)</f>
        <v>0</v>
      </c>
      <c r="EO39" s="43">
        <f>IF('Anexo V - Quadro Consolidado'!AT38=Conferidor!$EO$2,'Anexo V - Quadro Consolidado'!Y38,0)</f>
        <v>0</v>
      </c>
      <c r="EP39" s="43">
        <f>IF('Anexo V - Quadro Consolidado'!AT38=Conferidor!$EP$2,'Anexo V - Quadro Consolidado'!Y38,0)</f>
        <v>0</v>
      </c>
      <c r="EQ39" s="43">
        <f>IF('Anexo V - Quadro Consolidado'!AT38=Conferidor!$EQ$2,'Anexo V - Quadro Consolidado'!Y38,0)</f>
        <v>0</v>
      </c>
    </row>
    <row r="40" spans="1:147">
      <c r="A40" s="475" t="s">
        <v>100</v>
      </c>
      <c r="B40" s="475" t="s">
        <v>101</v>
      </c>
      <c r="C40" s="12" t="s">
        <v>38</v>
      </c>
      <c r="D40" s="50">
        <f>IF('Anexo V - Quadro Consolidado'!AA39=Conferidor!$D$2,'Anexo V - Quadro Consolidado'!F39,0)</f>
        <v>0</v>
      </c>
      <c r="E40" s="50">
        <f>IF('Anexo V - Quadro Consolidado'!AA39=Conferidor!$E$2,'Anexo V - Quadro Consolidado'!F39,0)</f>
        <v>0</v>
      </c>
      <c r="F40" s="50">
        <f>IF('Anexo V - Quadro Consolidado'!AA39=Conferidor!$F$2,'Anexo V - Quadro Consolidado'!F39,0)</f>
        <v>0</v>
      </c>
      <c r="G40" s="50">
        <f>IF('Anexo V - Quadro Consolidado'!AA39=Conferidor!$G$2,'Anexo V - Quadro Consolidado'!F39,0)</f>
        <v>0</v>
      </c>
      <c r="H40" s="50">
        <f>IF('Anexo V - Quadro Consolidado'!AA39=Conferidor!$H$2,'Anexo V - Quadro Consolidado'!F39,0)</f>
        <v>0</v>
      </c>
      <c r="I40" s="50">
        <f>IF('Anexo V - Quadro Consolidado'!AA39=Conferidor!$I$2,'Anexo V - Quadro Consolidado'!F39,0)</f>
        <v>0</v>
      </c>
      <c r="K40" s="262">
        <f>IF('Anexo V - Quadro Consolidado'!AB39=Conferidor!$K$2,'Anexo V - Quadro Consolidado'!G39,0)</f>
        <v>0</v>
      </c>
      <c r="L40" s="262">
        <f>IF('Anexo V - Quadro Consolidado'!AB39=Conferidor!$L$2,'Anexo V - Quadro Consolidado'!G39,0)</f>
        <v>0</v>
      </c>
      <c r="M40" s="262">
        <f>IF('Anexo V - Quadro Consolidado'!AB39=Conferidor!$M$2,'Anexo V - Quadro Consolidado'!G39,0)</f>
        <v>0</v>
      </c>
      <c r="N40" s="262">
        <f>IF('Anexo V - Quadro Consolidado'!AB39=Conferidor!$N$2,'Anexo V - Quadro Consolidado'!G39,0)</f>
        <v>0</v>
      </c>
      <c r="O40" s="262">
        <f>IF('Anexo V - Quadro Consolidado'!AB39=Conferidor!$O$2,'Anexo V - Quadro Consolidado'!G39,0)</f>
        <v>0</v>
      </c>
      <c r="P40" s="262">
        <f>IF('Anexo V - Quadro Consolidado'!AB39=Conferidor!$P$2,'Anexo V - Quadro Consolidado'!G39,0)</f>
        <v>0</v>
      </c>
      <c r="R40" s="50">
        <f>IF('Anexo V - Quadro Consolidado'!AC39=Conferidor!$R$2,'Anexo V - Quadro Consolidado'!H39,0)</f>
        <v>0</v>
      </c>
      <c r="S40" s="50">
        <f>IF('Anexo V - Quadro Consolidado'!AC39=Conferidor!$S$2,'Anexo V - Quadro Consolidado'!H39,0)</f>
        <v>0</v>
      </c>
      <c r="T40" s="50">
        <f>IF('Anexo V - Quadro Consolidado'!AC39=Conferidor!$T$2,'Anexo V - Quadro Consolidado'!H39,0)</f>
        <v>0</v>
      </c>
      <c r="U40" s="50">
        <f>IF('Anexo V - Quadro Consolidado'!AC39=Conferidor!$U$2,'Anexo V - Quadro Consolidado'!H39,0)</f>
        <v>0</v>
      </c>
      <c r="V40" s="50">
        <f>IF('Anexo V - Quadro Consolidado'!AC39=Conferidor!$V$2,'Anexo V - Quadro Consolidado'!H39,0)</f>
        <v>0</v>
      </c>
      <c r="W40" s="50">
        <f>IF('Anexo V - Quadro Consolidado'!AC39=Conferidor!$W$2,'Anexo V - Quadro Consolidado'!H39,0)</f>
        <v>0</v>
      </c>
      <c r="Y40" s="43">
        <f>IF('Anexo V - Quadro Consolidado'!AH39=Conferidor!$Y$2,'Anexo V - Quadro Consolidado'!M39,0)</f>
        <v>0</v>
      </c>
      <c r="Z40" s="43">
        <f>IF('Anexo V - Quadro Consolidado'!AH39=Conferidor!$Z$2,'Anexo V - Quadro Consolidado'!M39,0)</f>
        <v>0</v>
      </c>
      <c r="AA40" s="43">
        <f>IF('Anexo V - Quadro Consolidado'!AH39=Conferidor!$AA$2,'Anexo V - Quadro Consolidado'!M39,0)</f>
        <v>0</v>
      </c>
      <c r="AB40" s="43">
        <f>IF('Anexo V - Quadro Consolidado'!AH39=Conferidor!$AB$2,'Anexo V - Quadro Consolidado'!M39,0)</f>
        <v>0</v>
      </c>
      <c r="AC40" s="43">
        <f>IF('Anexo V - Quadro Consolidado'!AH39=Conferidor!$AC$2,'Anexo V - Quadro Consolidado'!M39,0)</f>
        <v>0</v>
      </c>
      <c r="AD40" s="43">
        <f>IF('Anexo V - Quadro Consolidado'!AH39=Conferidor!$AD$2,'Anexo V - Quadro Consolidado'!M39,0)</f>
        <v>0</v>
      </c>
      <c r="AF40" s="43">
        <f>IF('Anexo V - Quadro Consolidado'!AI39=Conferidor!$AF$2,'Anexo V - Quadro Consolidado'!N39,0)</f>
        <v>0</v>
      </c>
      <c r="AG40" s="43">
        <f>IF('Anexo V - Quadro Consolidado'!AI39=Conferidor!$AG$2,'Anexo V - Quadro Consolidado'!N39,0)</f>
        <v>0</v>
      </c>
      <c r="AH40" s="43">
        <f>IF('Anexo V - Quadro Consolidado'!AI39=Conferidor!$AH$2,'Anexo V - Quadro Consolidado'!N39,0)</f>
        <v>0</v>
      </c>
      <c r="AI40" s="43">
        <f>IF('Anexo V - Quadro Consolidado'!AI39=Conferidor!$AI$2,'Anexo V - Quadro Consolidado'!N39,0)</f>
        <v>0</v>
      </c>
      <c r="AJ40" s="43">
        <f>IF('Anexo V - Quadro Consolidado'!AI39=Conferidor!$AJ$2,'Anexo V - Quadro Consolidado'!N39,0)</f>
        <v>0</v>
      </c>
      <c r="AK40" s="43">
        <f>IF('Anexo V - Quadro Consolidado'!AI39=Conferidor!$AK$2,'Anexo V - Quadro Consolidado'!N39,0)</f>
        <v>0</v>
      </c>
      <c r="AM40" s="43">
        <f>IF('Anexo V - Quadro Consolidado'!AJ39=Conferidor!$AM$2,'Anexo V - Quadro Consolidado'!O39,0)</f>
        <v>0</v>
      </c>
      <c r="AN40" s="43">
        <f>IF('Anexo V - Quadro Consolidado'!AJ39=Conferidor!$AN$2,'Anexo V - Quadro Consolidado'!O39,0)</f>
        <v>0</v>
      </c>
      <c r="AO40" s="43">
        <f>IF('Anexo V - Quadro Consolidado'!AJ39=Conferidor!$AO$2,'Anexo V - Quadro Consolidado'!O39,0)</f>
        <v>0</v>
      </c>
      <c r="AP40" s="43">
        <f>IF('Anexo V - Quadro Consolidado'!AJ39=Conferidor!$AP$2,'Anexo V - Quadro Consolidado'!O39,0)</f>
        <v>0</v>
      </c>
      <c r="AQ40" s="43">
        <f>IF('Anexo V - Quadro Consolidado'!AJ39=Conferidor!$AQ$2,'Anexo V - Quadro Consolidado'!O39,0)</f>
        <v>0</v>
      </c>
      <c r="AR40" s="43">
        <f>IF('Anexo V - Quadro Consolidado'!AJ39=Conferidor!$AR$2,'Anexo V - Quadro Consolidado'!O39,0)</f>
        <v>0</v>
      </c>
      <c r="AT40" s="43">
        <f>IF('Anexo V - Quadro Consolidado'!AE39=Conferidor!$AT$2,'Anexo V - Quadro Consolidado'!J39,0)</f>
        <v>0</v>
      </c>
      <c r="AU40" s="43">
        <f>IF('Anexo V - Quadro Consolidado'!AE39=Conferidor!$AU$2,'Anexo V - Quadro Consolidado'!J39,0)</f>
        <v>0</v>
      </c>
      <c r="AV40" s="43">
        <f>IF('Anexo V - Quadro Consolidado'!AE39=Conferidor!$AV$2,'Anexo V - Quadro Consolidado'!J39,0)</f>
        <v>0</v>
      </c>
      <c r="AW40" s="43">
        <f>IF('Anexo V - Quadro Consolidado'!AE39=Conferidor!$AW$2,'Anexo V - Quadro Consolidado'!J39,0)</f>
        <v>0</v>
      </c>
      <c r="AX40" s="43">
        <f>IF('Anexo V - Quadro Consolidado'!AE39=Conferidor!$AX$2,'Anexo V - Quadro Consolidado'!J39,0)</f>
        <v>0</v>
      </c>
      <c r="AY40" s="43">
        <f>IF('Anexo V - Quadro Consolidado'!AE39=Conferidor!$AY$2,'Anexo V - Quadro Consolidado'!J39,0)</f>
        <v>0</v>
      </c>
      <c r="AZ40" s="43">
        <f>IF('Anexo V - Quadro Consolidado'!AE39=Conferidor!$AZ$2,'Anexo V - Quadro Consolidado'!J39,0)</f>
        <v>0</v>
      </c>
      <c r="BA40" s="43">
        <f>IF('Anexo V - Quadro Consolidado'!AE39=Conferidor!$BA$2,'Anexo V - Quadro Consolidado'!J39,0)</f>
        <v>0</v>
      </c>
      <c r="BB40" s="43">
        <f>IF('Anexo V - Quadro Consolidado'!AE39=Conferidor!$BB$2,'Anexo V - Quadro Consolidado'!J39,0)</f>
        <v>0</v>
      </c>
      <c r="BD40" s="43">
        <f>IF('Anexo V - Quadro Consolidado'!AF39=Conferidor!$BD$2,'Anexo V - Quadro Consolidado'!K39,0)</f>
        <v>0</v>
      </c>
      <c r="BE40" s="43">
        <f>IF('Anexo V - Quadro Consolidado'!AF39=Conferidor!$BE$2,'Anexo V - Quadro Consolidado'!K39,0)</f>
        <v>0</v>
      </c>
      <c r="BF40" s="43">
        <f>IF('Anexo V - Quadro Consolidado'!AF39=Conferidor!$BF$2,'Anexo V - Quadro Consolidado'!K39,0)</f>
        <v>0</v>
      </c>
      <c r="BG40" s="43">
        <f>IF('Anexo V - Quadro Consolidado'!AF39=Conferidor!$BG$2,'Anexo V - Quadro Consolidado'!K39,0)</f>
        <v>0</v>
      </c>
      <c r="BH40" s="43">
        <f>IF('Anexo V - Quadro Consolidado'!AF39=Conferidor!$BH$2,'Anexo V - Quadro Consolidado'!K39,0)</f>
        <v>1</v>
      </c>
      <c r="BI40" s="43">
        <f>IF('Anexo V - Quadro Consolidado'!AF39=Conferidor!$BI$2,'Anexo V - Quadro Consolidado'!K39,0)</f>
        <v>0</v>
      </c>
      <c r="BJ40" s="43">
        <f>IF('Anexo V - Quadro Consolidado'!AF39=Conferidor!$BJ$2,'Anexo V - Quadro Consolidado'!K39,0)</f>
        <v>0</v>
      </c>
      <c r="BK40" s="43">
        <f>IF('Anexo V - Quadro Consolidado'!AF39=Conferidor!$BK$2,'Anexo V - Quadro Consolidado'!K39,0)</f>
        <v>0</v>
      </c>
      <c r="BM40" s="43">
        <f>IF('Anexo V - Quadro Consolidado'!AG39=Conferidor!$BM$2,'Anexo V - Quadro Consolidado'!L39,0)</f>
        <v>0</v>
      </c>
      <c r="BN40" s="43">
        <f>IF('Anexo V - Quadro Consolidado'!AG39=Conferidor!$BN$2,'Anexo V - Quadro Consolidado'!L39,0)</f>
        <v>0</v>
      </c>
      <c r="BO40" s="43">
        <f>IF('Anexo V - Quadro Consolidado'!AG39=Conferidor!$BO$2,'Anexo V - Quadro Consolidado'!L39,0)</f>
        <v>0</v>
      </c>
      <c r="BP40" s="43">
        <f>IF('Anexo V - Quadro Consolidado'!AG39=Conferidor!$BP$2,'Anexo V - Quadro Consolidado'!L39,0)</f>
        <v>0</v>
      </c>
      <c r="BQ40" s="43">
        <f>IF('Anexo V - Quadro Consolidado'!AG39=Conferidor!$BQ$2,'Anexo V - Quadro Consolidado'!L39,0)</f>
        <v>0</v>
      </c>
      <c r="BR40" s="43">
        <f>IF('Anexo V - Quadro Consolidado'!AG39=Conferidor!$BR$2,'Anexo V - Quadro Consolidado'!L39,0)</f>
        <v>0</v>
      </c>
      <c r="BT40" s="43">
        <f>IF('Anexo V - Quadro Consolidado'!AD39=Conferidor!$BT$2,'Anexo V - Quadro Consolidado'!I39,0)</f>
        <v>0</v>
      </c>
      <c r="BU40" s="43">
        <f>IF('Anexo V - Quadro Consolidado'!AD39=Conferidor!$BU$2,'Anexo V - Quadro Consolidado'!I39,0)</f>
        <v>0</v>
      </c>
      <c r="BV40" s="43">
        <f>IF('Anexo V - Quadro Consolidado'!AD39=Conferidor!$BV$2,'Anexo V - Quadro Consolidado'!I39,0)</f>
        <v>0</v>
      </c>
      <c r="BW40" s="43">
        <f>IF('Anexo V - Quadro Consolidado'!AD39=Conferidor!$BW$2,'Anexo V - Quadro Consolidado'!I39,0)</f>
        <v>0</v>
      </c>
      <c r="BX40" s="43">
        <f>IF('Anexo V - Quadro Consolidado'!AD39=Conferidor!$BX$2,'Anexo V - Quadro Consolidado'!I39,0)</f>
        <v>0</v>
      </c>
      <c r="BY40" s="43">
        <f>IF('Anexo V - Quadro Consolidado'!AD39=Conferidor!$BY$2,'Anexo V - Quadro Consolidado'!I39,0)</f>
        <v>0</v>
      </c>
      <c r="CA40" s="43">
        <f>IF('Anexo V - Quadro Consolidado'!AK39=Conferidor!$CA$2,'Anexo V - Quadro Consolidado'!P39,0)</f>
        <v>0</v>
      </c>
      <c r="CB40" s="43">
        <f>IF('Anexo V - Quadro Consolidado'!AK39=Conferidor!$CB$2,'Anexo V - Quadro Consolidado'!P39,0)</f>
        <v>0</v>
      </c>
      <c r="CC40" s="43">
        <f>IF('Anexo V - Quadro Consolidado'!AK39=Conferidor!$CC$2,'Anexo V - Quadro Consolidado'!P39,0)</f>
        <v>0</v>
      </c>
      <c r="CD40" s="43">
        <f>IF('Anexo V - Quadro Consolidado'!AK39=Conferidor!$CD$2,'Anexo V - Quadro Consolidado'!P39,0)</f>
        <v>0</v>
      </c>
      <c r="CE40" s="43">
        <f>IF('Anexo V - Quadro Consolidado'!AK39=Conferidor!$CE$2,'Anexo V - Quadro Consolidado'!P39,0)</f>
        <v>0</v>
      </c>
      <c r="CF40" s="43">
        <f>IF('Anexo V - Quadro Consolidado'!AK39=Conferidor!$CF$2,'Anexo V - Quadro Consolidado'!P39,0)</f>
        <v>0</v>
      </c>
      <c r="CH40" s="43">
        <f>IF('Anexo V - Quadro Consolidado'!AM39=Conferidor!$CH$2,'Anexo V - Quadro Consolidado'!R39,0)</f>
        <v>0</v>
      </c>
      <c r="CI40" s="43">
        <f>IF('Anexo V - Quadro Consolidado'!AM39=Conferidor!$CI$2,'Anexo V - Quadro Consolidado'!R39,0)</f>
        <v>0</v>
      </c>
      <c r="CJ40" s="43">
        <f>IF('Anexo V - Quadro Consolidado'!AM39=Conferidor!$CJ$2,'Anexo V - Quadro Consolidado'!R39,0)</f>
        <v>0</v>
      </c>
      <c r="CK40" s="43">
        <f>IF('Anexo V - Quadro Consolidado'!AM39=Conferidor!$CK$2,'Anexo V - Quadro Consolidado'!R39,0)</f>
        <v>0</v>
      </c>
      <c r="CL40" s="43">
        <f>IF('Anexo V - Quadro Consolidado'!AM39=Conferidor!$CL$2,'Anexo V - Quadro Consolidado'!R39,0)</f>
        <v>0</v>
      </c>
      <c r="CM40" s="43">
        <f>IF('Anexo V - Quadro Consolidado'!AM39=Conferidor!$CM$2,'Anexo V - Quadro Consolidado'!R39,0)</f>
        <v>0</v>
      </c>
      <c r="CO40" s="43">
        <f>IF('Anexo V - Quadro Consolidado'!AN39=Conferidor!$CO$2,'Anexo V - Quadro Consolidado'!S39,0)</f>
        <v>0</v>
      </c>
      <c r="CP40" s="43">
        <f>IF('Anexo V - Quadro Consolidado'!AN39=Conferidor!$CP$2,'Anexo V - Quadro Consolidado'!S39,0)</f>
        <v>0</v>
      </c>
      <c r="CQ40" s="43">
        <f>IF('Anexo V - Quadro Consolidado'!AN39=Conferidor!$CQ$2,'Anexo V - Quadro Consolidado'!S39,0)</f>
        <v>0</v>
      </c>
      <c r="CR40" s="43">
        <f>IF('Anexo V - Quadro Consolidado'!AN39=Conferidor!$CR$2,'Anexo V - Quadro Consolidado'!S39,0)</f>
        <v>0</v>
      </c>
      <c r="CS40" s="43">
        <f>IF('Anexo V - Quadro Consolidado'!AN39=Conferidor!$CS$2,'Anexo V - Quadro Consolidado'!S39,0)</f>
        <v>0</v>
      </c>
      <c r="CT40" s="43">
        <f>IF('Anexo V - Quadro Consolidado'!AN39=Conferidor!$CT$2,'Anexo V - Quadro Consolidado'!S39,0)</f>
        <v>0</v>
      </c>
      <c r="CV40" s="43">
        <f>IF('Anexo V - Quadro Consolidado'!AO39=Conferidor!$CV$2,'Anexo V - Quadro Consolidado'!T39,0)</f>
        <v>0</v>
      </c>
      <c r="CW40" s="43">
        <f>IF('Anexo V - Quadro Consolidado'!AO39=Conferidor!$CW$2,'Anexo V - Quadro Consolidado'!T39,0)</f>
        <v>0</v>
      </c>
      <c r="CX40" s="43">
        <f>IF('Anexo V - Quadro Consolidado'!AO39=Conferidor!$CX$2,'Anexo V - Quadro Consolidado'!T39,0)</f>
        <v>0</v>
      </c>
      <c r="CY40" s="43">
        <f>IF('Anexo V - Quadro Consolidado'!AO39=Conferidor!$CY$2,'Anexo V - Quadro Consolidado'!T39,0)</f>
        <v>0</v>
      </c>
      <c r="CZ40" s="43">
        <f>IF('Anexo V - Quadro Consolidado'!AO39=Conferidor!$CZ$2,'Anexo V - Quadro Consolidado'!T39,0)</f>
        <v>0</v>
      </c>
      <c r="DA40" s="43">
        <f>IF('Anexo V - Quadro Consolidado'!AO39=Conferidor!$DA$2,'Anexo V - Quadro Consolidado'!T39,0)</f>
        <v>0</v>
      </c>
      <c r="DC40" s="43">
        <f>IF('Anexo V - Quadro Consolidado'!AL39=Conferidor!$DC$2,'Anexo V - Quadro Consolidado'!Q39,0)</f>
        <v>0</v>
      </c>
      <c r="DD40" s="43">
        <f>IF('Anexo V - Quadro Consolidado'!AL39=Conferidor!$DD$2,'Anexo V - Quadro Consolidado'!Q39,0)</f>
        <v>0</v>
      </c>
      <c r="DE40" s="43">
        <f>IF('Anexo V - Quadro Consolidado'!AL39=Conferidor!$DE$2,'Anexo V - Quadro Consolidado'!Q39,0)</f>
        <v>0</v>
      </c>
      <c r="DF40" s="43">
        <f>IF('Anexo V - Quadro Consolidado'!AL39=Conferidor!$DF$2,'Anexo V - Quadro Consolidado'!Q39,0)</f>
        <v>0</v>
      </c>
      <c r="DG40" s="43">
        <f>IF('Anexo V - Quadro Consolidado'!AL39=Conferidor!$DG$2,'Anexo V - Quadro Consolidado'!Q39,0)</f>
        <v>0</v>
      </c>
      <c r="DH40" s="43">
        <f>IF('Anexo V - Quadro Consolidado'!AL39=Conferidor!$DH$2,'Anexo V - Quadro Consolidado'!Q39,0)</f>
        <v>0</v>
      </c>
      <c r="DJ40" s="43">
        <f>IF('Anexo V - Quadro Consolidado'!AP39=Conferidor!$DJ$2,'Anexo V - Quadro Consolidado'!U39,0)</f>
        <v>0</v>
      </c>
      <c r="DK40" s="43">
        <f>IF('Anexo V - Quadro Consolidado'!AP39=Conferidor!$DK$2,'Anexo V - Quadro Consolidado'!U39,0)</f>
        <v>0</v>
      </c>
      <c r="DL40" s="43">
        <f>IF('Anexo V - Quadro Consolidado'!AP39=Conferidor!$DL$2,'Anexo V - Quadro Consolidado'!U39,0)</f>
        <v>0</v>
      </c>
      <c r="DM40" s="43">
        <f>IF('Anexo V - Quadro Consolidado'!AP39=Conferidor!$DM$2,'Anexo V - Quadro Consolidado'!U39,0)</f>
        <v>0</v>
      </c>
      <c r="DN40" s="43">
        <f>IF('Anexo V - Quadro Consolidado'!AP39=Conferidor!$DN$2,'Anexo V - Quadro Consolidado'!U39,0)</f>
        <v>0</v>
      </c>
      <c r="DO40" s="43">
        <f>IF('Anexo V - Quadro Consolidado'!AP39=Conferidor!$DO$2,'Anexo V - Quadro Consolidado'!U39,0)</f>
        <v>0</v>
      </c>
      <c r="DQ40" s="43">
        <f>IF('Anexo V - Quadro Consolidado'!AQ39=Conferidor!$DQ$2,'Anexo V - Quadro Consolidado'!V39,0)</f>
        <v>0</v>
      </c>
      <c r="DR40" s="43">
        <f>IF('Anexo V - Quadro Consolidado'!AQ39=Conferidor!$DR$2,'Anexo V - Quadro Consolidado'!V39,0)</f>
        <v>0</v>
      </c>
      <c r="DS40" s="43">
        <f>IF('Anexo V - Quadro Consolidado'!AQ39=Conferidor!$DS$2,'Anexo V - Quadro Consolidado'!V39,0)</f>
        <v>0</v>
      </c>
      <c r="DT40" s="43">
        <f>IF('Anexo V - Quadro Consolidado'!AQ39=Conferidor!$DT$2,'Anexo V - Quadro Consolidado'!V39,0)</f>
        <v>0</v>
      </c>
      <c r="DU40" s="43">
        <f>IF('Anexo V - Quadro Consolidado'!AQ39=Conferidor!$DU$2,'Anexo V - Quadro Consolidado'!V39,0)</f>
        <v>0</v>
      </c>
      <c r="DV40" s="43">
        <f>IF('Anexo V - Quadro Consolidado'!AQ39=Conferidor!$DV$2,'Anexo V - Quadro Consolidado'!V39,0)</f>
        <v>0</v>
      </c>
      <c r="DX40" s="22">
        <f>IF('Anexo V - Quadro Consolidado'!AR39=Conferidor!$DX$2,'Anexo V - Quadro Consolidado'!W39,0)</f>
        <v>0</v>
      </c>
      <c r="DY40" s="22">
        <f>IF('Anexo V - Quadro Consolidado'!AR39=Conferidor!$DY$2,'Anexo V - Quadro Consolidado'!W39,0)</f>
        <v>0</v>
      </c>
      <c r="DZ40" s="22">
        <f>IF('Anexo V - Quadro Consolidado'!AR39=Conferidor!$DZ$2,'Anexo V - Quadro Consolidado'!W39,0)</f>
        <v>0</v>
      </c>
      <c r="EA40" s="22">
        <f>IF('Anexo V - Quadro Consolidado'!AR39=Conferidor!$EA$2,'Anexo V - Quadro Consolidado'!W39,0)</f>
        <v>0</v>
      </c>
      <c r="EB40" s="22">
        <f>IF('Anexo V - Quadro Consolidado'!AR39=Conferidor!$EB$2,'Anexo V - Quadro Consolidado'!W39,0)</f>
        <v>0</v>
      </c>
      <c r="EC40" s="22">
        <f>IF('Anexo V - Quadro Consolidado'!AR39=Conferidor!$EC$2,'Anexo V - Quadro Consolidado'!W39,0)</f>
        <v>0</v>
      </c>
      <c r="EE40" s="43">
        <f>IF('Anexo V - Quadro Consolidado'!AS39=Conferidor!$EE$2,'Anexo V - Quadro Consolidado'!X39,0)</f>
        <v>0</v>
      </c>
      <c r="EF40" s="43">
        <f>IF('Anexo V - Quadro Consolidado'!AS39=Conferidor!$EF$2,'Anexo V - Quadro Consolidado'!X39,0)</f>
        <v>0</v>
      </c>
      <c r="EG40" s="43">
        <f>IF('Anexo V - Quadro Consolidado'!AS39=Conferidor!$EG$2,'Anexo V - Quadro Consolidado'!X39,0)</f>
        <v>0</v>
      </c>
      <c r="EH40" s="43">
        <f>IF('Anexo V - Quadro Consolidado'!AS39=Conferidor!$EH$2,'Anexo V - Quadro Consolidado'!X39,0)</f>
        <v>0</v>
      </c>
      <c r="EI40" s="43">
        <f>IF('Anexo V - Quadro Consolidado'!AS39=Conferidor!$EI$2,'Anexo V - Quadro Consolidado'!X39,0)</f>
        <v>0</v>
      </c>
      <c r="EJ40" s="43">
        <f>IF('Anexo V - Quadro Consolidado'!AS39=Conferidor!$EJ$2,'Anexo V - Quadro Consolidado'!X39,0)</f>
        <v>0</v>
      </c>
      <c r="EL40" s="43">
        <f>IF('Anexo V - Quadro Consolidado'!AT39=Conferidor!$EL$2,'Anexo V - Quadro Consolidado'!Y39,0)</f>
        <v>0</v>
      </c>
      <c r="EM40" s="43">
        <f>IF('Anexo V - Quadro Consolidado'!AT39=Conferidor!$EM$2,'Anexo V - Quadro Consolidado'!Y39,0)</f>
        <v>0</v>
      </c>
      <c r="EN40" s="43">
        <f>IF('Anexo V - Quadro Consolidado'!AT39=Conferidor!$EN$2,'Anexo V - Quadro Consolidado'!Y39,0)</f>
        <v>0</v>
      </c>
      <c r="EO40" s="43">
        <f>IF('Anexo V - Quadro Consolidado'!AT39=Conferidor!$EO$2,'Anexo V - Quadro Consolidado'!Y39,0)</f>
        <v>0</v>
      </c>
      <c r="EP40" s="43">
        <f>IF('Anexo V - Quadro Consolidado'!AT39=Conferidor!$EP$2,'Anexo V - Quadro Consolidado'!Y39,0)</f>
        <v>0</v>
      </c>
      <c r="EQ40" s="43">
        <f>IF('Anexo V - Quadro Consolidado'!AT39=Conferidor!$EQ$2,'Anexo V - Quadro Consolidado'!Y39,0)</f>
        <v>0</v>
      </c>
    </row>
    <row r="41" spans="1:147">
      <c r="A41" s="17"/>
      <c r="B41" s="25"/>
      <c r="C41" s="25"/>
      <c r="D41" s="25"/>
      <c r="E41" s="25"/>
      <c r="F41" s="25"/>
      <c r="G41" s="25"/>
      <c r="H41" s="25"/>
      <c r="I41" s="25"/>
      <c r="K41" s="25"/>
      <c r="L41" s="25"/>
      <c r="M41" s="25"/>
      <c r="N41" s="25"/>
      <c r="O41" s="25"/>
      <c r="P41" s="25"/>
      <c r="R41" s="25"/>
      <c r="S41" s="25"/>
      <c r="T41" s="25"/>
      <c r="U41" s="25"/>
      <c r="V41" s="25"/>
      <c r="W41" s="25"/>
      <c r="Y41" s="25"/>
      <c r="Z41" s="25"/>
      <c r="AA41" s="25"/>
      <c r="AB41" s="25"/>
      <c r="AC41" s="25"/>
      <c r="AD41" s="25"/>
      <c r="AF41" s="25"/>
      <c r="AG41" s="25"/>
      <c r="AH41" s="25"/>
      <c r="AI41" s="25"/>
      <c r="AJ41" s="25"/>
      <c r="AK41" s="25"/>
      <c r="AM41" s="25"/>
      <c r="AN41" s="25"/>
      <c r="AO41" s="25"/>
      <c r="AP41" s="25"/>
      <c r="AQ41" s="25"/>
      <c r="AR41" s="25"/>
      <c r="AT41" s="25"/>
      <c r="AU41" s="25"/>
      <c r="AV41" s="25"/>
      <c r="AW41" s="25"/>
      <c r="AX41" s="25"/>
      <c r="AY41" s="25"/>
      <c r="AZ41" s="25"/>
      <c r="BA41" s="25"/>
      <c r="BB41" s="25"/>
      <c r="BD41" s="25"/>
      <c r="BE41" s="25"/>
      <c r="BF41" s="25"/>
      <c r="BG41" s="25"/>
      <c r="BH41" s="25"/>
      <c r="BI41" s="25"/>
      <c r="BJ41" s="25"/>
      <c r="BK41" s="25"/>
      <c r="BM41" s="25"/>
      <c r="BN41" s="25"/>
      <c r="BO41" s="25"/>
      <c r="BP41" s="25"/>
      <c r="BQ41" s="25"/>
      <c r="BR41" s="25"/>
      <c r="BT41" s="25"/>
      <c r="BU41" s="25"/>
      <c r="BV41" s="25"/>
      <c r="BW41" s="25"/>
      <c r="BX41" s="25"/>
      <c r="BY41" s="25"/>
      <c r="CA41" s="25"/>
      <c r="CB41" s="25"/>
      <c r="CC41" s="25"/>
      <c r="CD41" s="25"/>
      <c r="CE41" s="25"/>
      <c r="CF41" s="25"/>
      <c r="CH41" s="25"/>
      <c r="CI41" s="25"/>
      <c r="CJ41" s="25"/>
      <c r="CK41" s="25"/>
      <c r="CL41" s="25"/>
      <c r="CM41" s="25"/>
      <c r="CO41" s="25"/>
      <c r="CP41" s="25"/>
      <c r="CQ41" s="25"/>
      <c r="CR41" s="25"/>
      <c r="CS41" s="25"/>
      <c r="CT41" s="25"/>
      <c r="CV41" s="25"/>
      <c r="CW41" s="25"/>
      <c r="CX41" s="25"/>
      <c r="CY41" s="25"/>
      <c r="CZ41" s="25"/>
      <c r="DA41" s="25"/>
      <c r="DC41" s="25"/>
      <c r="DD41" s="25"/>
      <c r="DE41" s="25"/>
      <c r="DF41" s="25"/>
      <c r="DG41" s="25"/>
      <c r="DH41" s="25"/>
      <c r="DJ41" s="25"/>
      <c r="DK41" s="25"/>
      <c r="DL41" s="25"/>
      <c r="DM41" s="25"/>
      <c r="DN41" s="25"/>
      <c r="DO41" s="25"/>
      <c r="DQ41" s="25"/>
      <c r="DR41" s="25"/>
      <c r="DS41" s="25"/>
      <c r="DT41" s="25"/>
      <c r="DU41" s="25"/>
      <c r="DV41" s="25"/>
      <c r="DX41" s="25"/>
      <c r="DY41" s="25"/>
      <c r="DZ41" s="25"/>
      <c r="EA41" s="25"/>
      <c r="EB41" s="25"/>
      <c r="EC41" s="25"/>
      <c r="EE41" s="25"/>
      <c r="EF41" s="25"/>
      <c r="EG41" s="25"/>
      <c r="EH41" s="25"/>
      <c r="EI41" s="25"/>
      <c r="EJ41" s="25"/>
      <c r="EL41" s="25"/>
      <c r="EM41" s="25"/>
      <c r="EN41" s="25"/>
      <c r="EO41" s="25"/>
      <c r="EP41" s="25"/>
      <c r="EQ41" s="25"/>
    </row>
    <row r="42" spans="1:147">
      <c r="A42" s="12" t="s">
        <v>102</v>
      </c>
      <c r="B42" s="12" t="s">
        <v>45</v>
      </c>
      <c r="C42" s="12" t="s">
        <v>45</v>
      </c>
      <c r="D42" s="50">
        <f>IF('Anexo V - Quadro Consolidado'!AA41=Conferidor!$D$2,'Anexo V - Quadro Consolidado'!F41,0)</f>
        <v>0</v>
      </c>
      <c r="E42" s="50">
        <f>IF('Anexo V - Quadro Consolidado'!AA41=Conferidor!$E$2,'Anexo V - Quadro Consolidado'!F41,0)</f>
        <v>0</v>
      </c>
      <c r="F42" s="50">
        <f>IF('Anexo V - Quadro Consolidado'!AA41=Conferidor!$F$2,'Anexo V - Quadro Consolidado'!F41,0)</f>
        <v>0</v>
      </c>
      <c r="G42" s="50">
        <f>IF('Anexo V - Quadro Consolidado'!AA41=Conferidor!$G$2,'Anexo V - Quadro Consolidado'!F41,0)</f>
        <v>0</v>
      </c>
      <c r="H42" s="50">
        <f>IF('Anexo V - Quadro Consolidado'!AA41=Conferidor!$H$2,'Anexo V - Quadro Consolidado'!F41,0)</f>
        <v>0</v>
      </c>
      <c r="I42" s="50">
        <f>IF('Anexo V - Quadro Consolidado'!AA41=Conferidor!$I$2,'Anexo V - Quadro Consolidado'!F41,0)</f>
        <v>0</v>
      </c>
      <c r="K42" s="262">
        <f>IF('Anexo V - Quadro Consolidado'!AB41=Conferidor!$K$2,'Anexo V - Quadro Consolidado'!G41,0)</f>
        <v>0</v>
      </c>
      <c r="L42" s="262">
        <f>IF('Anexo V - Quadro Consolidado'!AB41=Conferidor!$L$2,'Anexo V - Quadro Consolidado'!G41,0)</f>
        <v>0</v>
      </c>
      <c r="M42" s="262">
        <f>IF('Anexo V - Quadro Consolidado'!AB41=Conferidor!$M$2,'Anexo V - Quadro Consolidado'!G41,0)</f>
        <v>0</v>
      </c>
      <c r="N42" s="262">
        <f>IF('Anexo V - Quadro Consolidado'!AB41=Conferidor!$N$2,'Anexo V - Quadro Consolidado'!G41,0)</f>
        <v>0</v>
      </c>
      <c r="O42" s="262">
        <f>IF('Anexo V - Quadro Consolidado'!AB41=Conferidor!$O$2,'Anexo V - Quadro Consolidado'!G41,0)</f>
        <v>0</v>
      </c>
      <c r="P42" s="262">
        <f>IF('Anexo V - Quadro Consolidado'!AB41=Conferidor!$P$2,'Anexo V - Quadro Consolidado'!G41,0)</f>
        <v>0</v>
      </c>
      <c r="R42" s="50">
        <f>IF('Anexo V - Quadro Consolidado'!AC41=Conferidor!$R$2,'Anexo V - Quadro Consolidado'!H41,0)</f>
        <v>0</v>
      </c>
      <c r="S42" s="50">
        <f>IF('Anexo V - Quadro Consolidado'!AC41=Conferidor!$S$2,'Anexo V - Quadro Consolidado'!H41,0)</f>
        <v>0</v>
      </c>
      <c r="T42" s="50">
        <f>IF('Anexo V - Quadro Consolidado'!AC41=Conferidor!$T$2,'Anexo V - Quadro Consolidado'!H41,0)</f>
        <v>0</v>
      </c>
      <c r="U42" s="50">
        <f>IF('Anexo V - Quadro Consolidado'!AC41=Conferidor!$U$2,'Anexo V - Quadro Consolidado'!H41,0)</f>
        <v>0</v>
      </c>
      <c r="V42" s="50">
        <f>IF('Anexo V - Quadro Consolidado'!AC41=Conferidor!$V$2,'Anexo V - Quadro Consolidado'!H41,0)</f>
        <v>0</v>
      </c>
      <c r="W42" s="50">
        <f>IF('Anexo V - Quadro Consolidado'!AC41=Conferidor!$W$2,'Anexo V - Quadro Consolidado'!H41,0)</f>
        <v>2</v>
      </c>
      <c r="Y42" s="43">
        <f>IF('Anexo V - Quadro Consolidado'!AH41=Conferidor!$Y$2,'Anexo V - Quadro Consolidado'!M41,0)</f>
        <v>0</v>
      </c>
      <c r="Z42" s="43">
        <f>IF('Anexo V - Quadro Consolidado'!AH41=Conferidor!$Z$2,'Anexo V - Quadro Consolidado'!M41,0)</f>
        <v>0</v>
      </c>
      <c r="AA42" s="43">
        <f>IF('Anexo V - Quadro Consolidado'!AH41=Conferidor!$AA$2,'Anexo V - Quadro Consolidado'!M41,0)</f>
        <v>0</v>
      </c>
      <c r="AB42" s="43">
        <f>IF('Anexo V - Quadro Consolidado'!AH41=Conferidor!$AB$2,'Anexo V - Quadro Consolidado'!M41,0)</f>
        <v>0</v>
      </c>
      <c r="AC42" s="43">
        <f>IF('Anexo V - Quadro Consolidado'!AH41=Conferidor!$AC$2,'Anexo V - Quadro Consolidado'!M41,0)</f>
        <v>0</v>
      </c>
      <c r="AD42" s="43">
        <f>IF('Anexo V - Quadro Consolidado'!AH41=Conferidor!$AD$2,'Anexo V - Quadro Consolidado'!M41,0)</f>
        <v>0</v>
      </c>
      <c r="AF42" s="43">
        <f>IF('Anexo V - Quadro Consolidado'!AI41=Conferidor!$AF$2,'Anexo V - Quadro Consolidado'!N41,0)</f>
        <v>0</v>
      </c>
      <c r="AG42" s="43">
        <f>IF('Anexo V - Quadro Consolidado'!AI41=Conferidor!$AG$2,'Anexo V - Quadro Consolidado'!N41,0)</f>
        <v>0</v>
      </c>
      <c r="AH42" s="43">
        <f>IF('Anexo V - Quadro Consolidado'!AI41=Conferidor!$AH$2,'Anexo V - Quadro Consolidado'!N41,0)</f>
        <v>0</v>
      </c>
      <c r="AI42" s="43">
        <f>IF('Anexo V - Quadro Consolidado'!AI41=Conferidor!$AI$2,'Anexo V - Quadro Consolidado'!N41,0)</f>
        <v>0</v>
      </c>
      <c r="AJ42" s="43">
        <f>IF('Anexo V - Quadro Consolidado'!AI41=Conferidor!$AJ$2,'Anexo V - Quadro Consolidado'!N41,0)</f>
        <v>0</v>
      </c>
      <c r="AK42" s="43">
        <f>IF('Anexo V - Quadro Consolidado'!AI41=Conferidor!$AK$2,'Anexo V - Quadro Consolidado'!N41,0)</f>
        <v>0</v>
      </c>
      <c r="AM42" s="43">
        <f>IF('Anexo V - Quadro Consolidado'!AJ41=Conferidor!$AM$2,'Anexo V - Quadro Consolidado'!O41,0)</f>
        <v>0</v>
      </c>
      <c r="AN42" s="43">
        <f>IF('Anexo V - Quadro Consolidado'!AJ41=Conferidor!$AN$2,'Anexo V - Quadro Consolidado'!O41,0)</f>
        <v>0</v>
      </c>
      <c r="AO42" s="43">
        <f>IF('Anexo V - Quadro Consolidado'!AJ41=Conferidor!$AO$2,'Anexo V - Quadro Consolidado'!O41,0)</f>
        <v>0</v>
      </c>
      <c r="AP42" s="43">
        <f>IF('Anexo V - Quadro Consolidado'!AJ41=Conferidor!$AP$2,'Anexo V - Quadro Consolidado'!O41,0)</f>
        <v>0</v>
      </c>
      <c r="AQ42" s="43">
        <f>IF('Anexo V - Quadro Consolidado'!AJ41=Conferidor!$AQ$2,'Anexo V - Quadro Consolidado'!O41,0)</f>
        <v>0</v>
      </c>
      <c r="AR42" s="43">
        <f>IF('Anexo V - Quadro Consolidado'!AJ41=Conferidor!$AR$2,'Anexo V - Quadro Consolidado'!O41,0)</f>
        <v>0</v>
      </c>
      <c r="AT42" s="43">
        <f>IF('Anexo V - Quadro Consolidado'!AE41=Conferidor!$AT$2,'Anexo V - Quadro Consolidado'!J41,0)</f>
        <v>0</v>
      </c>
      <c r="AU42" s="43">
        <f>IF('Anexo V - Quadro Consolidado'!AE41=Conferidor!$AU$2,'Anexo V - Quadro Consolidado'!J41,0)</f>
        <v>0</v>
      </c>
      <c r="AV42" s="43">
        <f>IF('Anexo V - Quadro Consolidado'!AE41=Conferidor!$AV$2,'Anexo V - Quadro Consolidado'!J41,0)</f>
        <v>0</v>
      </c>
      <c r="AW42" s="43">
        <f>IF('Anexo V - Quadro Consolidado'!AE41=Conferidor!$AW$2,'Anexo V - Quadro Consolidado'!J41,0)</f>
        <v>0</v>
      </c>
      <c r="AX42" s="43">
        <f>IF('Anexo V - Quadro Consolidado'!AE41=Conferidor!$AX$2,'Anexo V - Quadro Consolidado'!J41,0)</f>
        <v>0</v>
      </c>
      <c r="AY42" s="43">
        <f>IF('Anexo V - Quadro Consolidado'!AE41=Conferidor!$AY$2,'Anexo V - Quadro Consolidado'!J41,0)</f>
        <v>0</v>
      </c>
      <c r="AZ42" s="43">
        <f>IF('Anexo V - Quadro Consolidado'!AE41=Conferidor!$AZ$2,'Anexo V - Quadro Consolidado'!J41,0)</f>
        <v>0</v>
      </c>
      <c r="BA42" s="43">
        <f>IF('Anexo V - Quadro Consolidado'!AE41=Conferidor!$BA$2,'Anexo V - Quadro Consolidado'!J41,0)</f>
        <v>0</v>
      </c>
      <c r="BB42" s="43">
        <f>IF('Anexo V - Quadro Consolidado'!AE41=Conferidor!$BB$2,'Anexo V - Quadro Consolidado'!J41,0)</f>
        <v>0</v>
      </c>
      <c r="BD42" s="43">
        <f>IF('Anexo V - Quadro Consolidado'!AF41=Conferidor!$BD$2,'Anexo V - Quadro Consolidado'!K41,0)</f>
        <v>0</v>
      </c>
      <c r="BE42" s="43">
        <f>IF('Anexo V - Quadro Consolidado'!AF41=Conferidor!$BE$2,'Anexo V - Quadro Consolidado'!K41,0)</f>
        <v>0</v>
      </c>
      <c r="BF42" s="43">
        <f>IF('Anexo V - Quadro Consolidado'!AF41=Conferidor!$BF$2,'Anexo V - Quadro Consolidado'!K41,0)</f>
        <v>0</v>
      </c>
      <c r="BG42" s="43">
        <f>IF('Anexo V - Quadro Consolidado'!AF41=Conferidor!$BG$2,'Anexo V - Quadro Consolidado'!K41,0)</f>
        <v>0</v>
      </c>
      <c r="BH42" s="43">
        <f>IF('Anexo V - Quadro Consolidado'!AF41=Conferidor!$BH$2,'Anexo V - Quadro Consolidado'!K41,0)</f>
        <v>0</v>
      </c>
      <c r="BI42" s="43">
        <f>IF('Anexo V - Quadro Consolidado'!AF41=Conferidor!$BI$2,'Anexo V - Quadro Consolidado'!K41,0)</f>
        <v>0</v>
      </c>
      <c r="BJ42" s="43">
        <f>IF('Anexo V - Quadro Consolidado'!AF41=Conferidor!$BJ$2,'Anexo V - Quadro Consolidado'!K41,0)</f>
        <v>0</v>
      </c>
      <c r="BK42" s="43">
        <f>IF('Anexo V - Quadro Consolidado'!AF41=Conferidor!$BK$2,'Anexo V - Quadro Consolidado'!K41,0)</f>
        <v>0</v>
      </c>
      <c r="BM42" s="43">
        <f>IF('Anexo V - Quadro Consolidado'!AG41=Conferidor!$BM$2,'Anexo V - Quadro Consolidado'!L41,0)</f>
        <v>0</v>
      </c>
      <c r="BN42" s="43">
        <f>IF('Anexo V - Quadro Consolidado'!AG41=Conferidor!$BN$2,'Anexo V - Quadro Consolidado'!L41,0)</f>
        <v>0</v>
      </c>
      <c r="BO42" s="43">
        <f>IF('Anexo V - Quadro Consolidado'!AG41=Conferidor!$BO$2,'Anexo V - Quadro Consolidado'!L41,0)</f>
        <v>0</v>
      </c>
      <c r="BP42" s="43">
        <f>IF('Anexo V - Quadro Consolidado'!AG41=Conferidor!$BP$2,'Anexo V - Quadro Consolidado'!L41,0)</f>
        <v>0</v>
      </c>
      <c r="BQ42" s="43">
        <f>IF('Anexo V - Quadro Consolidado'!AG41=Conferidor!$BQ$2,'Anexo V - Quadro Consolidado'!L41,0)</f>
        <v>0</v>
      </c>
      <c r="BR42" s="43">
        <f>IF('Anexo V - Quadro Consolidado'!AG41=Conferidor!$BR$2,'Anexo V - Quadro Consolidado'!L41,0)</f>
        <v>1</v>
      </c>
      <c r="BT42" s="43">
        <f>IF('Anexo V - Quadro Consolidado'!AD41=Conferidor!$BT$2,'Anexo V - Quadro Consolidado'!I41,0)</f>
        <v>0</v>
      </c>
      <c r="BU42" s="43">
        <f>IF('Anexo V - Quadro Consolidado'!AD41=Conferidor!$BU$2,'Anexo V - Quadro Consolidado'!I41,0)</f>
        <v>0</v>
      </c>
      <c r="BV42" s="43">
        <f>IF('Anexo V - Quadro Consolidado'!AD41=Conferidor!$BV$2,'Anexo V - Quadro Consolidado'!I41,0)</f>
        <v>0</v>
      </c>
      <c r="BW42" s="43">
        <f>IF('Anexo V - Quadro Consolidado'!AD41=Conferidor!$BW$2,'Anexo V - Quadro Consolidado'!I41,0)</f>
        <v>0</v>
      </c>
      <c r="BX42" s="43">
        <f>IF('Anexo V - Quadro Consolidado'!AD41=Conferidor!$BX$2,'Anexo V - Quadro Consolidado'!I41,0)</f>
        <v>0</v>
      </c>
      <c r="BY42" s="43">
        <f>IF('Anexo V - Quadro Consolidado'!AD41=Conferidor!$BY$2,'Anexo V - Quadro Consolidado'!I41,0)</f>
        <v>0</v>
      </c>
      <c r="CA42" s="43">
        <f>IF('Anexo V - Quadro Consolidado'!AK41=Conferidor!$CA$2,'Anexo V - Quadro Consolidado'!P41,0)</f>
        <v>0</v>
      </c>
      <c r="CB42" s="43">
        <f>IF('Anexo V - Quadro Consolidado'!AK41=Conferidor!$CB$2,'Anexo V - Quadro Consolidado'!P41,0)</f>
        <v>0</v>
      </c>
      <c r="CC42" s="43">
        <f>IF('Anexo V - Quadro Consolidado'!AK41=Conferidor!$CC$2,'Anexo V - Quadro Consolidado'!P41,0)</f>
        <v>0</v>
      </c>
      <c r="CD42" s="43">
        <f>IF('Anexo V - Quadro Consolidado'!AK41=Conferidor!$CD$2,'Anexo V - Quadro Consolidado'!P41,0)</f>
        <v>0</v>
      </c>
      <c r="CE42" s="43">
        <f>IF('Anexo V - Quadro Consolidado'!AK41=Conferidor!$CE$2,'Anexo V - Quadro Consolidado'!P41,0)</f>
        <v>0</v>
      </c>
      <c r="CF42" s="43">
        <f>IF('Anexo V - Quadro Consolidado'!AK41=Conferidor!$CF$2,'Anexo V - Quadro Consolidado'!P41,0)</f>
        <v>0</v>
      </c>
      <c r="CH42" s="43">
        <f>IF('Anexo V - Quadro Consolidado'!AM41=Conferidor!$CH$2,'Anexo V - Quadro Consolidado'!R41,0)</f>
        <v>0</v>
      </c>
      <c r="CI42" s="43">
        <f>IF('Anexo V - Quadro Consolidado'!AM41=Conferidor!$CI$2,'Anexo V - Quadro Consolidado'!R41,0)</f>
        <v>0</v>
      </c>
      <c r="CJ42" s="43">
        <f>IF('Anexo V - Quadro Consolidado'!AM41=Conferidor!$CJ$2,'Anexo V - Quadro Consolidado'!R41,0)</f>
        <v>0</v>
      </c>
      <c r="CK42" s="43">
        <f>IF('Anexo V - Quadro Consolidado'!AM41=Conferidor!$CK$2,'Anexo V - Quadro Consolidado'!R41,0)</f>
        <v>0</v>
      </c>
      <c r="CL42" s="43">
        <f>IF('Anexo V - Quadro Consolidado'!AM41=Conferidor!$CL$2,'Anexo V - Quadro Consolidado'!R41,0)</f>
        <v>0</v>
      </c>
      <c r="CM42" s="43">
        <f>IF('Anexo V - Quadro Consolidado'!AM41=Conferidor!$CM$2,'Anexo V - Quadro Consolidado'!R41,0)</f>
        <v>0</v>
      </c>
      <c r="CO42" s="43">
        <f>IF('Anexo V - Quadro Consolidado'!AN41=Conferidor!$CO$2,'Anexo V - Quadro Consolidado'!S41,0)</f>
        <v>0</v>
      </c>
      <c r="CP42" s="43">
        <f>IF('Anexo V - Quadro Consolidado'!AN41=Conferidor!$CP$2,'Anexo V - Quadro Consolidado'!S41,0)</f>
        <v>0</v>
      </c>
      <c r="CQ42" s="43">
        <f>IF('Anexo V - Quadro Consolidado'!AN41=Conferidor!$CQ$2,'Anexo V - Quadro Consolidado'!S41,0)</f>
        <v>0</v>
      </c>
      <c r="CR42" s="43">
        <f>IF('Anexo V - Quadro Consolidado'!AN41=Conferidor!$CR$2,'Anexo V - Quadro Consolidado'!S41,0)</f>
        <v>0</v>
      </c>
      <c r="CS42" s="43">
        <f>IF('Anexo V - Quadro Consolidado'!AN41=Conferidor!$CS$2,'Anexo V - Quadro Consolidado'!S41,0)</f>
        <v>0</v>
      </c>
      <c r="CT42" s="43">
        <f>IF('Anexo V - Quadro Consolidado'!AN41=Conferidor!$CT$2,'Anexo V - Quadro Consolidado'!S41,0)</f>
        <v>0</v>
      </c>
      <c r="CV42" s="43">
        <f>IF('Anexo V - Quadro Consolidado'!AO41=Conferidor!$CV$2,'Anexo V - Quadro Consolidado'!T41,0)</f>
        <v>0</v>
      </c>
      <c r="CW42" s="43">
        <f>IF('Anexo V - Quadro Consolidado'!AO41=Conferidor!$CW$2,'Anexo V - Quadro Consolidado'!T41,0)</f>
        <v>0</v>
      </c>
      <c r="CX42" s="43">
        <f>IF('Anexo V - Quadro Consolidado'!AO41=Conferidor!$CX$2,'Anexo V - Quadro Consolidado'!T41,0)</f>
        <v>0</v>
      </c>
      <c r="CY42" s="43">
        <f>IF('Anexo V - Quadro Consolidado'!AO41=Conferidor!$CY$2,'Anexo V - Quadro Consolidado'!T41,0)</f>
        <v>0</v>
      </c>
      <c r="CZ42" s="43">
        <f>IF('Anexo V - Quadro Consolidado'!AO41=Conferidor!$CZ$2,'Anexo V - Quadro Consolidado'!T41,0)</f>
        <v>0</v>
      </c>
      <c r="DA42" s="43">
        <f>IF('Anexo V - Quadro Consolidado'!AO41=Conferidor!$DA$2,'Anexo V - Quadro Consolidado'!T41,0)</f>
        <v>0</v>
      </c>
      <c r="DC42" s="43">
        <f>IF('Anexo V - Quadro Consolidado'!AL41=Conferidor!$DC$2,'Anexo V - Quadro Consolidado'!Q41,0)</f>
        <v>0</v>
      </c>
      <c r="DD42" s="43">
        <f>IF('Anexo V - Quadro Consolidado'!AL41=Conferidor!$DD$2,'Anexo V - Quadro Consolidado'!Q41,0)</f>
        <v>0</v>
      </c>
      <c r="DE42" s="43">
        <f>IF('Anexo V - Quadro Consolidado'!AL41=Conferidor!$DE$2,'Anexo V - Quadro Consolidado'!Q41,0)</f>
        <v>0</v>
      </c>
      <c r="DF42" s="43">
        <f>IF('Anexo V - Quadro Consolidado'!AL41=Conferidor!$DF$2,'Anexo V - Quadro Consolidado'!Q41,0)</f>
        <v>0</v>
      </c>
      <c r="DG42" s="43">
        <f>IF('Anexo V - Quadro Consolidado'!AL41=Conferidor!$DG$2,'Anexo V - Quadro Consolidado'!Q41,0)</f>
        <v>0</v>
      </c>
      <c r="DH42" s="43">
        <f>IF('Anexo V - Quadro Consolidado'!AL41=Conferidor!$DH$2,'Anexo V - Quadro Consolidado'!Q41,0)</f>
        <v>0</v>
      </c>
      <c r="DJ42" s="43">
        <f>IF('Anexo V - Quadro Consolidado'!AP41=Conferidor!$DJ$2,'Anexo V - Quadro Consolidado'!U41,0)</f>
        <v>0</v>
      </c>
      <c r="DK42" s="43">
        <f>IF('Anexo V - Quadro Consolidado'!AP41=Conferidor!$DK$2,'Anexo V - Quadro Consolidado'!U41,0)</f>
        <v>0</v>
      </c>
      <c r="DL42" s="43">
        <f>IF('Anexo V - Quadro Consolidado'!AP41=Conferidor!$DL$2,'Anexo V - Quadro Consolidado'!U41,0)</f>
        <v>0</v>
      </c>
      <c r="DM42" s="43">
        <f>IF('Anexo V - Quadro Consolidado'!AP41=Conferidor!$DM$2,'Anexo V - Quadro Consolidado'!U41,0)</f>
        <v>0</v>
      </c>
      <c r="DN42" s="43">
        <f>IF('Anexo V - Quadro Consolidado'!AP41=Conferidor!$DN$2,'Anexo V - Quadro Consolidado'!U41,0)</f>
        <v>0</v>
      </c>
      <c r="DO42" s="43">
        <f>IF('Anexo V - Quadro Consolidado'!AP41=Conferidor!$DO$2,'Anexo V - Quadro Consolidado'!U41,0)</f>
        <v>0</v>
      </c>
      <c r="DQ42" s="43">
        <f>IF('Anexo V - Quadro Consolidado'!AQ41=Conferidor!$DQ$2,'Anexo V - Quadro Consolidado'!V41,0)</f>
        <v>0</v>
      </c>
      <c r="DR42" s="43">
        <f>IF('Anexo V - Quadro Consolidado'!AQ41=Conferidor!$DR$2,'Anexo V - Quadro Consolidado'!V41,0)</f>
        <v>0</v>
      </c>
      <c r="DS42" s="43">
        <f>IF('Anexo V - Quadro Consolidado'!AQ41=Conferidor!$DS$2,'Anexo V - Quadro Consolidado'!V41,0)</f>
        <v>0</v>
      </c>
      <c r="DT42" s="43">
        <f>IF('Anexo V - Quadro Consolidado'!AQ41=Conferidor!$DT$2,'Anexo V - Quadro Consolidado'!V41,0)</f>
        <v>0</v>
      </c>
      <c r="DU42" s="43">
        <f>IF('Anexo V - Quadro Consolidado'!AQ41=Conferidor!$DU$2,'Anexo V - Quadro Consolidado'!V41,0)</f>
        <v>0</v>
      </c>
      <c r="DV42" s="43">
        <f>IF('Anexo V - Quadro Consolidado'!AQ41=Conferidor!$DV$2,'Anexo V - Quadro Consolidado'!V41,0)</f>
        <v>0</v>
      </c>
      <c r="DX42" s="22">
        <f>IF('Anexo V - Quadro Consolidado'!AR41=Conferidor!$DX$2,'Anexo V - Quadro Consolidado'!W41,0)</f>
        <v>0</v>
      </c>
      <c r="DY42" s="22">
        <f>IF('Anexo V - Quadro Consolidado'!AR41=Conferidor!$DY$2,'Anexo V - Quadro Consolidado'!W41,0)</f>
        <v>0</v>
      </c>
      <c r="DZ42" s="22">
        <f>IF('Anexo V - Quadro Consolidado'!AR41=Conferidor!$DZ$2,'Anexo V - Quadro Consolidado'!W41,0)</f>
        <v>0</v>
      </c>
      <c r="EA42" s="22">
        <f>IF('Anexo V - Quadro Consolidado'!AR41=Conferidor!$EA$2,'Anexo V - Quadro Consolidado'!W41,0)</f>
        <v>0</v>
      </c>
      <c r="EB42" s="22">
        <f>IF('Anexo V - Quadro Consolidado'!AR41=Conferidor!$EB$2,'Anexo V - Quadro Consolidado'!W41,0)</f>
        <v>0</v>
      </c>
      <c r="EC42" s="22">
        <f>IF('Anexo V - Quadro Consolidado'!AR41=Conferidor!$EC$2,'Anexo V - Quadro Consolidado'!W41,0)</f>
        <v>0</v>
      </c>
      <c r="EE42" s="43">
        <f>IF('Anexo V - Quadro Consolidado'!AS41=Conferidor!$EE$2,'Anexo V - Quadro Consolidado'!X41,0)</f>
        <v>0</v>
      </c>
      <c r="EF42" s="43">
        <f>IF('Anexo V - Quadro Consolidado'!AS41=Conferidor!$EF$2,'Anexo V - Quadro Consolidado'!X41,0)</f>
        <v>0</v>
      </c>
      <c r="EG42" s="43">
        <f>IF('Anexo V - Quadro Consolidado'!AS41=Conferidor!$EG$2,'Anexo V - Quadro Consolidado'!X41,0)</f>
        <v>0</v>
      </c>
      <c r="EH42" s="43">
        <f>IF('Anexo V - Quadro Consolidado'!AS41=Conferidor!$EH$2,'Anexo V - Quadro Consolidado'!X41,0)</f>
        <v>0</v>
      </c>
      <c r="EI42" s="43">
        <f>IF('Anexo V - Quadro Consolidado'!AS41=Conferidor!$EI$2,'Anexo V - Quadro Consolidado'!X41,0)</f>
        <v>0</v>
      </c>
      <c r="EJ42" s="43">
        <f>IF('Anexo V - Quadro Consolidado'!AS41=Conferidor!$EJ$2,'Anexo V - Quadro Consolidado'!X41,0)</f>
        <v>0</v>
      </c>
      <c r="EL42" s="43">
        <f>IF('Anexo V - Quadro Consolidado'!AT41=Conferidor!$EL$2,'Anexo V - Quadro Consolidado'!Y41,0)</f>
        <v>0</v>
      </c>
      <c r="EM42" s="43">
        <f>IF('Anexo V - Quadro Consolidado'!AT41=Conferidor!$EM$2,'Anexo V - Quadro Consolidado'!Y41,0)</f>
        <v>0</v>
      </c>
      <c r="EN42" s="43">
        <f>IF('Anexo V - Quadro Consolidado'!AT41=Conferidor!$EN$2,'Anexo V - Quadro Consolidado'!Y41,0)</f>
        <v>0</v>
      </c>
      <c r="EO42" s="43">
        <f>IF('Anexo V - Quadro Consolidado'!AT41=Conferidor!$EO$2,'Anexo V - Quadro Consolidado'!Y41,0)</f>
        <v>0</v>
      </c>
      <c r="EP42" s="43">
        <f>IF('Anexo V - Quadro Consolidado'!AT41=Conferidor!$EP$2,'Anexo V - Quadro Consolidado'!Y41,0)</f>
        <v>0</v>
      </c>
      <c r="EQ42" s="43">
        <f>IF('Anexo V - Quadro Consolidado'!AT41=Conferidor!$EQ$2,'Anexo V - Quadro Consolidado'!Y41,0)</f>
        <v>0</v>
      </c>
    </row>
    <row r="43" spans="1:147">
      <c r="A43" s="12" t="s">
        <v>102</v>
      </c>
      <c r="B43" s="12" t="s">
        <v>45</v>
      </c>
      <c r="C43" s="12" t="s">
        <v>46</v>
      </c>
      <c r="D43" s="50">
        <f>IF('Anexo V - Quadro Consolidado'!AA42=Conferidor!$D$2,'Anexo V - Quadro Consolidado'!F42,0)</f>
        <v>0</v>
      </c>
      <c r="E43" s="50">
        <f>IF('Anexo V - Quadro Consolidado'!AA42=Conferidor!$E$2,'Anexo V - Quadro Consolidado'!F42,0)</f>
        <v>0</v>
      </c>
      <c r="F43" s="50">
        <f>IF('Anexo V - Quadro Consolidado'!AA42=Conferidor!$F$2,'Anexo V - Quadro Consolidado'!F42,0)</f>
        <v>0</v>
      </c>
      <c r="G43" s="50">
        <f>IF('Anexo V - Quadro Consolidado'!AA42=Conferidor!$G$2,'Anexo V - Quadro Consolidado'!F42,0)</f>
        <v>0</v>
      </c>
      <c r="H43" s="50">
        <f>IF('Anexo V - Quadro Consolidado'!AA42=Conferidor!$H$2,'Anexo V - Quadro Consolidado'!F42,0)</f>
        <v>0</v>
      </c>
      <c r="I43" s="50">
        <f>IF('Anexo V - Quadro Consolidado'!AA42=Conferidor!$I$2,'Anexo V - Quadro Consolidado'!F42,0)</f>
        <v>0</v>
      </c>
      <c r="K43" s="262">
        <f>IF('Anexo V - Quadro Consolidado'!AB42=Conferidor!$K$2,'Anexo V - Quadro Consolidado'!G42,0)</f>
        <v>0</v>
      </c>
      <c r="L43" s="262">
        <f>IF('Anexo V - Quadro Consolidado'!AB42=Conferidor!$L$2,'Anexo V - Quadro Consolidado'!G42,0)</f>
        <v>0</v>
      </c>
      <c r="M43" s="262">
        <f>IF('Anexo V - Quadro Consolidado'!AB42=Conferidor!$M$2,'Anexo V - Quadro Consolidado'!G42,0)</f>
        <v>0</v>
      </c>
      <c r="N43" s="262">
        <f>IF('Anexo V - Quadro Consolidado'!AB42=Conferidor!$N$2,'Anexo V - Quadro Consolidado'!G42,0)</f>
        <v>0</v>
      </c>
      <c r="O43" s="262">
        <f>IF('Anexo V - Quadro Consolidado'!AB42=Conferidor!$O$2,'Anexo V - Quadro Consolidado'!G42,0)</f>
        <v>0</v>
      </c>
      <c r="P43" s="262">
        <f>IF('Anexo V - Quadro Consolidado'!AB42=Conferidor!$P$2,'Anexo V - Quadro Consolidado'!G42,0)</f>
        <v>0</v>
      </c>
      <c r="R43" s="50">
        <f>IF('Anexo V - Quadro Consolidado'!AC42=Conferidor!$R$2,'Anexo V - Quadro Consolidado'!H42,0)</f>
        <v>0</v>
      </c>
      <c r="S43" s="50">
        <f>IF('Anexo V - Quadro Consolidado'!AC42=Conferidor!$S$2,'Anexo V - Quadro Consolidado'!H42,0)</f>
        <v>0</v>
      </c>
      <c r="T43" s="50">
        <f>IF('Anexo V - Quadro Consolidado'!AC42=Conferidor!$T$2,'Anexo V - Quadro Consolidado'!H42,0)</f>
        <v>0</v>
      </c>
      <c r="U43" s="50">
        <f>IF('Anexo V - Quadro Consolidado'!AC42=Conferidor!$U$2,'Anexo V - Quadro Consolidado'!H42,0)</f>
        <v>0</v>
      </c>
      <c r="V43" s="50">
        <f>IF('Anexo V - Quadro Consolidado'!AC42=Conferidor!$V$2,'Anexo V - Quadro Consolidado'!H42,0)</f>
        <v>0</v>
      </c>
      <c r="W43" s="50">
        <f>IF('Anexo V - Quadro Consolidado'!AC42=Conferidor!$W$2,'Anexo V - Quadro Consolidado'!H42,0)</f>
        <v>0</v>
      </c>
      <c r="Y43" s="43">
        <f>IF('Anexo V - Quadro Consolidado'!AH42=Conferidor!$Y$2,'Anexo V - Quadro Consolidado'!M42,0)</f>
        <v>0</v>
      </c>
      <c r="Z43" s="43">
        <f>IF('Anexo V - Quadro Consolidado'!AH42=Conferidor!$Z$2,'Anexo V - Quadro Consolidado'!M42,0)</f>
        <v>0</v>
      </c>
      <c r="AA43" s="43">
        <f>IF('Anexo V - Quadro Consolidado'!AH42=Conferidor!$AA$2,'Anexo V - Quadro Consolidado'!M42,0)</f>
        <v>0</v>
      </c>
      <c r="AB43" s="43">
        <f>IF('Anexo V - Quadro Consolidado'!AH42=Conferidor!$AB$2,'Anexo V - Quadro Consolidado'!M42,0)</f>
        <v>0</v>
      </c>
      <c r="AC43" s="43">
        <f>IF('Anexo V - Quadro Consolidado'!AH42=Conferidor!$AC$2,'Anexo V - Quadro Consolidado'!M42,0)</f>
        <v>0</v>
      </c>
      <c r="AD43" s="43">
        <f>IF('Anexo V - Quadro Consolidado'!AH42=Conferidor!$AD$2,'Anexo V - Quadro Consolidado'!M42,0)</f>
        <v>0</v>
      </c>
      <c r="AF43" s="43">
        <f>IF('Anexo V - Quadro Consolidado'!AI42=Conferidor!$AF$2,'Anexo V - Quadro Consolidado'!N42,0)</f>
        <v>0</v>
      </c>
      <c r="AG43" s="43">
        <f>IF('Anexo V - Quadro Consolidado'!AI42=Conferidor!$AG$2,'Anexo V - Quadro Consolidado'!N42,0)</f>
        <v>0</v>
      </c>
      <c r="AH43" s="43">
        <f>IF('Anexo V - Quadro Consolidado'!AI42=Conferidor!$AH$2,'Anexo V - Quadro Consolidado'!N42,0)</f>
        <v>0</v>
      </c>
      <c r="AI43" s="43">
        <f>IF('Anexo V - Quadro Consolidado'!AI42=Conferidor!$AI$2,'Anexo V - Quadro Consolidado'!N42,0)</f>
        <v>0</v>
      </c>
      <c r="AJ43" s="43">
        <f>IF('Anexo V - Quadro Consolidado'!AI42=Conferidor!$AJ$2,'Anexo V - Quadro Consolidado'!N42,0)</f>
        <v>0</v>
      </c>
      <c r="AK43" s="43">
        <f>IF('Anexo V - Quadro Consolidado'!AI42=Conferidor!$AK$2,'Anexo V - Quadro Consolidado'!N42,0)</f>
        <v>0</v>
      </c>
      <c r="AM43" s="43">
        <f>IF('Anexo V - Quadro Consolidado'!AJ42=Conferidor!$AM$2,'Anexo V - Quadro Consolidado'!O42,0)</f>
        <v>0</v>
      </c>
      <c r="AN43" s="43">
        <f>IF('Anexo V - Quadro Consolidado'!AJ42=Conferidor!$AN$2,'Anexo V - Quadro Consolidado'!O42,0)</f>
        <v>0</v>
      </c>
      <c r="AO43" s="43">
        <f>IF('Anexo V - Quadro Consolidado'!AJ42=Conferidor!$AO$2,'Anexo V - Quadro Consolidado'!O42,0)</f>
        <v>0</v>
      </c>
      <c r="AP43" s="43">
        <f>IF('Anexo V - Quadro Consolidado'!AJ42=Conferidor!$AP$2,'Anexo V - Quadro Consolidado'!O42,0)</f>
        <v>0</v>
      </c>
      <c r="AQ43" s="43">
        <f>IF('Anexo V - Quadro Consolidado'!AJ42=Conferidor!$AQ$2,'Anexo V - Quadro Consolidado'!O42,0)</f>
        <v>0</v>
      </c>
      <c r="AR43" s="43">
        <f>IF('Anexo V - Quadro Consolidado'!AJ42=Conferidor!$AR$2,'Anexo V - Quadro Consolidado'!O42,0)</f>
        <v>0</v>
      </c>
      <c r="AT43" s="43">
        <f>IF('Anexo V - Quadro Consolidado'!AE42=Conferidor!$AT$2,'Anexo V - Quadro Consolidado'!J42,0)</f>
        <v>0</v>
      </c>
      <c r="AU43" s="43">
        <f>IF('Anexo V - Quadro Consolidado'!AE42=Conferidor!$AU$2,'Anexo V - Quadro Consolidado'!J42,0)</f>
        <v>0</v>
      </c>
      <c r="AV43" s="43">
        <f>IF('Anexo V - Quadro Consolidado'!AE42=Conferidor!$AV$2,'Anexo V - Quadro Consolidado'!J42,0)</f>
        <v>0</v>
      </c>
      <c r="AW43" s="43">
        <f>IF('Anexo V - Quadro Consolidado'!AE42=Conferidor!$AW$2,'Anexo V - Quadro Consolidado'!J42,0)</f>
        <v>0</v>
      </c>
      <c r="AX43" s="43">
        <f>IF('Anexo V - Quadro Consolidado'!AE42=Conferidor!$AX$2,'Anexo V - Quadro Consolidado'!J42,0)</f>
        <v>1</v>
      </c>
      <c r="AY43" s="43">
        <f>IF('Anexo V - Quadro Consolidado'!AE42=Conferidor!$AY$2,'Anexo V - Quadro Consolidado'!J42,0)</f>
        <v>0</v>
      </c>
      <c r="AZ43" s="43">
        <f>IF('Anexo V - Quadro Consolidado'!AE42=Conferidor!$AZ$2,'Anexo V - Quadro Consolidado'!J42,0)</f>
        <v>0</v>
      </c>
      <c r="BA43" s="43">
        <f>IF('Anexo V - Quadro Consolidado'!AE42=Conferidor!$BA$2,'Anexo V - Quadro Consolidado'!J42,0)</f>
        <v>0</v>
      </c>
      <c r="BB43" s="43">
        <f>IF('Anexo V - Quadro Consolidado'!AE42=Conferidor!$BB$2,'Anexo V - Quadro Consolidado'!J42,0)</f>
        <v>0</v>
      </c>
      <c r="BD43" s="43">
        <f>IF('Anexo V - Quadro Consolidado'!AF42=Conferidor!$BD$2,'Anexo V - Quadro Consolidado'!K42,0)</f>
        <v>0</v>
      </c>
      <c r="BE43" s="43">
        <f>IF('Anexo V - Quadro Consolidado'!AF42=Conferidor!$BE$2,'Anexo V - Quadro Consolidado'!K42,0)</f>
        <v>0</v>
      </c>
      <c r="BF43" s="43">
        <f>IF('Anexo V - Quadro Consolidado'!AF42=Conferidor!$BF$2,'Anexo V - Quadro Consolidado'!K42,0)</f>
        <v>0</v>
      </c>
      <c r="BG43" s="43">
        <f>IF('Anexo V - Quadro Consolidado'!AF42=Conferidor!$BG$2,'Anexo V - Quadro Consolidado'!K42,0)</f>
        <v>0</v>
      </c>
      <c r="BH43" s="43">
        <f>IF('Anexo V - Quadro Consolidado'!AF42=Conferidor!$BH$2,'Anexo V - Quadro Consolidado'!K42,0)</f>
        <v>0</v>
      </c>
      <c r="BI43" s="43">
        <f>IF('Anexo V - Quadro Consolidado'!AF42=Conferidor!$BI$2,'Anexo V - Quadro Consolidado'!K42,0)</f>
        <v>0</v>
      </c>
      <c r="BJ43" s="43">
        <f>IF('Anexo V - Quadro Consolidado'!AF42=Conferidor!$BJ$2,'Anexo V - Quadro Consolidado'!K42,0)</f>
        <v>0</v>
      </c>
      <c r="BK43" s="43">
        <f>IF('Anexo V - Quadro Consolidado'!AF42=Conferidor!$BK$2,'Anexo V - Quadro Consolidado'!K42,0)</f>
        <v>0</v>
      </c>
      <c r="BM43" s="43">
        <f>IF('Anexo V - Quadro Consolidado'!AG42=Conferidor!$BM$2,'Anexo V - Quadro Consolidado'!L42,0)</f>
        <v>0</v>
      </c>
      <c r="BN43" s="43">
        <f>IF('Anexo V - Quadro Consolidado'!AG42=Conferidor!$BN$2,'Anexo V - Quadro Consolidado'!L42,0)</f>
        <v>0</v>
      </c>
      <c r="BO43" s="43">
        <f>IF('Anexo V - Quadro Consolidado'!AG42=Conferidor!$BO$2,'Anexo V - Quadro Consolidado'!L42,0)</f>
        <v>0</v>
      </c>
      <c r="BP43" s="43">
        <f>IF('Anexo V - Quadro Consolidado'!AG42=Conferidor!$BP$2,'Anexo V - Quadro Consolidado'!L42,0)</f>
        <v>0</v>
      </c>
      <c r="BQ43" s="43">
        <f>IF('Anexo V - Quadro Consolidado'!AG42=Conferidor!$BQ$2,'Anexo V - Quadro Consolidado'!L42,0)</f>
        <v>0</v>
      </c>
      <c r="BR43" s="43">
        <f>IF('Anexo V - Quadro Consolidado'!AG42=Conferidor!$BR$2,'Anexo V - Quadro Consolidado'!L42,0)</f>
        <v>0</v>
      </c>
      <c r="BT43" s="43">
        <f>IF('Anexo V - Quadro Consolidado'!AD42=Conferidor!$BT$2,'Anexo V - Quadro Consolidado'!I42,0)</f>
        <v>0</v>
      </c>
      <c r="BU43" s="43">
        <f>IF('Anexo V - Quadro Consolidado'!AD42=Conferidor!$BU$2,'Anexo V - Quadro Consolidado'!I42,0)</f>
        <v>0</v>
      </c>
      <c r="BV43" s="43">
        <f>IF('Anexo V - Quadro Consolidado'!AD42=Conferidor!$BV$2,'Anexo V - Quadro Consolidado'!I42,0)</f>
        <v>0</v>
      </c>
      <c r="BW43" s="43">
        <f>IF('Anexo V - Quadro Consolidado'!AD42=Conferidor!$BW$2,'Anexo V - Quadro Consolidado'!I42,0)</f>
        <v>0</v>
      </c>
      <c r="BX43" s="43">
        <f>IF('Anexo V - Quadro Consolidado'!AD42=Conferidor!$BX$2,'Anexo V - Quadro Consolidado'!I42,0)</f>
        <v>0</v>
      </c>
      <c r="BY43" s="43">
        <f>IF('Anexo V - Quadro Consolidado'!AD42=Conferidor!$BY$2,'Anexo V - Quadro Consolidado'!I42,0)</f>
        <v>0</v>
      </c>
      <c r="CA43" s="43">
        <f>IF('Anexo V - Quadro Consolidado'!AK42=Conferidor!$CA$2,'Anexo V - Quadro Consolidado'!P42,0)</f>
        <v>0</v>
      </c>
      <c r="CB43" s="43">
        <f>IF('Anexo V - Quadro Consolidado'!AK42=Conferidor!$CB$2,'Anexo V - Quadro Consolidado'!P42,0)</f>
        <v>0</v>
      </c>
      <c r="CC43" s="43">
        <f>IF('Anexo V - Quadro Consolidado'!AK42=Conferidor!$CC$2,'Anexo V - Quadro Consolidado'!P42,0)</f>
        <v>0</v>
      </c>
      <c r="CD43" s="43">
        <f>IF('Anexo V - Quadro Consolidado'!AK42=Conferidor!$CD$2,'Anexo V - Quadro Consolidado'!P42,0)</f>
        <v>0</v>
      </c>
      <c r="CE43" s="43">
        <f>IF('Anexo V - Quadro Consolidado'!AK42=Conferidor!$CE$2,'Anexo V - Quadro Consolidado'!P42,0)</f>
        <v>0</v>
      </c>
      <c r="CF43" s="43">
        <f>IF('Anexo V - Quadro Consolidado'!AK42=Conferidor!$CF$2,'Anexo V - Quadro Consolidado'!P42,0)</f>
        <v>0</v>
      </c>
      <c r="CH43" s="43">
        <f>IF('Anexo V - Quadro Consolidado'!AM42=Conferidor!$CH$2,'Anexo V - Quadro Consolidado'!R42,0)</f>
        <v>0</v>
      </c>
      <c r="CI43" s="43">
        <f>IF('Anexo V - Quadro Consolidado'!AM42=Conferidor!$CI$2,'Anexo V - Quadro Consolidado'!R42,0)</f>
        <v>0</v>
      </c>
      <c r="CJ43" s="43">
        <f>IF('Anexo V - Quadro Consolidado'!AM42=Conferidor!$CJ$2,'Anexo V - Quadro Consolidado'!R42,0)</f>
        <v>0</v>
      </c>
      <c r="CK43" s="43">
        <f>IF('Anexo V - Quadro Consolidado'!AM42=Conferidor!$CK$2,'Anexo V - Quadro Consolidado'!R42,0)</f>
        <v>0</v>
      </c>
      <c r="CL43" s="43">
        <f>IF('Anexo V - Quadro Consolidado'!AM42=Conferidor!$CL$2,'Anexo V - Quadro Consolidado'!R42,0)</f>
        <v>0</v>
      </c>
      <c r="CM43" s="43">
        <f>IF('Anexo V - Quadro Consolidado'!AM42=Conferidor!$CM$2,'Anexo V - Quadro Consolidado'!R42,0)</f>
        <v>0</v>
      </c>
      <c r="CO43" s="43">
        <f>IF('Anexo V - Quadro Consolidado'!AN42=Conferidor!$CO$2,'Anexo V - Quadro Consolidado'!S42,0)</f>
        <v>0</v>
      </c>
      <c r="CP43" s="43">
        <f>IF('Anexo V - Quadro Consolidado'!AN42=Conferidor!$CP$2,'Anexo V - Quadro Consolidado'!S42,0)</f>
        <v>0</v>
      </c>
      <c r="CQ43" s="43">
        <f>IF('Anexo V - Quadro Consolidado'!AN42=Conferidor!$CQ$2,'Anexo V - Quadro Consolidado'!S42,0)</f>
        <v>0</v>
      </c>
      <c r="CR43" s="43">
        <f>IF('Anexo V - Quadro Consolidado'!AN42=Conferidor!$CR$2,'Anexo V - Quadro Consolidado'!S42,0)</f>
        <v>0</v>
      </c>
      <c r="CS43" s="43">
        <f>IF('Anexo V - Quadro Consolidado'!AN42=Conferidor!$CS$2,'Anexo V - Quadro Consolidado'!S42,0)</f>
        <v>0</v>
      </c>
      <c r="CT43" s="43">
        <f>IF('Anexo V - Quadro Consolidado'!AN42=Conferidor!$CT$2,'Anexo V - Quadro Consolidado'!S42,0)</f>
        <v>0</v>
      </c>
      <c r="CV43" s="43">
        <f>IF('Anexo V - Quadro Consolidado'!AO42=Conferidor!$CV$2,'Anexo V - Quadro Consolidado'!T42,0)</f>
        <v>0</v>
      </c>
      <c r="CW43" s="43">
        <f>IF('Anexo V - Quadro Consolidado'!AO42=Conferidor!$CW$2,'Anexo V - Quadro Consolidado'!T42,0)</f>
        <v>0</v>
      </c>
      <c r="CX43" s="43">
        <f>IF('Anexo V - Quadro Consolidado'!AO42=Conferidor!$CX$2,'Anexo V - Quadro Consolidado'!T42,0)</f>
        <v>0</v>
      </c>
      <c r="CY43" s="43">
        <f>IF('Anexo V - Quadro Consolidado'!AO42=Conferidor!$CY$2,'Anexo V - Quadro Consolidado'!T42,0)</f>
        <v>0</v>
      </c>
      <c r="CZ43" s="43">
        <f>IF('Anexo V - Quadro Consolidado'!AO42=Conferidor!$CZ$2,'Anexo V - Quadro Consolidado'!T42,0)</f>
        <v>0</v>
      </c>
      <c r="DA43" s="43">
        <f>IF('Anexo V - Quadro Consolidado'!AO42=Conferidor!$DA$2,'Anexo V - Quadro Consolidado'!T42,0)</f>
        <v>0</v>
      </c>
      <c r="DC43" s="43">
        <f>IF('Anexo V - Quadro Consolidado'!AL42=Conferidor!$DC$2,'Anexo V - Quadro Consolidado'!Q42,0)</f>
        <v>0</v>
      </c>
      <c r="DD43" s="43">
        <f>IF('Anexo V - Quadro Consolidado'!AL42=Conferidor!$DD$2,'Anexo V - Quadro Consolidado'!Q42,0)</f>
        <v>0</v>
      </c>
      <c r="DE43" s="43">
        <f>IF('Anexo V - Quadro Consolidado'!AL42=Conferidor!$DE$2,'Anexo V - Quadro Consolidado'!Q42,0)</f>
        <v>0</v>
      </c>
      <c r="DF43" s="43">
        <f>IF('Anexo V - Quadro Consolidado'!AL42=Conferidor!$DF$2,'Anexo V - Quadro Consolidado'!Q42,0)</f>
        <v>0</v>
      </c>
      <c r="DG43" s="43">
        <f>IF('Anexo V - Quadro Consolidado'!AL42=Conferidor!$DG$2,'Anexo V - Quadro Consolidado'!Q42,0)</f>
        <v>0</v>
      </c>
      <c r="DH43" s="43">
        <f>IF('Anexo V - Quadro Consolidado'!AL42=Conferidor!$DH$2,'Anexo V - Quadro Consolidado'!Q42,0)</f>
        <v>0</v>
      </c>
      <c r="DJ43" s="43">
        <f>IF('Anexo V - Quadro Consolidado'!AP42=Conferidor!$DJ$2,'Anexo V - Quadro Consolidado'!U42,0)</f>
        <v>0</v>
      </c>
      <c r="DK43" s="43">
        <f>IF('Anexo V - Quadro Consolidado'!AP42=Conferidor!$DK$2,'Anexo V - Quadro Consolidado'!U42,0)</f>
        <v>0</v>
      </c>
      <c r="DL43" s="43">
        <f>IF('Anexo V - Quadro Consolidado'!AP42=Conferidor!$DL$2,'Anexo V - Quadro Consolidado'!U42,0)</f>
        <v>0</v>
      </c>
      <c r="DM43" s="43">
        <f>IF('Anexo V - Quadro Consolidado'!AP42=Conferidor!$DM$2,'Anexo V - Quadro Consolidado'!U42,0)</f>
        <v>0</v>
      </c>
      <c r="DN43" s="43">
        <f>IF('Anexo V - Quadro Consolidado'!AP42=Conferidor!$DN$2,'Anexo V - Quadro Consolidado'!U42,0)</f>
        <v>0</v>
      </c>
      <c r="DO43" s="43">
        <f>IF('Anexo V - Quadro Consolidado'!AP42=Conferidor!$DO$2,'Anexo V - Quadro Consolidado'!U42,0)</f>
        <v>0</v>
      </c>
      <c r="DQ43" s="43">
        <f>IF('Anexo V - Quadro Consolidado'!AQ42=Conferidor!$DQ$2,'Anexo V - Quadro Consolidado'!V42,0)</f>
        <v>0</v>
      </c>
      <c r="DR43" s="43">
        <f>IF('Anexo V - Quadro Consolidado'!AQ42=Conferidor!$DR$2,'Anexo V - Quadro Consolidado'!V42,0)</f>
        <v>0</v>
      </c>
      <c r="DS43" s="43">
        <f>IF('Anexo V - Quadro Consolidado'!AQ42=Conferidor!$DS$2,'Anexo V - Quadro Consolidado'!V42,0)</f>
        <v>0</v>
      </c>
      <c r="DT43" s="43">
        <f>IF('Anexo V - Quadro Consolidado'!AQ42=Conferidor!$DT$2,'Anexo V - Quadro Consolidado'!V42,0)</f>
        <v>0</v>
      </c>
      <c r="DU43" s="43">
        <f>IF('Anexo V - Quadro Consolidado'!AQ42=Conferidor!$DU$2,'Anexo V - Quadro Consolidado'!V42,0)</f>
        <v>0</v>
      </c>
      <c r="DV43" s="43">
        <f>IF('Anexo V - Quadro Consolidado'!AQ42=Conferidor!$DV$2,'Anexo V - Quadro Consolidado'!V42,0)</f>
        <v>0</v>
      </c>
      <c r="DX43" s="22">
        <f>IF('Anexo V - Quadro Consolidado'!AR42=Conferidor!$DX$2,'Anexo V - Quadro Consolidado'!W42,0)</f>
        <v>0</v>
      </c>
      <c r="DY43" s="22">
        <f>IF('Anexo V - Quadro Consolidado'!AR42=Conferidor!$DY$2,'Anexo V - Quadro Consolidado'!W42,0)</f>
        <v>0</v>
      </c>
      <c r="DZ43" s="22">
        <f>IF('Anexo V - Quadro Consolidado'!AR42=Conferidor!$DZ$2,'Anexo V - Quadro Consolidado'!W42,0)</f>
        <v>0</v>
      </c>
      <c r="EA43" s="22">
        <f>IF('Anexo V - Quadro Consolidado'!AR42=Conferidor!$EA$2,'Anexo V - Quadro Consolidado'!W42,0)</f>
        <v>0</v>
      </c>
      <c r="EB43" s="22">
        <f>IF('Anexo V - Quadro Consolidado'!AR42=Conferidor!$EB$2,'Anexo V - Quadro Consolidado'!W42,0)</f>
        <v>0</v>
      </c>
      <c r="EC43" s="22">
        <f>IF('Anexo V - Quadro Consolidado'!AR42=Conferidor!$EC$2,'Anexo V - Quadro Consolidado'!W42,0)</f>
        <v>0</v>
      </c>
      <c r="EE43" s="43">
        <f>IF('Anexo V - Quadro Consolidado'!AS42=Conferidor!$EE$2,'Anexo V - Quadro Consolidado'!X42,0)</f>
        <v>0</v>
      </c>
      <c r="EF43" s="43">
        <f>IF('Anexo V - Quadro Consolidado'!AS42=Conferidor!$EF$2,'Anexo V - Quadro Consolidado'!X42,0)</f>
        <v>0</v>
      </c>
      <c r="EG43" s="43">
        <f>IF('Anexo V - Quadro Consolidado'!AS42=Conferidor!$EG$2,'Anexo V - Quadro Consolidado'!X42,0)</f>
        <v>0</v>
      </c>
      <c r="EH43" s="43">
        <f>IF('Anexo V - Quadro Consolidado'!AS42=Conferidor!$EH$2,'Anexo V - Quadro Consolidado'!X42,0)</f>
        <v>0</v>
      </c>
      <c r="EI43" s="43">
        <f>IF('Anexo V - Quadro Consolidado'!AS42=Conferidor!$EI$2,'Anexo V - Quadro Consolidado'!X42,0)</f>
        <v>0</v>
      </c>
      <c r="EJ43" s="43">
        <f>IF('Anexo V - Quadro Consolidado'!AS42=Conferidor!$EJ$2,'Anexo V - Quadro Consolidado'!X42,0)</f>
        <v>0</v>
      </c>
      <c r="EL43" s="43">
        <f>IF('Anexo V - Quadro Consolidado'!AT42=Conferidor!$EL$2,'Anexo V - Quadro Consolidado'!Y42,0)</f>
        <v>0</v>
      </c>
      <c r="EM43" s="43">
        <f>IF('Anexo V - Quadro Consolidado'!AT42=Conferidor!$EM$2,'Anexo V - Quadro Consolidado'!Y42,0)</f>
        <v>0</v>
      </c>
      <c r="EN43" s="43">
        <f>IF('Anexo V - Quadro Consolidado'!AT42=Conferidor!$EN$2,'Anexo V - Quadro Consolidado'!Y42,0)</f>
        <v>0</v>
      </c>
      <c r="EO43" s="43">
        <f>IF('Anexo V - Quadro Consolidado'!AT42=Conferidor!$EO$2,'Anexo V - Quadro Consolidado'!Y42,0)</f>
        <v>0</v>
      </c>
      <c r="EP43" s="43">
        <f>IF('Anexo V - Quadro Consolidado'!AT42=Conferidor!$EP$2,'Anexo V - Quadro Consolidado'!Y42,0)</f>
        <v>0</v>
      </c>
      <c r="EQ43" s="43">
        <f>IF('Anexo V - Quadro Consolidado'!AT42=Conferidor!$EQ$2,'Anexo V - Quadro Consolidado'!Y42,0)</f>
        <v>0</v>
      </c>
    </row>
    <row r="44" spans="1:147">
      <c r="A44" s="12" t="s">
        <v>102</v>
      </c>
      <c r="B44" s="12" t="s">
        <v>45</v>
      </c>
      <c r="C44" s="12" t="s">
        <v>47</v>
      </c>
      <c r="D44" s="50">
        <f>IF('Anexo V - Quadro Consolidado'!AA43=Conferidor!$D$2,'Anexo V - Quadro Consolidado'!F43,0)</f>
        <v>0</v>
      </c>
      <c r="E44" s="50">
        <f>IF('Anexo V - Quadro Consolidado'!AA43=Conferidor!$E$2,'Anexo V - Quadro Consolidado'!F43,0)</f>
        <v>0</v>
      </c>
      <c r="F44" s="50">
        <f>IF('Anexo V - Quadro Consolidado'!AA43=Conferidor!$F$2,'Anexo V - Quadro Consolidado'!F43,0)</f>
        <v>0</v>
      </c>
      <c r="G44" s="50">
        <f>IF('Anexo V - Quadro Consolidado'!AA43=Conferidor!$G$2,'Anexo V - Quadro Consolidado'!F43,0)</f>
        <v>0</v>
      </c>
      <c r="H44" s="50">
        <f>IF('Anexo V - Quadro Consolidado'!AA43=Conferidor!$H$2,'Anexo V - Quadro Consolidado'!F43,0)</f>
        <v>0</v>
      </c>
      <c r="I44" s="50">
        <f>IF('Anexo V - Quadro Consolidado'!AA43=Conferidor!$I$2,'Anexo V - Quadro Consolidado'!F43,0)</f>
        <v>0</v>
      </c>
      <c r="K44" s="262">
        <f>IF('Anexo V - Quadro Consolidado'!AB43=Conferidor!$K$2,'Anexo V - Quadro Consolidado'!G43,0)</f>
        <v>0</v>
      </c>
      <c r="L44" s="262">
        <f>IF('Anexo V - Quadro Consolidado'!AB43=Conferidor!$L$2,'Anexo V - Quadro Consolidado'!G43,0)</f>
        <v>0</v>
      </c>
      <c r="M44" s="262">
        <f>IF('Anexo V - Quadro Consolidado'!AB43=Conferidor!$M$2,'Anexo V - Quadro Consolidado'!G43,0)</f>
        <v>0</v>
      </c>
      <c r="N44" s="262">
        <f>IF('Anexo V - Quadro Consolidado'!AB43=Conferidor!$N$2,'Anexo V - Quadro Consolidado'!G43,0)</f>
        <v>0</v>
      </c>
      <c r="O44" s="262">
        <f>IF('Anexo V - Quadro Consolidado'!AB43=Conferidor!$O$2,'Anexo V - Quadro Consolidado'!G43,0)</f>
        <v>0</v>
      </c>
      <c r="P44" s="262">
        <f>IF('Anexo V - Quadro Consolidado'!AB43=Conferidor!$P$2,'Anexo V - Quadro Consolidado'!G43,0)</f>
        <v>0</v>
      </c>
      <c r="R44" s="50">
        <f>IF('Anexo V - Quadro Consolidado'!AC43=Conferidor!$R$2,'Anexo V - Quadro Consolidado'!H43,0)</f>
        <v>0</v>
      </c>
      <c r="S44" s="50">
        <f>IF('Anexo V - Quadro Consolidado'!AC43=Conferidor!$S$2,'Anexo V - Quadro Consolidado'!H43,0)</f>
        <v>0</v>
      </c>
      <c r="T44" s="50">
        <f>IF('Anexo V - Quadro Consolidado'!AC43=Conferidor!$T$2,'Anexo V - Quadro Consolidado'!H43,0)</f>
        <v>0</v>
      </c>
      <c r="U44" s="50">
        <f>IF('Anexo V - Quadro Consolidado'!AC43=Conferidor!$U$2,'Anexo V - Quadro Consolidado'!H43,0)</f>
        <v>0</v>
      </c>
      <c r="V44" s="50">
        <f>IF('Anexo V - Quadro Consolidado'!AC43=Conferidor!$V$2,'Anexo V - Quadro Consolidado'!H43,0)</f>
        <v>0</v>
      </c>
      <c r="W44" s="50">
        <f>IF('Anexo V - Quadro Consolidado'!AC43=Conferidor!$W$2,'Anexo V - Quadro Consolidado'!H43,0)</f>
        <v>0</v>
      </c>
      <c r="Y44" s="43">
        <f>IF('Anexo V - Quadro Consolidado'!AH43=Conferidor!$Y$2,'Anexo V - Quadro Consolidado'!M43,0)</f>
        <v>0</v>
      </c>
      <c r="Z44" s="43">
        <f>IF('Anexo V - Quadro Consolidado'!AH43=Conferidor!$Z$2,'Anexo V - Quadro Consolidado'!M43,0)</f>
        <v>0</v>
      </c>
      <c r="AA44" s="43">
        <f>IF('Anexo V - Quadro Consolidado'!AH43=Conferidor!$AA$2,'Anexo V - Quadro Consolidado'!M43,0)</f>
        <v>0</v>
      </c>
      <c r="AB44" s="43">
        <f>IF('Anexo V - Quadro Consolidado'!AH43=Conferidor!$AB$2,'Anexo V - Quadro Consolidado'!M43,0)</f>
        <v>0</v>
      </c>
      <c r="AC44" s="43">
        <f>IF('Anexo V - Quadro Consolidado'!AH43=Conferidor!$AC$2,'Anexo V - Quadro Consolidado'!M43,0)</f>
        <v>0</v>
      </c>
      <c r="AD44" s="43">
        <f>IF('Anexo V - Quadro Consolidado'!AH43=Conferidor!$AD$2,'Anexo V - Quadro Consolidado'!M43,0)</f>
        <v>0</v>
      </c>
      <c r="AF44" s="43">
        <f>IF('Anexo V - Quadro Consolidado'!AI43=Conferidor!$AF$2,'Anexo V - Quadro Consolidado'!N43,0)</f>
        <v>0</v>
      </c>
      <c r="AG44" s="43">
        <f>IF('Anexo V - Quadro Consolidado'!AI43=Conferidor!$AG$2,'Anexo V - Quadro Consolidado'!N43,0)</f>
        <v>0</v>
      </c>
      <c r="AH44" s="43">
        <f>IF('Anexo V - Quadro Consolidado'!AI43=Conferidor!$AH$2,'Anexo V - Quadro Consolidado'!N43,0)</f>
        <v>0</v>
      </c>
      <c r="AI44" s="43">
        <f>IF('Anexo V - Quadro Consolidado'!AI43=Conferidor!$AI$2,'Anexo V - Quadro Consolidado'!N43,0)</f>
        <v>0</v>
      </c>
      <c r="AJ44" s="43">
        <f>IF('Anexo V - Quadro Consolidado'!AI43=Conferidor!$AJ$2,'Anexo V - Quadro Consolidado'!N43,0)</f>
        <v>0</v>
      </c>
      <c r="AK44" s="43">
        <f>IF('Anexo V - Quadro Consolidado'!AI43=Conferidor!$AK$2,'Anexo V - Quadro Consolidado'!N43,0)</f>
        <v>0</v>
      </c>
      <c r="AM44" s="43">
        <f>IF('Anexo V - Quadro Consolidado'!AJ43=Conferidor!$AM$2,'Anexo V - Quadro Consolidado'!O43,0)</f>
        <v>0</v>
      </c>
      <c r="AN44" s="43">
        <f>IF('Anexo V - Quadro Consolidado'!AJ43=Conferidor!$AN$2,'Anexo V - Quadro Consolidado'!O43,0)</f>
        <v>0</v>
      </c>
      <c r="AO44" s="43">
        <f>IF('Anexo V - Quadro Consolidado'!AJ43=Conferidor!$AO$2,'Anexo V - Quadro Consolidado'!O43,0)</f>
        <v>0</v>
      </c>
      <c r="AP44" s="43">
        <f>IF('Anexo V - Quadro Consolidado'!AJ43=Conferidor!$AP$2,'Anexo V - Quadro Consolidado'!O43,0)</f>
        <v>0</v>
      </c>
      <c r="AQ44" s="43">
        <f>IF('Anexo V - Quadro Consolidado'!AJ43=Conferidor!$AQ$2,'Anexo V - Quadro Consolidado'!O43,0)</f>
        <v>0</v>
      </c>
      <c r="AR44" s="43">
        <f>IF('Anexo V - Quadro Consolidado'!AJ43=Conferidor!$AR$2,'Anexo V - Quadro Consolidado'!O43,0)</f>
        <v>0</v>
      </c>
      <c r="AT44" s="43">
        <f>IF('Anexo V - Quadro Consolidado'!AE43=Conferidor!$AT$2,'Anexo V - Quadro Consolidado'!J43,0)</f>
        <v>0</v>
      </c>
      <c r="AU44" s="43">
        <f>IF('Anexo V - Quadro Consolidado'!AE43=Conferidor!$AU$2,'Anexo V - Quadro Consolidado'!J43,0)</f>
        <v>0</v>
      </c>
      <c r="AV44" s="43">
        <f>IF('Anexo V - Quadro Consolidado'!AE43=Conferidor!$AV$2,'Anexo V - Quadro Consolidado'!J43,0)</f>
        <v>0</v>
      </c>
      <c r="AW44" s="43">
        <f>IF('Anexo V - Quadro Consolidado'!AE43=Conferidor!$AW$2,'Anexo V - Quadro Consolidado'!J43,0)</f>
        <v>0</v>
      </c>
      <c r="AX44" s="43">
        <f>IF('Anexo V - Quadro Consolidado'!AE43=Conferidor!$AX$2,'Anexo V - Quadro Consolidado'!J43,0)</f>
        <v>0</v>
      </c>
      <c r="AY44" s="43">
        <f>IF('Anexo V - Quadro Consolidado'!AE43=Conferidor!$AY$2,'Anexo V - Quadro Consolidado'!J43,0)</f>
        <v>0</v>
      </c>
      <c r="AZ44" s="43">
        <f>IF('Anexo V - Quadro Consolidado'!AE43=Conferidor!$AZ$2,'Anexo V - Quadro Consolidado'!J43,0)</f>
        <v>0</v>
      </c>
      <c r="BA44" s="43">
        <f>IF('Anexo V - Quadro Consolidado'!AE43=Conferidor!$BA$2,'Anexo V - Quadro Consolidado'!J43,0)</f>
        <v>0</v>
      </c>
      <c r="BB44" s="43">
        <f>IF('Anexo V - Quadro Consolidado'!AE43=Conferidor!$BB$2,'Anexo V - Quadro Consolidado'!J43,0)</f>
        <v>0</v>
      </c>
      <c r="BD44" s="43">
        <f>IF('Anexo V - Quadro Consolidado'!AF43=Conferidor!$BD$2,'Anexo V - Quadro Consolidado'!K43,0)</f>
        <v>0</v>
      </c>
      <c r="BE44" s="43">
        <f>IF('Anexo V - Quadro Consolidado'!AF43=Conferidor!$BE$2,'Anexo V - Quadro Consolidado'!K43,0)</f>
        <v>0</v>
      </c>
      <c r="BF44" s="43">
        <f>IF('Anexo V - Quadro Consolidado'!AF43=Conferidor!$BF$2,'Anexo V - Quadro Consolidado'!K43,0)</f>
        <v>0</v>
      </c>
      <c r="BG44" s="43">
        <f>IF('Anexo V - Quadro Consolidado'!AF43=Conferidor!$BG$2,'Anexo V - Quadro Consolidado'!K43,0)</f>
        <v>0</v>
      </c>
      <c r="BH44" s="43">
        <f>IF('Anexo V - Quadro Consolidado'!AF43=Conferidor!$BH$2,'Anexo V - Quadro Consolidado'!K43,0)</f>
        <v>0</v>
      </c>
      <c r="BI44" s="43">
        <f>IF('Anexo V - Quadro Consolidado'!AF43=Conferidor!$BI$2,'Anexo V - Quadro Consolidado'!K43,0)</f>
        <v>1</v>
      </c>
      <c r="BJ44" s="43">
        <f>IF('Anexo V - Quadro Consolidado'!AF43=Conferidor!$BJ$2,'Anexo V - Quadro Consolidado'!K43,0)</f>
        <v>0</v>
      </c>
      <c r="BK44" s="43">
        <f>IF('Anexo V - Quadro Consolidado'!AF43=Conferidor!$BK$2,'Anexo V - Quadro Consolidado'!K43,0)</f>
        <v>0</v>
      </c>
      <c r="BM44" s="43">
        <f>IF('Anexo V - Quadro Consolidado'!AG43=Conferidor!$BM$2,'Anexo V - Quadro Consolidado'!L43,0)</f>
        <v>0</v>
      </c>
      <c r="BN44" s="43">
        <f>IF('Anexo V - Quadro Consolidado'!AG43=Conferidor!$BN$2,'Anexo V - Quadro Consolidado'!L43,0)</f>
        <v>0</v>
      </c>
      <c r="BO44" s="43">
        <f>IF('Anexo V - Quadro Consolidado'!AG43=Conferidor!$BO$2,'Anexo V - Quadro Consolidado'!L43,0)</f>
        <v>0</v>
      </c>
      <c r="BP44" s="43">
        <f>IF('Anexo V - Quadro Consolidado'!AG43=Conferidor!$BP$2,'Anexo V - Quadro Consolidado'!L43,0)</f>
        <v>0</v>
      </c>
      <c r="BQ44" s="43">
        <f>IF('Anexo V - Quadro Consolidado'!AG43=Conferidor!$BQ$2,'Anexo V - Quadro Consolidado'!L43,0)</f>
        <v>0</v>
      </c>
      <c r="BR44" s="43">
        <f>IF('Anexo V - Quadro Consolidado'!AG43=Conferidor!$BR$2,'Anexo V - Quadro Consolidado'!L43,0)</f>
        <v>0</v>
      </c>
      <c r="BT44" s="43">
        <f>IF('Anexo V - Quadro Consolidado'!AD43=Conferidor!$BT$2,'Anexo V - Quadro Consolidado'!I43,0)</f>
        <v>0</v>
      </c>
      <c r="BU44" s="43">
        <f>IF('Anexo V - Quadro Consolidado'!AD43=Conferidor!$BU$2,'Anexo V - Quadro Consolidado'!I43,0)</f>
        <v>0</v>
      </c>
      <c r="BV44" s="43">
        <f>IF('Anexo V - Quadro Consolidado'!AD43=Conferidor!$BV$2,'Anexo V - Quadro Consolidado'!I43,0)</f>
        <v>0</v>
      </c>
      <c r="BW44" s="43">
        <f>IF('Anexo V - Quadro Consolidado'!AD43=Conferidor!$BW$2,'Anexo V - Quadro Consolidado'!I43,0)</f>
        <v>0</v>
      </c>
      <c r="BX44" s="43">
        <f>IF('Anexo V - Quadro Consolidado'!AD43=Conferidor!$BX$2,'Anexo V - Quadro Consolidado'!I43,0)</f>
        <v>0</v>
      </c>
      <c r="BY44" s="43">
        <f>IF('Anexo V - Quadro Consolidado'!AD43=Conferidor!$BY$2,'Anexo V - Quadro Consolidado'!I43,0)</f>
        <v>0</v>
      </c>
      <c r="CA44" s="43">
        <f>IF('Anexo V - Quadro Consolidado'!AK43=Conferidor!$CA$2,'Anexo V - Quadro Consolidado'!P43,0)</f>
        <v>0</v>
      </c>
      <c r="CB44" s="43">
        <f>IF('Anexo V - Quadro Consolidado'!AK43=Conferidor!$CB$2,'Anexo V - Quadro Consolidado'!P43,0)</f>
        <v>0</v>
      </c>
      <c r="CC44" s="43">
        <f>IF('Anexo V - Quadro Consolidado'!AK43=Conferidor!$CC$2,'Anexo V - Quadro Consolidado'!P43,0)</f>
        <v>0</v>
      </c>
      <c r="CD44" s="43">
        <f>IF('Anexo V - Quadro Consolidado'!AK43=Conferidor!$CD$2,'Anexo V - Quadro Consolidado'!P43,0)</f>
        <v>0</v>
      </c>
      <c r="CE44" s="43">
        <f>IF('Anexo V - Quadro Consolidado'!AK43=Conferidor!$CE$2,'Anexo V - Quadro Consolidado'!P43,0)</f>
        <v>0</v>
      </c>
      <c r="CF44" s="43">
        <f>IF('Anexo V - Quadro Consolidado'!AK43=Conferidor!$CF$2,'Anexo V - Quadro Consolidado'!P43,0)</f>
        <v>0</v>
      </c>
      <c r="CH44" s="43">
        <f>IF('Anexo V - Quadro Consolidado'!AM43=Conferidor!$CH$2,'Anexo V - Quadro Consolidado'!R43,0)</f>
        <v>0</v>
      </c>
      <c r="CI44" s="43">
        <f>IF('Anexo V - Quadro Consolidado'!AM43=Conferidor!$CI$2,'Anexo V - Quadro Consolidado'!R43,0)</f>
        <v>0</v>
      </c>
      <c r="CJ44" s="43">
        <f>IF('Anexo V - Quadro Consolidado'!AM43=Conferidor!$CJ$2,'Anexo V - Quadro Consolidado'!R43,0)</f>
        <v>0</v>
      </c>
      <c r="CK44" s="43">
        <f>IF('Anexo V - Quadro Consolidado'!AM43=Conferidor!$CK$2,'Anexo V - Quadro Consolidado'!R43,0)</f>
        <v>0</v>
      </c>
      <c r="CL44" s="43">
        <f>IF('Anexo V - Quadro Consolidado'!AM43=Conferidor!$CL$2,'Anexo V - Quadro Consolidado'!R43,0)</f>
        <v>0</v>
      </c>
      <c r="CM44" s="43">
        <f>IF('Anexo V - Quadro Consolidado'!AM43=Conferidor!$CM$2,'Anexo V - Quadro Consolidado'!R43,0)</f>
        <v>0</v>
      </c>
      <c r="CO44" s="43">
        <f>IF('Anexo V - Quadro Consolidado'!AN43=Conferidor!$CO$2,'Anexo V - Quadro Consolidado'!S43,0)</f>
        <v>0</v>
      </c>
      <c r="CP44" s="43">
        <f>IF('Anexo V - Quadro Consolidado'!AN43=Conferidor!$CP$2,'Anexo V - Quadro Consolidado'!S43,0)</f>
        <v>0</v>
      </c>
      <c r="CQ44" s="43">
        <f>IF('Anexo V - Quadro Consolidado'!AN43=Conferidor!$CQ$2,'Anexo V - Quadro Consolidado'!S43,0)</f>
        <v>0</v>
      </c>
      <c r="CR44" s="43">
        <f>IF('Anexo V - Quadro Consolidado'!AN43=Conferidor!$CR$2,'Anexo V - Quadro Consolidado'!S43,0)</f>
        <v>0</v>
      </c>
      <c r="CS44" s="43">
        <f>IF('Anexo V - Quadro Consolidado'!AN43=Conferidor!$CS$2,'Anexo V - Quadro Consolidado'!S43,0)</f>
        <v>0</v>
      </c>
      <c r="CT44" s="43">
        <f>IF('Anexo V - Quadro Consolidado'!AN43=Conferidor!$CT$2,'Anexo V - Quadro Consolidado'!S43,0)</f>
        <v>0</v>
      </c>
      <c r="CV44" s="43">
        <f>IF('Anexo V - Quadro Consolidado'!AO43=Conferidor!$CV$2,'Anexo V - Quadro Consolidado'!T43,0)</f>
        <v>0</v>
      </c>
      <c r="CW44" s="43">
        <f>IF('Anexo V - Quadro Consolidado'!AO43=Conferidor!$CW$2,'Anexo V - Quadro Consolidado'!T43,0)</f>
        <v>0</v>
      </c>
      <c r="CX44" s="43">
        <f>IF('Anexo V - Quadro Consolidado'!AO43=Conferidor!$CX$2,'Anexo V - Quadro Consolidado'!T43,0)</f>
        <v>0</v>
      </c>
      <c r="CY44" s="43">
        <f>IF('Anexo V - Quadro Consolidado'!AO43=Conferidor!$CY$2,'Anexo V - Quadro Consolidado'!T43,0)</f>
        <v>0</v>
      </c>
      <c r="CZ44" s="43">
        <f>IF('Anexo V - Quadro Consolidado'!AO43=Conferidor!$CZ$2,'Anexo V - Quadro Consolidado'!T43,0)</f>
        <v>0</v>
      </c>
      <c r="DA44" s="43">
        <f>IF('Anexo V - Quadro Consolidado'!AO43=Conferidor!$DA$2,'Anexo V - Quadro Consolidado'!T43,0)</f>
        <v>0</v>
      </c>
      <c r="DC44" s="43">
        <f>IF('Anexo V - Quadro Consolidado'!AL43=Conferidor!$DC$2,'Anexo V - Quadro Consolidado'!Q43,0)</f>
        <v>0</v>
      </c>
      <c r="DD44" s="43">
        <f>IF('Anexo V - Quadro Consolidado'!AL43=Conferidor!$DD$2,'Anexo V - Quadro Consolidado'!Q43,0)</f>
        <v>0</v>
      </c>
      <c r="DE44" s="43">
        <f>IF('Anexo V - Quadro Consolidado'!AL43=Conferidor!$DE$2,'Anexo V - Quadro Consolidado'!Q43,0)</f>
        <v>0</v>
      </c>
      <c r="DF44" s="43">
        <f>IF('Anexo V - Quadro Consolidado'!AL43=Conferidor!$DF$2,'Anexo V - Quadro Consolidado'!Q43,0)</f>
        <v>0</v>
      </c>
      <c r="DG44" s="43">
        <f>IF('Anexo V - Quadro Consolidado'!AL43=Conferidor!$DG$2,'Anexo V - Quadro Consolidado'!Q43,0)</f>
        <v>0</v>
      </c>
      <c r="DH44" s="43">
        <f>IF('Anexo V - Quadro Consolidado'!AL43=Conferidor!$DH$2,'Anexo V - Quadro Consolidado'!Q43,0)</f>
        <v>0</v>
      </c>
      <c r="DJ44" s="43">
        <f>IF('Anexo V - Quadro Consolidado'!AP43=Conferidor!$DJ$2,'Anexo V - Quadro Consolidado'!U43,0)</f>
        <v>0</v>
      </c>
      <c r="DK44" s="43">
        <f>IF('Anexo V - Quadro Consolidado'!AP43=Conferidor!$DK$2,'Anexo V - Quadro Consolidado'!U43,0)</f>
        <v>0</v>
      </c>
      <c r="DL44" s="43">
        <f>IF('Anexo V - Quadro Consolidado'!AP43=Conferidor!$DL$2,'Anexo V - Quadro Consolidado'!U43,0)</f>
        <v>0</v>
      </c>
      <c r="DM44" s="43">
        <f>IF('Anexo V - Quadro Consolidado'!AP43=Conferidor!$DM$2,'Anexo V - Quadro Consolidado'!U43,0)</f>
        <v>0</v>
      </c>
      <c r="DN44" s="43">
        <f>IF('Anexo V - Quadro Consolidado'!AP43=Conferidor!$DN$2,'Anexo V - Quadro Consolidado'!U43,0)</f>
        <v>0</v>
      </c>
      <c r="DO44" s="43">
        <f>IF('Anexo V - Quadro Consolidado'!AP43=Conferidor!$DO$2,'Anexo V - Quadro Consolidado'!U43,0)</f>
        <v>0</v>
      </c>
      <c r="DQ44" s="43">
        <f>IF('Anexo V - Quadro Consolidado'!AQ43=Conferidor!$DQ$2,'Anexo V - Quadro Consolidado'!V43,0)</f>
        <v>0</v>
      </c>
      <c r="DR44" s="43">
        <f>IF('Anexo V - Quadro Consolidado'!AQ43=Conferidor!$DR$2,'Anexo V - Quadro Consolidado'!V43,0)</f>
        <v>0</v>
      </c>
      <c r="DS44" s="43">
        <f>IF('Anexo V - Quadro Consolidado'!AQ43=Conferidor!$DS$2,'Anexo V - Quadro Consolidado'!V43,0)</f>
        <v>0</v>
      </c>
      <c r="DT44" s="43">
        <f>IF('Anexo V - Quadro Consolidado'!AQ43=Conferidor!$DT$2,'Anexo V - Quadro Consolidado'!V43,0)</f>
        <v>0</v>
      </c>
      <c r="DU44" s="43">
        <f>IF('Anexo V - Quadro Consolidado'!AQ43=Conferidor!$DU$2,'Anexo V - Quadro Consolidado'!V43,0)</f>
        <v>0</v>
      </c>
      <c r="DV44" s="43">
        <f>IF('Anexo V - Quadro Consolidado'!AQ43=Conferidor!$DV$2,'Anexo V - Quadro Consolidado'!V43,0)</f>
        <v>0</v>
      </c>
      <c r="DX44" s="22">
        <f>IF('Anexo V - Quadro Consolidado'!AR43=Conferidor!$DX$2,'Anexo V - Quadro Consolidado'!W43,0)</f>
        <v>0</v>
      </c>
      <c r="DY44" s="22">
        <f>IF('Anexo V - Quadro Consolidado'!AR43=Conferidor!$DY$2,'Anexo V - Quadro Consolidado'!W43,0)</f>
        <v>0</v>
      </c>
      <c r="DZ44" s="22">
        <f>IF('Anexo V - Quadro Consolidado'!AR43=Conferidor!$DZ$2,'Anexo V - Quadro Consolidado'!W43,0)</f>
        <v>0</v>
      </c>
      <c r="EA44" s="22">
        <f>IF('Anexo V - Quadro Consolidado'!AR43=Conferidor!$EA$2,'Anexo V - Quadro Consolidado'!W43,0)</f>
        <v>0</v>
      </c>
      <c r="EB44" s="22">
        <f>IF('Anexo V - Quadro Consolidado'!AR43=Conferidor!$EB$2,'Anexo V - Quadro Consolidado'!W43,0)</f>
        <v>0</v>
      </c>
      <c r="EC44" s="22">
        <f>IF('Anexo V - Quadro Consolidado'!AR43=Conferidor!$EC$2,'Anexo V - Quadro Consolidado'!W43,0)</f>
        <v>0</v>
      </c>
      <c r="EE44" s="43">
        <f>IF('Anexo V - Quadro Consolidado'!AS43=Conferidor!$EE$2,'Anexo V - Quadro Consolidado'!X43,0)</f>
        <v>0</v>
      </c>
      <c r="EF44" s="43">
        <f>IF('Anexo V - Quadro Consolidado'!AS43=Conferidor!$EF$2,'Anexo V - Quadro Consolidado'!X43,0)</f>
        <v>0</v>
      </c>
      <c r="EG44" s="43">
        <f>IF('Anexo V - Quadro Consolidado'!AS43=Conferidor!$EG$2,'Anexo V - Quadro Consolidado'!X43,0)</f>
        <v>0</v>
      </c>
      <c r="EH44" s="43">
        <f>IF('Anexo V - Quadro Consolidado'!AS43=Conferidor!$EH$2,'Anexo V - Quadro Consolidado'!X43,0)</f>
        <v>0</v>
      </c>
      <c r="EI44" s="43">
        <f>IF('Anexo V - Quadro Consolidado'!AS43=Conferidor!$EI$2,'Anexo V - Quadro Consolidado'!X43,0)</f>
        <v>0</v>
      </c>
      <c r="EJ44" s="43">
        <f>IF('Anexo V - Quadro Consolidado'!AS43=Conferidor!$EJ$2,'Anexo V - Quadro Consolidado'!X43,0)</f>
        <v>0</v>
      </c>
      <c r="EL44" s="43">
        <f>IF('Anexo V - Quadro Consolidado'!AT43=Conferidor!$EL$2,'Anexo V - Quadro Consolidado'!Y43,0)</f>
        <v>0</v>
      </c>
      <c r="EM44" s="43">
        <f>IF('Anexo V - Quadro Consolidado'!AT43=Conferidor!$EM$2,'Anexo V - Quadro Consolidado'!Y43,0)</f>
        <v>0</v>
      </c>
      <c r="EN44" s="43">
        <f>IF('Anexo V - Quadro Consolidado'!AT43=Conferidor!$EN$2,'Anexo V - Quadro Consolidado'!Y43,0)</f>
        <v>0</v>
      </c>
      <c r="EO44" s="43">
        <f>IF('Anexo V - Quadro Consolidado'!AT43=Conferidor!$EO$2,'Anexo V - Quadro Consolidado'!Y43,0)</f>
        <v>0</v>
      </c>
      <c r="EP44" s="43">
        <f>IF('Anexo V - Quadro Consolidado'!AT43=Conferidor!$EP$2,'Anexo V - Quadro Consolidado'!Y43,0)</f>
        <v>0</v>
      </c>
      <c r="EQ44" s="43">
        <f>IF('Anexo V - Quadro Consolidado'!AT43=Conferidor!$EQ$2,'Anexo V - Quadro Consolidado'!Y43,0)</f>
        <v>0</v>
      </c>
    </row>
    <row r="45" spans="1:147">
      <c r="A45" s="12" t="s">
        <v>102</v>
      </c>
      <c r="B45" s="12" t="s">
        <v>45</v>
      </c>
      <c r="C45" s="12" t="s">
        <v>48</v>
      </c>
      <c r="D45" s="50">
        <f>IF('Anexo V - Quadro Consolidado'!AA44=Conferidor!$D$2,'Anexo V - Quadro Consolidado'!F44,0)</f>
        <v>0</v>
      </c>
      <c r="E45" s="50">
        <f>IF('Anexo V - Quadro Consolidado'!AA44=Conferidor!$E$2,'Anexo V - Quadro Consolidado'!F44,0)</f>
        <v>0</v>
      </c>
      <c r="F45" s="50">
        <f>IF('Anexo V - Quadro Consolidado'!AA44=Conferidor!$F$2,'Anexo V - Quadro Consolidado'!F44,0)</f>
        <v>0</v>
      </c>
      <c r="G45" s="50">
        <f>IF('Anexo V - Quadro Consolidado'!AA44=Conferidor!$G$2,'Anexo V - Quadro Consolidado'!F44,0)</f>
        <v>0</v>
      </c>
      <c r="H45" s="50">
        <f>IF('Anexo V - Quadro Consolidado'!AA44=Conferidor!$H$2,'Anexo V - Quadro Consolidado'!F44,0)</f>
        <v>0</v>
      </c>
      <c r="I45" s="50">
        <f>IF('Anexo V - Quadro Consolidado'!AA44=Conferidor!$I$2,'Anexo V - Quadro Consolidado'!F44,0)</f>
        <v>0</v>
      </c>
      <c r="K45" s="262">
        <f>IF('Anexo V - Quadro Consolidado'!AB44=Conferidor!$K$2,'Anexo V - Quadro Consolidado'!G44,0)</f>
        <v>0</v>
      </c>
      <c r="L45" s="262">
        <f>IF('Anexo V - Quadro Consolidado'!AB44=Conferidor!$L$2,'Anexo V - Quadro Consolidado'!G44,0)</f>
        <v>0</v>
      </c>
      <c r="M45" s="262">
        <f>IF('Anexo V - Quadro Consolidado'!AB44=Conferidor!$M$2,'Anexo V - Quadro Consolidado'!G44,0)</f>
        <v>0</v>
      </c>
      <c r="N45" s="262">
        <f>IF('Anexo V - Quadro Consolidado'!AB44=Conferidor!$N$2,'Anexo V - Quadro Consolidado'!G44,0)</f>
        <v>0</v>
      </c>
      <c r="O45" s="262">
        <f>IF('Anexo V - Quadro Consolidado'!AB44=Conferidor!$O$2,'Anexo V - Quadro Consolidado'!G44,0)</f>
        <v>0</v>
      </c>
      <c r="P45" s="262">
        <f>IF('Anexo V - Quadro Consolidado'!AB44=Conferidor!$P$2,'Anexo V - Quadro Consolidado'!G44,0)</f>
        <v>0</v>
      </c>
      <c r="R45" s="50">
        <f>IF('Anexo V - Quadro Consolidado'!AC44=Conferidor!$R$2,'Anexo V - Quadro Consolidado'!H44,0)</f>
        <v>0</v>
      </c>
      <c r="S45" s="50">
        <f>IF('Anexo V - Quadro Consolidado'!AC44=Conferidor!$S$2,'Anexo V - Quadro Consolidado'!H44,0)</f>
        <v>0</v>
      </c>
      <c r="T45" s="50">
        <f>IF('Anexo V - Quadro Consolidado'!AC44=Conferidor!$T$2,'Anexo V - Quadro Consolidado'!H44,0)</f>
        <v>0</v>
      </c>
      <c r="U45" s="50">
        <f>IF('Anexo V - Quadro Consolidado'!AC44=Conferidor!$U$2,'Anexo V - Quadro Consolidado'!H44,0)</f>
        <v>0</v>
      </c>
      <c r="V45" s="50">
        <f>IF('Anexo V - Quadro Consolidado'!AC44=Conferidor!$V$2,'Anexo V - Quadro Consolidado'!H44,0)</f>
        <v>0</v>
      </c>
      <c r="W45" s="50">
        <f>IF('Anexo V - Quadro Consolidado'!AC44=Conferidor!$W$2,'Anexo V - Quadro Consolidado'!H44,0)</f>
        <v>0</v>
      </c>
      <c r="Y45" s="43">
        <f>IF('Anexo V - Quadro Consolidado'!AH44=Conferidor!$Y$2,'Anexo V - Quadro Consolidado'!M44,0)</f>
        <v>0</v>
      </c>
      <c r="Z45" s="43">
        <f>IF('Anexo V - Quadro Consolidado'!AH44=Conferidor!$Z$2,'Anexo V - Quadro Consolidado'!M44,0)</f>
        <v>0</v>
      </c>
      <c r="AA45" s="43">
        <f>IF('Anexo V - Quadro Consolidado'!AH44=Conferidor!$AA$2,'Anexo V - Quadro Consolidado'!M44,0)</f>
        <v>0</v>
      </c>
      <c r="AB45" s="43">
        <f>IF('Anexo V - Quadro Consolidado'!AH44=Conferidor!$AB$2,'Anexo V - Quadro Consolidado'!M44,0)</f>
        <v>0</v>
      </c>
      <c r="AC45" s="43">
        <f>IF('Anexo V - Quadro Consolidado'!AH44=Conferidor!$AC$2,'Anexo V - Quadro Consolidado'!M44,0)</f>
        <v>0</v>
      </c>
      <c r="AD45" s="43">
        <f>IF('Anexo V - Quadro Consolidado'!AH44=Conferidor!$AD$2,'Anexo V - Quadro Consolidado'!M44,0)</f>
        <v>0</v>
      </c>
      <c r="AF45" s="43">
        <f>IF('Anexo V - Quadro Consolidado'!AI44=Conferidor!$AF$2,'Anexo V - Quadro Consolidado'!N44,0)</f>
        <v>0</v>
      </c>
      <c r="AG45" s="43">
        <f>IF('Anexo V - Quadro Consolidado'!AI44=Conferidor!$AG$2,'Anexo V - Quadro Consolidado'!N44,0)</f>
        <v>0</v>
      </c>
      <c r="AH45" s="43">
        <f>IF('Anexo V - Quadro Consolidado'!AI44=Conferidor!$AH$2,'Anexo V - Quadro Consolidado'!N44,0)</f>
        <v>0</v>
      </c>
      <c r="AI45" s="43">
        <f>IF('Anexo V - Quadro Consolidado'!AI44=Conferidor!$AI$2,'Anexo V - Quadro Consolidado'!N44,0)</f>
        <v>0</v>
      </c>
      <c r="AJ45" s="43">
        <f>IF('Anexo V - Quadro Consolidado'!AI44=Conferidor!$AJ$2,'Anexo V - Quadro Consolidado'!N44,0)</f>
        <v>0</v>
      </c>
      <c r="AK45" s="43">
        <f>IF('Anexo V - Quadro Consolidado'!AI44=Conferidor!$AK$2,'Anexo V - Quadro Consolidado'!N44,0)</f>
        <v>0</v>
      </c>
      <c r="AM45" s="43">
        <f>IF('Anexo V - Quadro Consolidado'!AJ44=Conferidor!$AM$2,'Anexo V - Quadro Consolidado'!O44,0)</f>
        <v>0</v>
      </c>
      <c r="AN45" s="43">
        <f>IF('Anexo V - Quadro Consolidado'!AJ44=Conferidor!$AN$2,'Anexo V - Quadro Consolidado'!O44,0)</f>
        <v>0</v>
      </c>
      <c r="AO45" s="43">
        <f>IF('Anexo V - Quadro Consolidado'!AJ44=Conferidor!$AO$2,'Anexo V - Quadro Consolidado'!O44,0)</f>
        <v>0</v>
      </c>
      <c r="AP45" s="43">
        <f>IF('Anexo V - Quadro Consolidado'!AJ44=Conferidor!$AP$2,'Anexo V - Quadro Consolidado'!O44,0)</f>
        <v>0</v>
      </c>
      <c r="AQ45" s="43">
        <f>IF('Anexo V - Quadro Consolidado'!AJ44=Conferidor!$AQ$2,'Anexo V - Quadro Consolidado'!O44,0)</f>
        <v>0</v>
      </c>
      <c r="AR45" s="43">
        <f>IF('Anexo V - Quadro Consolidado'!AJ44=Conferidor!$AR$2,'Anexo V - Quadro Consolidado'!O44,0)</f>
        <v>0</v>
      </c>
      <c r="AT45" s="43">
        <f>IF('Anexo V - Quadro Consolidado'!AE44=Conferidor!$AT$2,'Anexo V - Quadro Consolidado'!J44,0)</f>
        <v>0</v>
      </c>
      <c r="AU45" s="43">
        <f>IF('Anexo V - Quadro Consolidado'!AE44=Conferidor!$AU$2,'Anexo V - Quadro Consolidado'!J44,0)</f>
        <v>0</v>
      </c>
      <c r="AV45" s="43">
        <f>IF('Anexo V - Quadro Consolidado'!AE44=Conferidor!$AV$2,'Anexo V - Quadro Consolidado'!J44,0)</f>
        <v>0</v>
      </c>
      <c r="AW45" s="43">
        <f>IF('Anexo V - Quadro Consolidado'!AE44=Conferidor!$AW$2,'Anexo V - Quadro Consolidado'!J44,0)</f>
        <v>0</v>
      </c>
      <c r="AX45" s="43">
        <f>IF('Anexo V - Quadro Consolidado'!AE44=Conferidor!$AX$2,'Anexo V - Quadro Consolidado'!J44,0)</f>
        <v>0</v>
      </c>
      <c r="AY45" s="43">
        <f>IF('Anexo V - Quadro Consolidado'!AE44=Conferidor!$AY$2,'Anexo V - Quadro Consolidado'!J44,0)</f>
        <v>0</v>
      </c>
      <c r="AZ45" s="43">
        <f>IF('Anexo V - Quadro Consolidado'!AE44=Conferidor!$AZ$2,'Anexo V - Quadro Consolidado'!J44,0)</f>
        <v>0</v>
      </c>
      <c r="BA45" s="43">
        <f>IF('Anexo V - Quadro Consolidado'!AE44=Conferidor!$BA$2,'Anexo V - Quadro Consolidado'!J44,0)</f>
        <v>0</v>
      </c>
      <c r="BB45" s="43">
        <f>IF('Anexo V - Quadro Consolidado'!AE44=Conferidor!$BB$2,'Anexo V - Quadro Consolidado'!J44,0)</f>
        <v>0</v>
      </c>
      <c r="BD45" s="43">
        <f>IF('Anexo V - Quadro Consolidado'!AF44=Conferidor!$BD$2,'Anexo V - Quadro Consolidado'!K44,0)</f>
        <v>0</v>
      </c>
      <c r="BE45" s="43">
        <f>IF('Anexo V - Quadro Consolidado'!AF44=Conferidor!$BE$2,'Anexo V - Quadro Consolidado'!K44,0)</f>
        <v>0</v>
      </c>
      <c r="BF45" s="43">
        <f>IF('Anexo V - Quadro Consolidado'!AF44=Conferidor!$BF$2,'Anexo V - Quadro Consolidado'!K44,0)</f>
        <v>0</v>
      </c>
      <c r="BG45" s="43">
        <f>IF('Anexo V - Quadro Consolidado'!AF44=Conferidor!$BG$2,'Anexo V - Quadro Consolidado'!K44,0)</f>
        <v>0</v>
      </c>
      <c r="BH45" s="43">
        <f>IF('Anexo V - Quadro Consolidado'!AF44=Conferidor!$BH$2,'Anexo V - Quadro Consolidado'!K44,0)</f>
        <v>0</v>
      </c>
      <c r="BI45" s="43">
        <f>IF('Anexo V - Quadro Consolidado'!AF44=Conferidor!$BI$2,'Anexo V - Quadro Consolidado'!K44,0)</f>
        <v>0</v>
      </c>
      <c r="BJ45" s="43">
        <f>IF('Anexo V - Quadro Consolidado'!AF44=Conferidor!$BJ$2,'Anexo V - Quadro Consolidado'!K44,0)</f>
        <v>0</v>
      </c>
      <c r="BK45" s="43">
        <f>IF('Anexo V - Quadro Consolidado'!AF44=Conferidor!$BK$2,'Anexo V - Quadro Consolidado'!K44,0)</f>
        <v>0</v>
      </c>
      <c r="BM45" s="43">
        <f>IF('Anexo V - Quadro Consolidado'!AG44=Conferidor!$BM$2,'Anexo V - Quadro Consolidado'!L44,0)</f>
        <v>0</v>
      </c>
      <c r="BN45" s="43">
        <f>IF('Anexo V - Quadro Consolidado'!AG44=Conferidor!$BN$2,'Anexo V - Quadro Consolidado'!L44,0)</f>
        <v>0</v>
      </c>
      <c r="BO45" s="43">
        <f>IF('Anexo V - Quadro Consolidado'!AG44=Conferidor!$BO$2,'Anexo V - Quadro Consolidado'!L44,0)</f>
        <v>0</v>
      </c>
      <c r="BP45" s="43">
        <f>IF('Anexo V - Quadro Consolidado'!AG44=Conferidor!$BP$2,'Anexo V - Quadro Consolidado'!L44,0)</f>
        <v>0</v>
      </c>
      <c r="BQ45" s="43">
        <f>IF('Anexo V - Quadro Consolidado'!AG44=Conferidor!$BQ$2,'Anexo V - Quadro Consolidado'!L44,0)</f>
        <v>0</v>
      </c>
      <c r="BR45" s="43">
        <f>IF('Anexo V - Quadro Consolidado'!AG44=Conferidor!$BR$2,'Anexo V - Quadro Consolidado'!L44,0)</f>
        <v>1</v>
      </c>
      <c r="BT45" s="43">
        <f>IF('Anexo V - Quadro Consolidado'!AD44=Conferidor!$BT$2,'Anexo V - Quadro Consolidado'!I44,0)</f>
        <v>0</v>
      </c>
      <c r="BU45" s="43">
        <f>IF('Anexo V - Quadro Consolidado'!AD44=Conferidor!$BU$2,'Anexo V - Quadro Consolidado'!I44,0)</f>
        <v>0</v>
      </c>
      <c r="BV45" s="43">
        <f>IF('Anexo V - Quadro Consolidado'!AD44=Conferidor!$BV$2,'Anexo V - Quadro Consolidado'!I44,0)</f>
        <v>0</v>
      </c>
      <c r="BW45" s="43">
        <f>IF('Anexo V - Quadro Consolidado'!AD44=Conferidor!$BW$2,'Anexo V - Quadro Consolidado'!I44,0)</f>
        <v>0</v>
      </c>
      <c r="BX45" s="43">
        <f>IF('Anexo V - Quadro Consolidado'!AD44=Conferidor!$BX$2,'Anexo V - Quadro Consolidado'!I44,0)</f>
        <v>0</v>
      </c>
      <c r="BY45" s="43">
        <f>IF('Anexo V - Quadro Consolidado'!AD44=Conferidor!$BY$2,'Anexo V - Quadro Consolidado'!I44,0)</f>
        <v>0</v>
      </c>
      <c r="CA45" s="43">
        <f>IF('Anexo V - Quadro Consolidado'!AK44=Conferidor!$CA$2,'Anexo V - Quadro Consolidado'!P44,0)</f>
        <v>0</v>
      </c>
      <c r="CB45" s="43">
        <f>IF('Anexo V - Quadro Consolidado'!AK44=Conferidor!$CB$2,'Anexo V - Quadro Consolidado'!P44,0)</f>
        <v>0</v>
      </c>
      <c r="CC45" s="43">
        <f>IF('Anexo V - Quadro Consolidado'!AK44=Conferidor!$CC$2,'Anexo V - Quadro Consolidado'!P44,0)</f>
        <v>0</v>
      </c>
      <c r="CD45" s="43">
        <f>IF('Anexo V - Quadro Consolidado'!AK44=Conferidor!$CD$2,'Anexo V - Quadro Consolidado'!P44,0)</f>
        <v>0</v>
      </c>
      <c r="CE45" s="43">
        <f>IF('Anexo V - Quadro Consolidado'!AK44=Conferidor!$CE$2,'Anexo V - Quadro Consolidado'!P44,0)</f>
        <v>0</v>
      </c>
      <c r="CF45" s="43">
        <f>IF('Anexo V - Quadro Consolidado'!AK44=Conferidor!$CF$2,'Anexo V - Quadro Consolidado'!P44,0)</f>
        <v>0</v>
      </c>
      <c r="CH45" s="43">
        <f>IF('Anexo V - Quadro Consolidado'!AM44=Conferidor!$CH$2,'Anexo V - Quadro Consolidado'!R44,0)</f>
        <v>0</v>
      </c>
      <c r="CI45" s="43">
        <f>IF('Anexo V - Quadro Consolidado'!AM44=Conferidor!$CI$2,'Anexo V - Quadro Consolidado'!R44,0)</f>
        <v>0</v>
      </c>
      <c r="CJ45" s="43">
        <f>IF('Anexo V - Quadro Consolidado'!AM44=Conferidor!$CJ$2,'Anexo V - Quadro Consolidado'!R44,0)</f>
        <v>0</v>
      </c>
      <c r="CK45" s="43">
        <f>IF('Anexo V - Quadro Consolidado'!AM44=Conferidor!$CK$2,'Anexo V - Quadro Consolidado'!R44,0)</f>
        <v>0</v>
      </c>
      <c r="CL45" s="43">
        <f>IF('Anexo V - Quadro Consolidado'!AM44=Conferidor!$CL$2,'Anexo V - Quadro Consolidado'!R44,0)</f>
        <v>0</v>
      </c>
      <c r="CM45" s="43">
        <f>IF('Anexo V - Quadro Consolidado'!AM44=Conferidor!$CM$2,'Anexo V - Quadro Consolidado'!R44,0)</f>
        <v>0</v>
      </c>
      <c r="CO45" s="43">
        <f>IF('Anexo V - Quadro Consolidado'!AN44=Conferidor!$CO$2,'Anexo V - Quadro Consolidado'!S44,0)</f>
        <v>0</v>
      </c>
      <c r="CP45" s="43">
        <f>IF('Anexo V - Quadro Consolidado'!AN44=Conferidor!$CP$2,'Anexo V - Quadro Consolidado'!S44,0)</f>
        <v>0</v>
      </c>
      <c r="CQ45" s="43">
        <f>IF('Anexo V - Quadro Consolidado'!AN44=Conferidor!$CQ$2,'Anexo V - Quadro Consolidado'!S44,0)</f>
        <v>0</v>
      </c>
      <c r="CR45" s="43">
        <f>IF('Anexo V - Quadro Consolidado'!AN44=Conferidor!$CR$2,'Anexo V - Quadro Consolidado'!S44,0)</f>
        <v>0</v>
      </c>
      <c r="CS45" s="43">
        <f>IF('Anexo V - Quadro Consolidado'!AN44=Conferidor!$CS$2,'Anexo V - Quadro Consolidado'!S44,0)</f>
        <v>0</v>
      </c>
      <c r="CT45" s="43">
        <f>IF('Anexo V - Quadro Consolidado'!AN44=Conferidor!$CT$2,'Anexo V - Quadro Consolidado'!S44,0)</f>
        <v>0</v>
      </c>
      <c r="CV45" s="43">
        <f>IF('Anexo V - Quadro Consolidado'!AO44=Conferidor!$CV$2,'Anexo V - Quadro Consolidado'!T44,0)</f>
        <v>0</v>
      </c>
      <c r="CW45" s="43">
        <f>IF('Anexo V - Quadro Consolidado'!AO44=Conferidor!$CW$2,'Anexo V - Quadro Consolidado'!T44,0)</f>
        <v>0</v>
      </c>
      <c r="CX45" s="43">
        <f>IF('Anexo V - Quadro Consolidado'!AO44=Conferidor!$CX$2,'Anexo V - Quadro Consolidado'!T44,0)</f>
        <v>0</v>
      </c>
      <c r="CY45" s="43">
        <f>IF('Anexo V - Quadro Consolidado'!AO44=Conferidor!$CY$2,'Anexo V - Quadro Consolidado'!T44,0)</f>
        <v>0</v>
      </c>
      <c r="CZ45" s="43">
        <f>IF('Anexo V - Quadro Consolidado'!AO44=Conferidor!$CZ$2,'Anexo V - Quadro Consolidado'!T44,0)</f>
        <v>0</v>
      </c>
      <c r="DA45" s="43">
        <f>IF('Anexo V - Quadro Consolidado'!AO44=Conferidor!$DA$2,'Anexo V - Quadro Consolidado'!T44,0)</f>
        <v>0</v>
      </c>
      <c r="DC45" s="43">
        <f>IF('Anexo V - Quadro Consolidado'!AL44=Conferidor!$DC$2,'Anexo V - Quadro Consolidado'!Q44,0)</f>
        <v>0</v>
      </c>
      <c r="DD45" s="43">
        <f>IF('Anexo V - Quadro Consolidado'!AL44=Conferidor!$DD$2,'Anexo V - Quadro Consolidado'!Q44,0)</f>
        <v>0</v>
      </c>
      <c r="DE45" s="43">
        <f>IF('Anexo V - Quadro Consolidado'!AL44=Conferidor!$DE$2,'Anexo V - Quadro Consolidado'!Q44,0)</f>
        <v>0</v>
      </c>
      <c r="DF45" s="43">
        <f>IF('Anexo V - Quadro Consolidado'!AL44=Conferidor!$DF$2,'Anexo V - Quadro Consolidado'!Q44,0)</f>
        <v>0</v>
      </c>
      <c r="DG45" s="43">
        <f>IF('Anexo V - Quadro Consolidado'!AL44=Conferidor!$DG$2,'Anexo V - Quadro Consolidado'!Q44,0)</f>
        <v>0</v>
      </c>
      <c r="DH45" s="43">
        <f>IF('Anexo V - Quadro Consolidado'!AL44=Conferidor!$DH$2,'Anexo V - Quadro Consolidado'!Q44,0)</f>
        <v>0</v>
      </c>
      <c r="DJ45" s="43">
        <f>IF('Anexo V - Quadro Consolidado'!AP44=Conferidor!$DJ$2,'Anexo V - Quadro Consolidado'!U44,0)</f>
        <v>0</v>
      </c>
      <c r="DK45" s="43">
        <f>IF('Anexo V - Quadro Consolidado'!AP44=Conferidor!$DK$2,'Anexo V - Quadro Consolidado'!U44,0)</f>
        <v>0</v>
      </c>
      <c r="DL45" s="43">
        <f>IF('Anexo V - Quadro Consolidado'!AP44=Conferidor!$DL$2,'Anexo V - Quadro Consolidado'!U44,0)</f>
        <v>0</v>
      </c>
      <c r="DM45" s="43">
        <f>IF('Anexo V - Quadro Consolidado'!AP44=Conferidor!$DM$2,'Anexo V - Quadro Consolidado'!U44,0)</f>
        <v>0</v>
      </c>
      <c r="DN45" s="43">
        <f>IF('Anexo V - Quadro Consolidado'!AP44=Conferidor!$DN$2,'Anexo V - Quadro Consolidado'!U44,0)</f>
        <v>0</v>
      </c>
      <c r="DO45" s="43">
        <f>IF('Anexo V - Quadro Consolidado'!AP44=Conferidor!$DO$2,'Anexo V - Quadro Consolidado'!U44,0)</f>
        <v>0</v>
      </c>
      <c r="DQ45" s="43">
        <f>IF('Anexo V - Quadro Consolidado'!AQ44=Conferidor!$DQ$2,'Anexo V - Quadro Consolidado'!V44,0)</f>
        <v>0</v>
      </c>
      <c r="DR45" s="43">
        <f>IF('Anexo V - Quadro Consolidado'!AQ44=Conferidor!$DR$2,'Anexo V - Quadro Consolidado'!V44,0)</f>
        <v>0</v>
      </c>
      <c r="DS45" s="43">
        <f>IF('Anexo V - Quadro Consolidado'!AQ44=Conferidor!$DS$2,'Anexo V - Quadro Consolidado'!V44,0)</f>
        <v>0</v>
      </c>
      <c r="DT45" s="43">
        <f>IF('Anexo V - Quadro Consolidado'!AQ44=Conferidor!$DT$2,'Anexo V - Quadro Consolidado'!V44,0)</f>
        <v>0</v>
      </c>
      <c r="DU45" s="43">
        <f>IF('Anexo V - Quadro Consolidado'!AQ44=Conferidor!$DU$2,'Anexo V - Quadro Consolidado'!V44,0)</f>
        <v>0</v>
      </c>
      <c r="DV45" s="43">
        <f>IF('Anexo V - Quadro Consolidado'!AQ44=Conferidor!$DV$2,'Anexo V - Quadro Consolidado'!V44,0)</f>
        <v>0</v>
      </c>
      <c r="DX45" s="22">
        <f>IF('Anexo V - Quadro Consolidado'!AR44=Conferidor!$DX$2,'Anexo V - Quadro Consolidado'!W44,0)</f>
        <v>0</v>
      </c>
      <c r="DY45" s="22">
        <f>IF('Anexo V - Quadro Consolidado'!AR44=Conferidor!$DY$2,'Anexo V - Quadro Consolidado'!W44,0)</f>
        <v>0</v>
      </c>
      <c r="DZ45" s="22">
        <f>IF('Anexo V - Quadro Consolidado'!AR44=Conferidor!$DZ$2,'Anexo V - Quadro Consolidado'!W44,0)</f>
        <v>0</v>
      </c>
      <c r="EA45" s="22">
        <f>IF('Anexo V - Quadro Consolidado'!AR44=Conferidor!$EA$2,'Anexo V - Quadro Consolidado'!W44,0)</f>
        <v>0</v>
      </c>
      <c r="EB45" s="22">
        <f>IF('Anexo V - Quadro Consolidado'!AR44=Conferidor!$EB$2,'Anexo V - Quadro Consolidado'!W44,0)</f>
        <v>0</v>
      </c>
      <c r="EC45" s="22">
        <f>IF('Anexo V - Quadro Consolidado'!AR44=Conferidor!$EC$2,'Anexo V - Quadro Consolidado'!W44,0)</f>
        <v>0</v>
      </c>
      <c r="EE45" s="43">
        <f>IF('Anexo V - Quadro Consolidado'!AS44=Conferidor!$EE$2,'Anexo V - Quadro Consolidado'!X44,0)</f>
        <v>0</v>
      </c>
      <c r="EF45" s="43">
        <f>IF('Anexo V - Quadro Consolidado'!AS44=Conferidor!$EF$2,'Anexo V - Quadro Consolidado'!X44,0)</f>
        <v>0</v>
      </c>
      <c r="EG45" s="43">
        <f>IF('Anexo V - Quadro Consolidado'!AS44=Conferidor!$EG$2,'Anexo V - Quadro Consolidado'!X44,0)</f>
        <v>0</v>
      </c>
      <c r="EH45" s="43">
        <f>IF('Anexo V - Quadro Consolidado'!AS44=Conferidor!$EH$2,'Anexo V - Quadro Consolidado'!X44,0)</f>
        <v>0</v>
      </c>
      <c r="EI45" s="43">
        <f>IF('Anexo V - Quadro Consolidado'!AS44=Conferidor!$EI$2,'Anexo V - Quadro Consolidado'!X44,0)</f>
        <v>0</v>
      </c>
      <c r="EJ45" s="43">
        <f>IF('Anexo V - Quadro Consolidado'!AS44=Conferidor!$EJ$2,'Anexo V - Quadro Consolidado'!X44,0)</f>
        <v>0</v>
      </c>
      <c r="EL45" s="43">
        <f>IF('Anexo V - Quadro Consolidado'!AT44=Conferidor!$EL$2,'Anexo V - Quadro Consolidado'!Y44,0)</f>
        <v>0</v>
      </c>
      <c r="EM45" s="43">
        <f>IF('Anexo V - Quadro Consolidado'!AT44=Conferidor!$EM$2,'Anexo V - Quadro Consolidado'!Y44,0)</f>
        <v>0</v>
      </c>
      <c r="EN45" s="43">
        <f>IF('Anexo V - Quadro Consolidado'!AT44=Conferidor!$EN$2,'Anexo V - Quadro Consolidado'!Y44,0)</f>
        <v>0</v>
      </c>
      <c r="EO45" s="43">
        <f>IF('Anexo V - Quadro Consolidado'!AT44=Conferidor!$EO$2,'Anexo V - Quadro Consolidado'!Y44,0)</f>
        <v>0</v>
      </c>
      <c r="EP45" s="43">
        <f>IF('Anexo V - Quadro Consolidado'!AT44=Conferidor!$EP$2,'Anexo V - Quadro Consolidado'!Y44,0)</f>
        <v>0</v>
      </c>
      <c r="EQ45" s="43">
        <f>IF('Anexo V - Quadro Consolidado'!AT44=Conferidor!$EQ$2,'Anexo V - Quadro Consolidado'!Y44,0)</f>
        <v>0</v>
      </c>
    </row>
    <row r="46" spans="1:147">
      <c r="A46" s="12" t="s">
        <v>102</v>
      </c>
      <c r="B46" s="12" t="s">
        <v>45</v>
      </c>
      <c r="C46" s="12" t="s">
        <v>49</v>
      </c>
      <c r="D46" s="50">
        <f>IF('Anexo V - Quadro Consolidado'!AA45=Conferidor!$D$2,'Anexo V - Quadro Consolidado'!F45,0)</f>
        <v>0</v>
      </c>
      <c r="E46" s="50">
        <f>IF('Anexo V - Quadro Consolidado'!AA45=Conferidor!$E$2,'Anexo V - Quadro Consolidado'!F45,0)</f>
        <v>0</v>
      </c>
      <c r="F46" s="50">
        <f>IF('Anexo V - Quadro Consolidado'!AA45=Conferidor!$F$2,'Anexo V - Quadro Consolidado'!F45,0)</f>
        <v>0</v>
      </c>
      <c r="G46" s="50">
        <f>IF('Anexo V - Quadro Consolidado'!AA45=Conferidor!$G$2,'Anexo V - Quadro Consolidado'!F45,0)</f>
        <v>0</v>
      </c>
      <c r="H46" s="50">
        <f>IF('Anexo V - Quadro Consolidado'!AA45=Conferidor!$H$2,'Anexo V - Quadro Consolidado'!F45,0)</f>
        <v>0</v>
      </c>
      <c r="I46" s="50">
        <f>IF('Anexo V - Quadro Consolidado'!AA45=Conferidor!$I$2,'Anexo V - Quadro Consolidado'!F45,0)</f>
        <v>0</v>
      </c>
      <c r="K46" s="262">
        <f>IF('Anexo V - Quadro Consolidado'!AB45=Conferidor!$K$2,'Anexo V - Quadro Consolidado'!G45,0)</f>
        <v>0</v>
      </c>
      <c r="L46" s="262">
        <f>IF('Anexo V - Quadro Consolidado'!AB45=Conferidor!$L$2,'Anexo V - Quadro Consolidado'!G45,0)</f>
        <v>0</v>
      </c>
      <c r="M46" s="262">
        <f>IF('Anexo V - Quadro Consolidado'!AB45=Conferidor!$M$2,'Anexo V - Quadro Consolidado'!G45,0)</f>
        <v>0</v>
      </c>
      <c r="N46" s="262">
        <f>IF('Anexo V - Quadro Consolidado'!AB45=Conferidor!$N$2,'Anexo V - Quadro Consolidado'!G45,0)</f>
        <v>0</v>
      </c>
      <c r="O46" s="262">
        <f>IF('Anexo V - Quadro Consolidado'!AB45=Conferidor!$O$2,'Anexo V - Quadro Consolidado'!G45,0)</f>
        <v>0</v>
      </c>
      <c r="P46" s="262">
        <f>IF('Anexo V - Quadro Consolidado'!AB45=Conferidor!$P$2,'Anexo V - Quadro Consolidado'!G45,0)</f>
        <v>0</v>
      </c>
      <c r="R46" s="50">
        <f>IF('Anexo V - Quadro Consolidado'!AC45=Conferidor!$R$2,'Anexo V - Quadro Consolidado'!H45,0)</f>
        <v>0</v>
      </c>
      <c r="S46" s="50">
        <f>IF('Anexo V - Quadro Consolidado'!AC45=Conferidor!$S$2,'Anexo V - Quadro Consolidado'!H45,0)</f>
        <v>0</v>
      </c>
      <c r="T46" s="50">
        <f>IF('Anexo V - Quadro Consolidado'!AC45=Conferidor!$T$2,'Anexo V - Quadro Consolidado'!H45,0)</f>
        <v>0</v>
      </c>
      <c r="U46" s="50">
        <f>IF('Anexo V - Quadro Consolidado'!AC45=Conferidor!$U$2,'Anexo V - Quadro Consolidado'!H45,0)</f>
        <v>0</v>
      </c>
      <c r="V46" s="50">
        <f>IF('Anexo V - Quadro Consolidado'!AC45=Conferidor!$V$2,'Anexo V - Quadro Consolidado'!H45,0)</f>
        <v>0</v>
      </c>
      <c r="W46" s="50">
        <f>IF('Anexo V - Quadro Consolidado'!AC45=Conferidor!$W$2,'Anexo V - Quadro Consolidado'!H45,0)</f>
        <v>0</v>
      </c>
      <c r="Y46" s="43">
        <f>IF('Anexo V - Quadro Consolidado'!AH45=Conferidor!$Y$2,'Anexo V - Quadro Consolidado'!M45,0)</f>
        <v>0</v>
      </c>
      <c r="Z46" s="43">
        <f>IF('Anexo V - Quadro Consolidado'!AH45=Conferidor!$Z$2,'Anexo V - Quadro Consolidado'!M45,0)</f>
        <v>0</v>
      </c>
      <c r="AA46" s="43">
        <f>IF('Anexo V - Quadro Consolidado'!AH45=Conferidor!$AA$2,'Anexo V - Quadro Consolidado'!M45,0)</f>
        <v>0</v>
      </c>
      <c r="AB46" s="43">
        <f>IF('Anexo V - Quadro Consolidado'!AH45=Conferidor!$AB$2,'Anexo V - Quadro Consolidado'!M45,0)</f>
        <v>0</v>
      </c>
      <c r="AC46" s="43">
        <f>IF('Anexo V - Quadro Consolidado'!AH45=Conferidor!$AC$2,'Anexo V - Quadro Consolidado'!M45,0)</f>
        <v>0</v>
      </c>
      <c r="AD46" s="43">
        <f>IF('Anexo V - Quadro Consolidado'!AH45=Conferidor!$AD$2,'Anexo V - Quadro Consolidado'!M45,0)</f>
        <v>0</v>
      </c>
      <c r="AF46" s="43">
        <f>IF('Anexo V - Quadro Consolidado'!AI45=Conferidor!$AF$2,'Anexo V - Quadro Consolidado'!N45,0)</f>
        <v>0</v>
      </c>
      <c r="AG46" s="43">
        <f>IF('Anexo V - Quadro Consolidado'!AI45=Conferidor!$AG$2,'Anexo V - Quadro Consolidado'!N45,0)</f>
        <v>0</v>
      </c>
      <c r="AH46" s="43">
        <f>IF('Anexo V - Quadro Consolidado'!AI45=Conferidor!$AH$2,'Anexo V - Quadro Consolidado'!N45,0)</f>
        <v>0</v>
      </c>
      <c r="AI46" s="43">
        <f>IF('Anexo V - Quadro Consolidado'!AI45=Conferidor!$AI$2,'Anexo V - Quadro Consolidado'!N45,0)</f>
        <v>0</v>
      </c>
      <c r="AJ46" s="43">
        <f>IF('Anexo V - Quadro Consolidado'!AI45=Conferidor!$AJ$2,'Anexo V - Quadro Consolidado'!N45,0)</f>
        <v>0</v>
      </c>
      <c r="AK46" s="43">
        <f>IF('Anexo V - Quadro Consolidado'!AI45=Conferidor!$AK$2,'Anexo V - Quadro Consolidado'!N45,0)</f>
        <v>0</v>
      </c>
      <c r="AM46" s="43">
        <f>IF('Anexo V - Quadro Consolidado'!AJ45=Conferidor!$AM$2,'Anexo V - Quadro Consolidado'!O45,0)</f>
        <v>0</v>
      </c>
      <c r="AN46" s="43">
        <f>IF('Anexo V - Quadro Consolidado'!AJ45=Conferidor!$AN$2,'Anexo V - Quadro Consolidado'!O45,0)</f>
        <v>0</v>
      </c>
      <c r="AO46" s="43">
        <f>IF('Anexo V - Quadro Consolidado'!AJ45=Conferidor!$AO$2,'Anexo V - Quadro Consolidado'!O45,0)</f>
        <v>0</v>
      </c>
      <c r="AP46" s="43">
        <f>IF('Anexo V - Quadro Consolidado'!AJ45=Conferidor!$AP$2,'Anexo V - Quadro Consolidado'!O45,0)</f>
        <v>0</v>
      </c>
      <c r="AQ46" s="43">
        <f>IF('Anexo V - Quadro Consolidado'!AJ45=Conferidor!$AQ$2,'Anexo V - Quadro Consolidado'!O45,0)</f>
        <v>0</v>
      </c>
      <c r="AR46" s="43">
        <f>IF('Anexo V - Quadro Consolidado'!AJ45=Conferidor!$AR$2,'Anexo V - Quadro Consolidado'!O45,0)</f>
        <v>0</v>
      </c>
      <c r="AT46" s="43">
        <f>IF('Anexo V - Quadro Consolidado'!AE45=Conferidor!$AT$2,'Anexo V - Quadro Consolidado'!J45,0)</f>
        <v>0</v>
      </c>
      <c r="AU46" s="43">
        <f>IF('Anexo V - Quadro Consolidado'!AE45=Conferidor!$AU$2,'Anexo V - Quadro Consolidado'!J45,0)</f>
        <v>0</v>
      </c>
      <c r="AV46" s="43">
        <f>IF('Anexo V - Quadro Consolidado'!AE45=Conferidor!$AV$2,'Anexo V - Quadro Consolidado'!J45,0)</f>
        <v>0</v>
      </c>
      <c r="AW46" s="43">
        <f>IF('Anexo V - Quadro Consolidado'!AE45=Conferidor!$AW$2,'Anexo V - Quadro Consolidado'!J45,0)</f>
        <v>0</v>
      </c>
      <c r="AX46" s="43">
        <f>IF('Anexo V - Quadro Consolidado'!AE45=Conferidor!$AX$2,'Anexo V - Quadro Consolidado'!J45,0)</f>
        <v>0</v>
      </c>
      <c r="AY46" s="43">
        <f>IF('Anexo V - Quadro Consolidado'!AE45=Conferidor!$AY$2,'Anexo V - Quadro Consolidado'!J45,0)</f>
        <v>0</v>
      </c>
      <c r="AZ46" s="43">
        <f>IF('Anexo V - Quadro Consolidado'!AE45=Conferidor!$AZ$2,'Anexo V - Quadro Consolidado'!J45,0)</f>
        <v>0</v>
      </c>
      <c r="BA46" s="43">
        <f>IF('Anexo V - Quadro Consolidado'!AE45=Conferidor!$BA$2,'Anexo V - Quadro Consolidado'!J45,0)</f>
        <v>0</v>
      </c>
      <c r="BB46" s="43">
        <f>IF('Anexo V - Quadro Consolidado'!AE45=Conferidor!$BB$2,'Anexo V - Quadro Consolidado'!J45,0)</f>
        <v>0</v>
      </c>
      <c r="BD46" s="43">
        <f>IF('Anexo V - Quadro Consolidado'!AF45=Conferidor!$BD$2,'Anexo V - Quadro Consolidado'!K45,0)</f>
        <v>0</v>
      </c>
      <c r="BE46" s="43">
        <f>IF('Anexo V - Quadro Consolidado'!AF45=Conferidor!$BE$2,'Anexo V - Quadro Consolidado'!K45,0)</f>
        <v>0</v>
      </c>
      <c r="BF46" s="43">
        <f>IF('Anexo V - Quadro Consolidado'!AF45=Conferidor!$BF$2,'Anexo V - Quadro Consolidado'!K45,0)</f>
        <v>0</v>
      </c>
      <c r="BG46" s="43">
        <f>IF('Anexo V - Quadro Consolidado'!AF45=Conferidor!$BG$2,'Anexo V - Quadro Consolidado'!K45,0)</f>
        <v>0</v>
      </c>
      <c r="BH46" s="43">
        <f>IF('Anexo V - Quadro Consolidado'!AF45=Conferidor!$BH$2,'Anexo V - Quadro Consolidado'!K45,0)</f>
        <v>0</v>
      </c>
      <c r="BI46" s="43">
        <f>IF('Anexo V - Quadro Consolidado'!AF45=Conferidor!$BI$2,'Anexo V - Quadro Consolidado'!K45,0)</f>
        <v>0</v>
      </c>
      <c r="BJ46" s="43">
        <f>IF('Anexo V - Quadro Consolidado'!AF45=Conferidor!$BJ$2,'Anexo V - Quadro Consolidado'!K45,0)</f>
        <v>0</v>
      </c>
      <c r="BK46" s="43">
        <f>IF('Anexo V - Quadro Consolidado'!AF45=Conferidor!$BK$2,'Anexo V - Quadro Consolidado'!K45,0)</f>
        <v>0</v>
      </c>
      <c r="BM46" s="43">
        <f>IF('Anexo V - Quadro Consolidado'!AG45=Conferidor!$BM$2,'Anexo V - Quadro Consolidado'!L45,0)</f>
        <v>0</v>
      </c>
      <c r="BN46" s="43">
        <f>IF('Anexo V - Quadro Consolidado'!AG45=Conferidor!$BN$2,'Anexo V - Quadro Consolidado'!L45,0)</f>
        <v>0</v>
      </c>
      <c r="BO46" s="43">
        <f>IF('Anexo V - Quadro Consolidado'!AG45=Conferidor!$BO$2,'Anexo V - Quadro Consolidado'!L45,0)</f>
        <v>0</v>
      </c>
      <c r="BP46" s="43">
        <f>IF('Anexo V - Quadro Consolidado'!AG45=Conferidor!$BP$2,'Anexo V - Quadro Consolidado'!L45,0)</f>
        <v>0</v>
      </c>
      <c r="BQ46" s="43">
        <f>IF('Anexo V - Quadro Consolidado'!AG45=Conferidor!$BQ$2,'Anexo V - Quadro Consolidado'!L45,0)</f>
        <v>1</v>
      </c>
      <c r="BR46" s="43">
        <f>IF('Anexo V - Quadro Consolidado'!AG45=Conferidor!$BR$2,'Anexo V - Quadro Consolidado'!L45,0)</f>
        <v>0</v>
      </c>
      <c r="BT46" s="43">
        <f>IF('Anexo V - Quadro Consolidado'!AD45=Conferidor!$BT$2,'Anexo V - Quadro Consolidado'!I45,0)</f>
        <v>0</v>
      </c>
      <c r="BU46" s="43">
        <f>IF('Anexo V - Quadro Consolidado'!AD45=Conferidor!$BU$2,'Anexo V - Quadro Consolidado'!I45,0)</f>
        <v>0</v>
      </c>
      <c r="BV46" s="43">
        <f>IF('Anexo V - Quadro Consolidado'!AD45=Conferidor!$BV$2,'Anexo V - Quadro Consolidado'!I45,0)</f>
        <v>0</v>
      </c>
      <c r="BW46" s="43">
        <f>IF('Anexo V - Quadro Consolidado'!AD45=Conferidor!$BW$2,'Anexo V - Quadro Consolidado'!I45,0)</f>
        <v>0</v>
      </c>
      <c r="BX46" s="43">
        <f>IF('Anexo V - Quadro Consolidado'!AD45=Conferidor!$BX$2,'Anexo V - Quadro Consolidado'!I45,0)</f>
        <v>0</v>
      </c>
      <c r="BY46" s="43">
        <f>IF('Anexo V - Quadro Consolidado'!AD45=Conferidor!$BY$2,'Anexo V - Quadro Consolidado'!I45,0)</f>
        <v>0</v>
      </c>
      <c r="CA46" s="43">
        <f>IF('Anexo V - Quadro Consolidado'!AK45=Conferidor!$CA$2,'Anexo V - Quadro Consolidado'!P45,0)</f>
        <v>0</v>
      </c>
      <c r="CB46" s="43">
        <f>IF('Anexo V - Quadro Consolidado'!AK45=Conferidor!$CB$2,'Anexo V - Quadro Consolidado'!P45,0)</f>
        <v>0</v>
      </c>
      <c r="CC46" s="43">
        <f>IF('Anexo V - Quadro Consolidado'!AK45=Conferidor!$CC$2,'Anexo V - Quadro Consolidado'!P45,0)</f>
        <v>0</v>
      </c>
      <c r="CD46" s="43">
        <f>IF('Anexo V - Quadro Consolidado'!AK45=Conferidor!$CD$2,'Anexo V - Quadro Consolidado'!P45,0)</f>
        <v>0</v>
      </c>
      <c r="CE46" s="43">
        <f>IF('Anexo V - Quadro Consolidado'!AK45=Conferidor!$CE$2,'Anexo V - Quadro Consolidado'!P45,0)</f>
        <v>0</v>
      </c>
      <c r="CF46" s="43">
        <f>IF('Anexo V - Quadro Consolidado'!AK45=Conferidor!$CF$2,'Anexo V - Quadro Consolidado'!P45,0)</f>
        <v>0</v>
      </c>
      <c r="CH46" s="43">
        <f>IF('Anexo V - Quadro Consolidado'!AM45=Conferidor!$CH$2,'Anexo V - Quadro Consolidado'!R45,0)</f>
        <v>0</v>
      </c>
      <c r="CI46" s="43">
        <f>IF('Anexo V - Quadro Consolidado'!AM45=Conferidor!$CI$2,'Anexo V - Quadro Consolidado'!R45,0)</f>
        <v>0</v>
      </c>
      <c r="CJ46" s="43">
        <f>IF('Anexo V - Quadro Consolidado'!AM45=Conferidor!$CJ$2,'Anexo V - Quadro Consolidado'!R45,0)</f>
        <v>0</v>
      </c>
      <c r="CK46" s="43">
        <f>IF('Anexo V - Quadro Consolidado'!AM45=Conferidor!$CK$2,'Anexo V - Quadro Consolidado'!R45,0)</f>
        <v>0</v>
      </c>
      <c r="CL46" s="43">
        <f>IF('Anexo V - Quadro Consolidado'!AM45=Conferidor!$CL$2,'Anexo V - Quadro Consolidado'!R45,0)</f>
        <v>0</v>
      </c>
      <c r="CM46" s="43">
        <f>IF('Anexo V - Quadro Consolidado'!AM45=Conferidor!$CM$2,'Anexo V - Quadro Consolidado'!R45,0)</f>
        <v>0</v>
      </c>
      <c r="CO46" s="43">
        <f>IF('Anexo V - Quadro Consolidado'!AN45=Conferidor!$CO$2,'Anexo V - Quadro Consolidado'!S45,0)</f>
        <v>0</v>
      </c>
      <c r="CP46" s="43">
        <f>IF('Anexo V - Quadro Consolidado'!AN45=Conferidor!$CP$2,'Anexo V - Quadro Consolidado'!S45,0)</f>
        <v>0</v>
      </c>
      <c r="CQ46" s="43">
        <f>IF('Anexo V - Quadro Consolidado'!AN45=Conferidor!$CQ$2,'Anexo V - Quadro Consolidado'!S45,0)</f>
        <v>0</v>
      </c>
      <c r="CR46" s="43">
        <f>IF('Anexo V - Quadro Consolidado'!AN45=Conferidor!$CR$2,'Anexo V - Quadro Consolidado'!S45,0)</f>
        <v>0</v>
      </c>
      <c r="CS46" s="43">
        <f>IF('Anexo V - Quadro Consolidado'!AN45=Conferidor!$CS$2,'Anexo V - Quadro Consolidado'!S45,0)</f>
        <v>0</v>
      </c>
      <c r="CT46" s="43">
        <f>IF('Anexo V - Quadro Consolidado'!AN45=Conferidor!$CT$2,'Anexo V - Quadro Consolidado'!S45,0)</f>
        <v>0</v>
      </c>
      <c r="CV46" s="43">
        <f>IF('Anexo V - Quadro Consolidado'!AO45=Conferidor!$CV$2,'Anexo V - Quadro Consolidado'!T45,0)</f>
        <v>0</v>
      </c>
      <c r="CW46" s="43">
        <f>IF('Anexo V - Quadro Consolidado'!AO45=Conferidor!$CW$2,'Anexo V - Quadro Consolidado'!T45,0)</f>
        <v>0</v>
      </c>
      <c r="CX46" s="43">
        <f>IF('Anexo V - Quadro Consolidado'!AO45=Conferidor!$CX$2,'Anexo V - Quadro Consolidado'!T45,0)</f>
        <v>0</v>
      </c>
      <c r="CY46" s="43">
        <f>IF('Anexo V - Quadro Consolidado'!AO45=Conferidor!$CY$2,'Anexo V - Quadro Consolidado'!T45,0)</f>
        <v>0</v>
      </c>
      <c r="CZ46" s="43">
        <f>IF('Anexo V - Quadro Consolidado'!AO45=Conferidor!$CZ$2,'Anexo V - Quadro Consolidado'!T45,0)</f>
        <v>0</v>
      </c>
      <c r="DA46" s="43">
        <f>IF('Anexo V - Quadro Consolidado'!AO45=Conferidor!$DA$2,'Anexo V - Quadro Consolidado'!T45,0)</f>
        <v>0</v>
      </c>
      <c r="DC46" s="43">
        <f>IF('Anexo V - Quadro Consolidado'!AL45=Conferidor!$DC$2,'Anexo V - Quadro Consolidado'!Q45,0)</f>
        <v>0</v>
      </c>
      <c r="DD46" s="43">
        <f>IF('Anexo V - Quadro Consolidado'!AL45=Conferidor!$DD$2,'Anexo V - Quadro Consolidado'!Q45,0)</f>
        <v>0</v>
      </c>
      <c r="DE46" s="43">
        <f>IF('Anexo V - Quadro Consolidado'!AL45=Conferidor!$DE$2,'Anexo V - Quadro Consolidado'!Q45,0)</f>
        <v>0</v>
      </c>
      <c r="DF46" s="43">
        <f>IF('Anexo V - Quadro Consolidado'!AL45=Conferidor!$DF$2,'Anexo V - Quadro Consolidado'!Q45,0)</f>
        <v>0</v>
      </c>
      <c r="DG46" s="43">
        <f>IF('Anexo V - Quadro Consolidado'!AL45=Conferidor!$DG$2,'Anexo V - Quadro Consolidado'!Q45,0)</f>
        <v>0</v>
      </c>
      <c r="DH46" s="43">
        <f>IF('Anexo V - Quadro Consolidado'!AL45=Conferidor!$DH$2,'Anexo V - Quadro Consolidado'!Q45,0)</f>
        <v>0</v>
      </c>
      <c r="DJ46" s="43">
        <f>IF('Anexo V - Quadro Consolidado'!AP45=Conferidor!$DJ$2,'Anexo V - Quadro Consolidado'!U45,0)</f>
        <v>0</v>
      </c>
      <c r="DK46" s="43">
        <f>IF('Anexo V - Quadro Consolidado'!AP45=Conferidor!$DK$2,'Anexo V - Quadro Consolidado'!U45,0)</f>
        <v>0</v>
      </c>
      <c r="DL46" s="43">
        <f>IF('Anexo V - Quadro Consolidado'!AP45=Conferidor!$DL$2,'Anexo V - Quadro Consolidado'!U45,0)</f>
        <v>0</v>
      </c>
      <c r="DM46" s="43">
        <f>IF('Anexo V - Quadro Consolidado'!AP45=Conferidor!$DM$2,'Anexo V - Quadro Consolidado'!U45,0)</f>
        <v>0</v>
      </c>
      <c r="DN46" s="43">
        <f>IF('Anexo V - Quadro Consolidado'!AP45=Conferidor!$DN$2,'Anexo V - Quadro Consolidado'!U45,0)</f>
        <v>0</v>
      </c>
      <c r="DO46" s="43">
        <f>IF('Anexo V - Quadro Consolidado'!AP45=Conferidor!$DO$2,'Anexo V - Quadro Consolidado'!U45,0)</f>
        <v>0</v>
      </c>
      <c r="DQ46" s="43">
        <f>IF('Anexo V - Quadro Consolidado'!AQ45=Conferidor!$DQ$2,'Anexo V - Quadro Consolidado'!V45,0)</f>
        <v>0</v>
      </c>
      <c r="DR46" s="43">
        <f>IF('Anexo V - Quadro Consolidado'!AQ45=Conferidor!$DR$2,'Anexo V - Quadro Consolidado'!V45,0)</f>
        <v>0</v>
      </c>
      <c r="DS46" s="43">
        <f>IF('Anexo V - Quadro Consolidado'!AQ45=Conferidor!$DS$2,'Anexo V - Quadro Consolidado'!V45,0)</f>
        <v>0</v>
      </c>
      <c r="DT46" s="43">
        <f>IF('Anexo V - Quadro Consolidado'!AQ45=Conferidor!$DT$2,'Anexo V - Quadro Consolidado'!V45,0)</f>
        <v>0</v>
      </c>
      <c r="DU46" s="43">
        <f>IF('Anexo V - Quadro Consolidado'!AQ45=Conferidor!$DU$2,'Anexo V - Quadro Consolidado'!V45,0)</f>
        <v>0</v>
      </c>
      <c r="DV46" s="43">
        <f>IF('Anexo V - Quadro Consolidado'!AQ45=Conferidor!$DV$2,'Anexo V - Quadro Consolidado'!V45,0)</f>
        <v>0</v>
      </c>
      <c r="DX46" s="22">
        <f>IF('Anexo V - Quadro Consolidado'!AR45=Conferidor!$DX$2,'Anexo V - Quadro Consolidado'!W45,0)</f>
        <v>0</v>
      </c>
      <c r="DY46" s="22">
        <f>IF('Anexo V - Quadro Consolidado'!AR45=Conferidor!$DY$2,'Anexo V - Quadro Consolidado'!W45,0)</f>
        <v>0</v>
      </c>
      <c r="DZ46" s="22">
        <f>IF('Anexo V - Quadro Consolidado'!AR45=Conferidor!$DZ$2,'Anexo V - Quadro Consolidado'!W45,0)</f>
        <v>0</v>
      </c>
      <c r="EA46" s="22">
        <f>IF('Anexo V - Quadro Consolidado'!AR45=Conferidor!$EA$2,'Anexo V - Quadro Consolidado'!W45,0)</f>
        <v>0</v>
      </c>
      <c r="EB46" s="22">
        <f>IF('Anexo V - Quadro Consolidado'!AR45=Conferidor!$EB$2,'Anexo V - Quadro Consolidado'!W45,0)</f>
        <v>0</v>
      </c>
      <c r="EC46" s="22">
        <f>IF('Anexo V - Quadro Consolidado'!AR45=Conferidor!$EC$2,'Anexo V - Quadro Consolidado'!W45,0)</f>
        <v>0</v>
      </c>
      <c r="EE46" s="43">
        <f>IF('Anexo V - Quadro Consolidado'!AS45=Conferidor!$EE$2,'Anexo V - Quadro Consolidado'!X45,0)</f>
        <v>0</v>
      </c>
      <c r="EF46" s="43">
        <f>IF('Anexo V - Quadro Consolidado'!AS45=Conferidor!$EF$2,'Anexo V - Quadro Consolidado'!X45,0)</f>
        <v>0</v>
      </c>
      <c r="EG46" s="43">
        <f>IF('Anexo V - Quadro Consolidado'!AS45=Conferidor!$EG$2,'Anexo V - Quadro Consolidado'!X45,0)</f>
        <v>0</v>
      </c>
      <c r="EH46" s="43">
        <f>IF('Anexo V - Quadro Consolidado'!AS45=Conferidor!$EH$2,'Anexo V - Quadro Consolidado'!X45,0)</f>
        <v>0</v>
      </c>
      <c r="EI46" s="43">
        <f>IF('Anexo V - Quadro Consolidado'!AS45=Conferidor!$EI$2,'Anexo V - Quadro Consolidado'!X45,0)</f>
        <v>0</v>
      </c>
      <c r="EJ46" s="43">
        <f>IF('Anexo V - Quadro Consolidado'!AS45=Conferidor!$EJ$2,'Anexo V - Quadro Consolidado'!X45,0)</f>
        <v>0</v>
      </c>
      <c r="EL46" s="43">
        <f>IF('Anexo V - Quadro Consolidado'!AT45=Conferidor!$EL$2,'Anexo V - Quadro Consolidado'!Y45,0)</f>
        <v>0</v>
      </c>
      <c r="EM46" s="43">
        <f>IF('Anexo V - Quadro Consolidado'!AT45=Conferidor!$EM$2,'Anexo V - Quadro Consolidado'!Y45,0)</f>
        <v>0</v>
      </c>
      <c r="EN46" s="43">
        <f>IF('Anexo V - Quadro Consolidado'!AT45=Conferidor!$EN$2,'Anexo V - Quadro Consolidado'!Y45,0)</f>
        <v>0</v>
      </c>
      <c r="EO46" s="43">
        <f>IF('Anexo V - Quadro Consolidado'!AT45=Conferidor!$EO$2,'Anexo V - Quadro Consolidado'!Y45,0)</f>
        <v>0</v>
      </c>
      <c r="EP46" s="43">
        <f>IF('Anexo V - Quadro Consolidado'!AT45=Conferidor!$EP$2,'Anexo V - Quadro Consolidado'!Y45,0)</f>
        <v>0</v>
      </c>
      <c r="EQ46" s="43">
        <f>IF('Anexo V - Quadro Consolidado'!AT45=Conferidor!$EQ$2,'Anexo V - Quadro Consolidado'!Y45,0)</f>
        <v>0</v>
      </c>
    </row>
    <row r="47" spans="1:147">
      <c r="A47" s="12" t="s">
        <v>102</v>
      </c>
      <c r="B47" s="12" t="s">
        <v>45</v>
      </c>
      <c r="C47" s="12" t="s">
        <v>44</v>
      </c>
      <c r="D47" s="50">
        <f>IF('Anexo V - Quadro Consolidado'!AA46=Conferidor!$D$2,'Anexo V - Quadro Consolidado'!F46,0)</f>
        <v>0</v>
      </c>
      <c r="E47" s="50">
        <f>IF('Anexo V - Quadro Consolidado'!AA46=Conferidor!$E$2,'Anexo V - Quadro Consolidado'!F46,0)</f>
        <v>0</v>
      </c>
      <c r="F47" s="50">
        <f>IF('Anexo V - Quadro Consolidado'!AA46=Conferidor!$F$2,'Anexo V - Quadro Consolidado'!F46,0)</f>
        <v>0</v>
      </c>
      <c r="G47" s="50">
        <f>IF('Anexo V - Quadro Consolidado'!AA46=Conferidor!$G$2,'Anexo V - Quadro Consolidado'!F46,0)</f>
        <v>0</v>
      </c>
      <c r="H47" s="50">
        <f>IF('Anexo V - Quadro Consolidado'!AA46=Conferidor!$H$2,'Anexo V - Quadro Consolidado'!F46,0)</f>
        <v>0</v>
      </c>
      <c r="I47" s="50">
        <f>IF('Anexo V - Quadro Consolidado'!AA46=Conferidor!$I$2,'Anexo V - Quadro Consolidado'!F46,0)</f>
        <v>0</v>
      </c>
      <c r="K47" s="262">
        <f>IF('Anexo V - Quadro Consolidado'!AB46=Conferidor!$K$2,'Anexo V - Quadro Consolidado'!G46,0)</f>
        <v>0</v>
      </c>
      <c r="L47" s="262">
        <f>IF('Anexo V - Quadro Consolidado'!AB46=Conferidor!$L$2,'Anexo V - Quadro Consolidado'!G46,0)</f>
        <v>0</v>
      </c>
      <c r="M47" s="262">
        <f>IF('Anexo V - Quadro Consolidado'!AB46=Conferidor!$M$2,'Anexo V - Quadro Consolidado'!G46,0)</f>
        <v>0</v>
      </c>
      <c r="N47" s="262">
        <f>IF('Anexo V - Quadro Consolidado'!AB46=Conferidor!$N$2,'Anexo V - Quadro Consolidado'!G46,0)</f>
        <v>0</v>
      </c>
      <c r="O47" s="262">
        <f>IF('Anexo V - Quadro Consolidado'!AB46=Conferidor!$O$2,'Anexo V - Quadro Consolidado'!G46,0)</f>
        <v>0</v>
      </c>
      <c r="P47" s="262">
        <f>IF('Anexo V - Quadro Consolidado'!AB46=Conferidor!$P$2,'Anexo V - Quadro Consolidado'!G46,0)</f>
        <v>0</v>
      </c>
      <c r="R47" s="50">
        <f>IF('Anexo V - Quadro Consolidado'!AC46=Conferidor!$R$2,'Anexo V - Quadro Consolidado'!H46,0)</f>
        <v>0</v>
      </c>
      <c r="S47" s="50">
        <f>IF('Anexo V - Quadro Consolidado'!AC46=Conferidor!$S$2,'Anexo V - Quadro Consolidado'!H46,0)</f>
        <v>0</v>
      </c>
      <c r="T47" s="50">
        <f>IF('Anexo V - Quadro Consolidado'!AC46=Conferidor!$T$2,'Anexo V - Quadro Consolidado'!H46,0)</f>
        <v>0</v>
      </c>
      <c r="U47" s="50">
        <f>IF('Anexo V - Quadro Consolidado'!AC46=Conferidor!$U$2,'Anexo V - Quadro Consolidado'!H46,0)</f>
        <v>0</v>
      </c>
      <c r="V47" s="50">
        <f>IF('Anexo V - Quadro Consolidado'!AC46=Conferidor!$V$2,'Anexo V - Quadro Consolidado'!H46,0)</f>
        <v>0</v>
      </c>
      <c r="W47" s="50">
        <f>IF('Anexo V - Quadro Consolidado'!AC46=Conferidor!$W$2,'Anexo V - Quadro Consolidado'!H46,0)</f>
        <v>0</v>
      </c>
      <c r="Y47" s="43">
        <f>IF('Anexo V - Quadro Consolidado'!AH46=Conferidor!$Y$2,'Anexo V - Quadro Consolidado'!M46,0)</f>
        <v>0</v>
      </c>
      <c r="Z47" s="43">
        <f>IF('Anexo V - Quadro Consolidado'!AH46=Conferidor!$Z$2,'Anexo V - Quadro Consolidado'!M46,0)</f>
        <v>0</v>
      </c>
      <c r="AA47" s="43">
        <f>IF('Anexo V - Quadro Consolidado'!AH46=Conferidor!$AA$2,'Anexo V - Quadro Consolidado'!M46,0)</f>
        <v>0</v>
      </c>
      <c r="AB47" s="43">
        <f>IF('Anexo V - Quadro Consolidado'!AH46=Conferidor!$AB$2,'Anexo V - Quadro Consolidado'!M46,0)</f>
        <v>0</v>
      </c>
      <c r="AC47" s="43">
        <f>IF('Anexo V - Quadro Consolidado'!AH46=Conferidor!$AC$2,'Anexo V - Quadro Consolidado'!M46,0)</f>
        <v>0</v>
      </c>
      <c r="AD47" s="43">
        <f>IF('Anexo V - Quadro Consolidado'!AH46=Conferidor!$AD$2,'Anexo V - Quadro Consolidado'!M46,0)</f>
        <v>0</v>
      </c>
      <c r="AF47" s="43">
        <f>IF('Anexo V - Quadro Consolidado'!AI46=Conferidor!$AF$2,'Anexo V - Quadro Consolidado'!N46,0)</f>
        <v>0</v>
      </c>
      <c r="AG47" s="43">
        <f>IF('Anexo V - Quadro Consolidado'!AI46=Conferidor!$AG$2,'Anexo V - Quadro Consolidado'!N46,0)</f>
        <v>0</v>
      </c>
      <c r="AH47" s="43">
        <f>IF('Anexo V - Quadro Consolidado'!AI46=Conferidor!$AH$2,'Anexo V - Quadro Consolidado'!N46,0)</f>
        <v>0</v>
      </c>
      <c r="AI47" s="43">
        <f>IF('Anexo V - Quadro Consolidado'!AI46=Conferidor!$AI$2,'Anexo V - Quadro Consolidado'!N46,0)</f>
        <v>0</v>
      </c>
      <c r="AJ47" s="43">
        <f>IF('Anexo V - Quadro Consolidado'!AI46=Conferidor!$AJ$2,'Anexo V - Quadro Consolidado'!N46,0)</f>
        <v>0</v>
      </c>
      <c r="AK47" s="43">
        <f>IF('Anexo V - Quadro Consolidado'!AI46=Conferidor!$AK$2,'Anexo V - Quadro Consolidado'!N46,0)</f>
        <v>0</v>
      </c>
      <c r="AM47" s="43">
        <f>IF('Anexo V - Quadro Consolidado'!AJ46=Conferidor!$AM$2,'Anexo V - Quadro Consolidado'!O46,0)</f>
        <v>0</v>
      </c>
      <c r="AN47" s="43">
        <f>IF('Anexo V - Quadro Consolidado'!AJ46=Conferidor!$AN$2,'Anexo V - Quadro Consolidado'!O46,0)</f>
        <v>0</v>
      </c>
      <c r="AO47" s="43">
        <f>IF('Anexo V - Quadro Consolidado'!AJ46=Conferidor!$AO$2,'Anexo V - Quadro Consolidado'!O46,0)</f>
        <v>0</v>
      </c>
      <c r="AP47" s="43">
        <f>IF('Anexo V - Quadro Consolidado'!AJ46=Conferidor!$AP$2,'Anexo V - Quadro Consolidado'!O46,0)</f>
        <v>0</v>
      </c>
      <c r="AQ47" s="43">
        <f>IF('Anexo V - Quadro Consolidado'!AJ46=Conferidor!$AQ$2,'Anexo V - Quadro Consolidado'!O46,0)</f>
        <v>0</v>
      </c>
      <c r="AR47" s="43">
        <f>IF('Anexo V - Quadro Consolidado'!AJ46=Conferidor!$AR$2,'Anexo V - Quadro Consolidado'!O46,0)</f>
        <v>0</v>
      </c>
      <c r="AT47" s="43">
        <f>IF('Anexo V - Quadro Consolidado'!AE46=Conferidor!$AT$2,'Anexo V - Quadro Consolidado'!J46,0)</f>
        <v>0</v>
      </c>
      <c r="AU47" s="43">
        <f>IF('Anexo V - Quadro Consolidado'!AE46=Conferidor!$AU$2,'Anexo V - Quadro Consolidado'!J46,0)</f>
        <v>0</v>
      </c>
      <c r="AV47" s="43">
        <f>IF('Anexo V - Quadro Consolidado'!AE46=Conferidor!$AV$2,'Anexo V - Quadro Consolidado'!J46,0)</f>
        <v>0</v>
      </c>
      <c r="AW47" s="43">
        <f>IF('Anexo V - Quadro Consolidado'!AE46=Conferidor!$AW$2,'Anexo V - Quadro Consolidado'!J46,0)</f>
        <v>0</v>
      </c>
      <c r="AX47" s="43">
        <f>IF('Anexo V - Quadro Consolidado'!AE46=Conferidor!$AX$2,'Anexo V - Quadro Consolidado'!J46,0)</f>
        <v>0</v>
      </c>
      <c r="AY47" s="43">
        <f>IF('Anexo V - Quadro Consolidado'!AE46=Conferidor!$AY$2,'Anexo V - Quadro Consolidado'!J46,0)</f>
        <v>0</v>
      </c>
      <c r="AZ47" s="43">
        <f>IF('Anexo V - Quadro Consolidado'!AE46=Conferidor!$AZ$2,'Anexo V - Quadro Consolidado'!J46,0)</f>
        <v>0</v>
      </c>
      <c r="BA47" s="43">
        <f>IF('Anexo V - Quadro Consolidado'!AE46=Conferidor!$BA$2,'Anexo V - Quadro Consolidado'!J46,0)</f>
        <v>0</v>
      </c>
      <c r="BB47" s="43">
        <f>IF('Anexo V - Quadro Consolidado'!AE46=Conferidor!$BB$2,'Anexo V - Quadro Consolidado'!J46,0)</f>
        <v>0</v>
      </c>
      <c r="BD47" s="43">
        <f>IF('Anexo V - Quadro Consolidado'!AF46=Conferidor!$BD$2,'Anexo V - Quadro Consolidado'!K46,0)</f>
        <v>0</v>
      </c>
      <c r="BE47" s="43">
        <f>IF('Anexo V - Quadro Consolidado'!AF46=Conferidor!$BE$2,'Anexo V - Quadro Consolidado'!K46,0)</f>
        <v>0</v>
      </c>
      <c r="BF47" s="43">
        <f>IF('Anexo V - Quadro Consolidado'!AF46=Conferidor!$BF$2,'Anexo V - Quadro Consolidado'!K46,0)</f>
        <v>0</v>
      </c>
      <c r="BG47" s="43">
        <f>IF('Anexo V - Quadro Consolidado'!AF46=Conferidor!$BG$2,'Anexo V - Quadro Consolidado'!K46,0)</f>
        <v>0</v>
      </c>
      <c r="BH47" s="43">
        <f>IF('Anexo V - Quadro Consolidado'!AF46=Conferidor!$BH$2,'Anexo V - Quadro Consolidado'!K46,0)</f>
        <v>0</v>
      </c>
      <c r="BI47" s="43">
        <f>IF('Anexo V - Quadro Consolidado'!AF46=Conferidor!$BI$2,'Anexo V - Quadro Consolidado'!K46,0)</f>
        <v>0</v>
      </c>
      <c r="BJ47" s="43">
        <f>IF('Anexo V - Quadro Consolidado'!AF46=Conferidor!$BJ$2,'Anexo V - Quadro Consolidado'!K46,0)</f>
        <v>0</v>
      </c>
      <c r="BK47" s="43">
        <f>IF('Anexo V - Quadro Consolidado'!AF46=Conferidor!$BK$2,'Anexo V - Quadro Consolidado'!K46,0)</f>
        <v>0</v>
      </c>
      <c r="BM47" s="43">
        <f>IF('Anexo V - Quadro Consolidado'!AG46=Conferidor!$BM$2,'Anexo V - Quadro Consolidado'!L46,0)</f>
        <v>0</v>
      </c>
      <c r="BN47" s="43">
        <f>IF('Anexo V - Quadro Consolidado'!AG46=Conferidor!$BN$2,'Anexo V - Quadro Consolidado'!L46,0)</f>
        <v>0</v>
      </c>
      <c r="BO47" s="43">
        <f>IF('Anexo V - Quadro Consolidado'!AG46=Conferidor!$BO$2,'Anexo V - Quadro Consolidado'!L46,0)</f>
        <v>0</v>
      </c>
      <c r="BP47" s="43">
        <f>IF('Anexo V - Quadro Consolidado'!AG46=Conferidor!$BP$2,'Anexo V - Quadro Consolidado'!L46,0)</f>
        <v>0</v>
      </c>
      <c r="BQ47" s="43">
        <f>IF('Anexo V - Quadro Consolidado'!AG46=Conferidor!$BQ$2,'Anexo V - Quadro Consolidado'!L46,0)</f>
        <v>1</v>
      </c>
      <c r="BR47" s="43">
        <f>IF('Anexo V - Quadro Consolidado'!AG46=Conferidor!$BR$2,'Anexo V - Quadro Consolidado'!L46,0)</f>
        <v>0</v>
      </c>
      <c r="BT47" s="43">
        <f>IF('Anexo V - Quadro Consolidado'!AD46=Conferidor!$BT$2,'Anexo V - Quadro Consolidado'!I46,0)</f>
        <v>0</v>
      </c>
      <c r="BU47" s="43">
        <f>IF('Anexo V - Quadro Consolidado'!AD46=Conferidor!$BU$2,'Anexo V - Quadro Consolidado'!I46,0)</f>
        <v>0</v>
      </c>
      <c r="BV47" s="43">
        <f>IF('Anexo V - Quadro Consolidado'!AD46=Conferidor!$BV$2,'Anexo V - Quadro Consolidado'!I46,0)</f>
        <v>0</v>
      </c>
      <c r="BW47" s="43">
        <f>IF('Anexo V - Quadro Consolidado'!AD46=Conferidor!$BW$2,'Anexo V - Quadro Consolidado'!I46,0)</f>
        <v>0</v>
      </c>
      <c r="BX47" s="43">
        <f>IF('Anexo V - Quadro Consolidado'!AD46=Conferidor!$BX$2,'Anexo V - Quadro Consolidado'!I46,0)</f>
        <v>0</v>
      </c>
      <c r="BY47" s="43">
        <f>IF('Anexo V - Quadro Consolidado'!AD46=Conferidor!$BY$2,'Anexo V - Quadro Consolidado'!I46,0)</f>
        <v>0</v>
      </c>
      <c r="CA47" s="43">
        <f>IF('Anexo V - Quadro Consolidado'!AK46=Conferidor!$CA$2,'Anexo V - Quadro Consolidado'!P46,0)</f>
        <v>0</v>
      </c>
      <c r="CB47" s="43">
        <f>IF('Anexo V - Quadro Consolidado'!AK46=Conferidor!$CB$2,'Anexo V - Quadro Consolidado'!P46,0)</f>
        <v>0</v>
      </c>
      <c r="CC47" s="43">
        <f>IF('Anexo V - Quadro Consolidado'!AK46=Conferidor!$CC$2,'Anexo V - Quadro Consolidado'!P46,0)</f>
        <v>0</v>
      </c>
      <c r="CD47" s="43">
        <f>IF('Anexo V - Quadro Consolidado'!AK46=Conferidor!$CD$2,'Anexo V - Quadro Consolidado'!P46,0)</f>
        <v>0</v>
      </c>
      <c r="CE47" s="43">
        <f>IF('Anexo V - Quadro Consolidado'!AK46=Conferidor!$CE$2,'Anexo V - Quadro Consolidado'!P46,0)</f>
        <v>0</v>
      </c>
      <c r="CF47" s="43">
        <f>IF('Anexo V - Quadro Consolidado'!AK46=Conferidor!$CF$2,'Anexo V - Quadro Consolidado'!P46,0)</f>
        <v>0</v>
      </c>
      <c r="CH47" s="43">
        <f>IF('Anexo V - Quadro Consolidado'!AM46=Conferidor!$CH$2,'Anexo V - Quadro Consolidado'!R46,0)</f>
        <v>0</v>
      </c>
      <c r="CI47" s="43">
        <f>IF('Anexo V - Quadro Consolidado'!AM46=Conferidor!$CI$2,'Anexo V - Quadro Consolidado'!R46,0)</f>
        <v>0</v>
      </c>
      <c r="CJ47" s="43">
        <f>IF('Anexo V - Quadro Consolidado'!AM46=Conferidor!$CJ$2,'Anexo V - Quadro Consolidado'!R46,0)</f>
        <v>0</v>
      </c>
      <c r="CK47" s="43">
        <f>IF('Anexo V - Quadro Consolidado'!AM46=Conferidor!$CK$2,'Anexo V - Quadro Consolidado'!R46,0)</f>
        <v>0</v>
      </c>
      <c r="CL47" s="43">
        <f>IF('Anexo V - Quadro Consolidado'!AM46=Conferidor!$CL$2,'Anexo V - Quadro Consolidado'!R46,0)</f>
        <v>0</v>
      </c>
      <c r="CM47" s="43">
        <f>IF('Anexo V - Quadro Consolidado'!AM46=Conferidor!$CM$2,'Anexo V - Quadro Consolidado'!R46,0)</f>
        <v>0</v>
      </c>
      <c r="CO47" s="43">
        <f>IF('Anexo V - Quadro Consolidado'!AN46=Conferidor!$CO$2,'Anexo V - Quadro Consolidado'!S46,0)</f>
        <v>0</v>
      </c>
      <c r="CP47" s="43">
        <f>IF('Anexo V - Quadro Consolidado'!AN46=Conferidor!$CP$2,'Anexo V - Quadro Consolidado'!S46,0)</f>
        <v>0</v>
      </c>
      <c r="CQ47" s="43">
        <f>IF('Anexo V - Quadro Consolidado'!AN46=Conferidor!$CQ$2,'Anexo V - Quadro Consolidado'!S46,0)</f>
        <v>0</v>
      </c>
      <c r="CR47" s="43">
        <f>IF('Anexo V - Quadro Consolidado'!AN46=Conferidor!$CR$2,'Anexo V - Quadro Consolidado'!S46,0)</f>
        <v>0</v>
      </c>
      <c r="CS47" s="43">
        <f>IF('Anexo V - Quadro Consolidado'!AN46=Conferidor!$CS$2,'Anexo V - Quadro Consolidado'!S46,0)</f>
        <v>0</v>
      </c>
      <c r="CT47" s="43">
        <f>IF('Anexo V - Quadro Consolidado'!AN46=Conferidor!$CT$2,'Anexo V - Quadro Consolidado'!S46,0)</f>
        <v>0</v>
      </c>
      <c r="CV47" s="43">
        <f>IF('Anexo V - Quadro Consolidado'!AO46=Conferidor!$CV$2,'Anexo V - Quadro Consolidado'!T46,0)</f>
        <v>0</v>
      </c>
      <c r="CW47" s="43">
        <f>IF('Anexo V - Quadro Consolidado'!AO46=Conferidor!$CW$2,'Anexo V - Quadro Consolidado'!T46,0)</f>
        <v>0</v>
      </c>
      <c r="CX47" s="43">
        <f>IF('Anexo V - Quadro Consolidado'!AO46=Conferidor!$CX$2,'Anexo V - Quadro Consolidado'!T46,0)</f>
        <v>0</v>
      </c>
      <c r="CY47" s="43">
        <f>IF('Anexo V - Quadro Consolidado'!AO46=Conferidor!$CY$2,'Anexo V - Quadro Consolidado'!T46,0)</f>
        <v>0</v>
      </c>
      <c r="CZ47" s="43">
        <f>IF('Anexo V - Quadro Consolidado'!AO46=Conferidor!$CZ$2,'Anexo V - Quadro Consolidado'!T46,0)</f>
        <v>0</v>
      </c>
      <c r="DA47" s="43">
        <f>IF('Anexo V - Quadro Consolidado'!AO46=Conferidor!$DA$2,'Anexo V - Quadro Consolidado'!T46,0)</f>
        <v>0</v>
      </c>
      <c r="DC47" s="43">
        <f>IF('Anexo V - Quadro Consolidado'!AL46=Conferidor!$DC$2,'Anexo V - Quadro Consolidado'!Q46,0)</f>
        <v>0</v>
      </c>
      <c r="DD47" s="43">
        <f>IF('Anexo V - Quadro Consolidado'!AL46=Conferidor!$DD$2,'Anexo V - Quadro Consolidado'!Q46,0)</f>
        <v>0</v>
      </c>
      <c r="DE47" s="43">
        <f>IF('Anexo V - Quadro Consolidado'!AL46=Conferidor!$DE$2,'Anexo V - Quadro Consolidado'!Q46,0)</f>
        <v>0</v>
      </c>
      <c r="DF47" s="43">
        <f>IF('Anexo V - Quadro Consolidado'!AL46=Conferidor!$DF$2,'Anexo V - Quadro Consolidado'!Q46,0)</f>
        <v>0</v>
      </c>
      <c r="DG47" s="43">
        <f>IF('Anexo V - Quadro Consolidado'!AL46=Conferidor!$DG$2,'Anexo V - Quadro Consolidado'!Q46,0)</f>
        <v>0</v>
      </c>
      <c r="DH47" s="43">
        <f>IF('Anexo V - Quadro Consolidado'!AL46=Conferidor!$DH$2,'Anexo V - Quadro Consolidado'!Q46,0)</f>
        <v>0</v>
      </c>
      <c r="DJ47" s="43">
        <f>IF('Anexo V - Quadro Consolidado'!AP46=Conferidor!$DJ$2,'Anexo V - Quadro Consolidado'!U46,0)</f>
        <v>0</v>
      </c>
      <c r="DK47" s="43">
        <f>IF('Anexo V - Quadro Consolidado'!AP46=Conferidor!$DK$2,'Anexo V - Quadro Consolidado'!U46,0)</f>
        <v>0</v>
      </c>
      <c r="DL47" s="43">
        <f>IF('Anexo V - Quadro Consolidado'!AP46=Conferidor!$DL$2,'Anexo V - Quadro Consolidado'!U46,0)</f>
        <v>0</v>
      </c>
      <c r="DM47" s="43">
        <f>IF('Anexo V - Quadro Consolidado'!AP46=Conferidor!$DM$2,'Anexo V - Quadro Consolidado'!U46,0)</f>
        <v>0</v>
      </c>
      <c r="DN47" s="43">
        <f>IF('Anexo V - Quadro Consolidado'!AP46=Conferidor!$DN$2,'Anexo V - Quadro Consolidado'!U46,0)</f>
        <v>0</v>
      </c>
      <c r="DO47" s="43">
        <f>IF('Anexo V - Quadro Consolidado'!AP46=Conferidor!$DO$2,'Anexo V - Quadro Consolidado'!U46,0)</f>
        <v>0</v>
      </c>
      <c r="DQ47" s="43">
        <f>IF('Anexo V - Quadro Consolidado'!AQ46=Conferidor!$DQ$2,'Anexo V - Quadro Consolidado'!V46,0)</f>
        <v>0</v>
      </c>
      <c r="DR47" s="43">
        <f>IF('Anexo V - Quadro Consolidado'!AQ46=Conferidor!$DR$2,'Anexo V - Quadro Consolidado'!V46,0)</f>
        <v>0</v>
      </c>
      <c r="DS47" s="43">
        <f>IF('Anexo V - Quadro Consolidado'!AQ46=Conferidor!$DS$2,'Anexo V - Quadro Consolidado'!V46,0)</f>
        <v>0</v>
      </c>
      <c r="DT47" s="43">
        <f>IF('Anexo V - Quadro Consolidado'!AQ46=Conferidor!$DT$2,'Anexo V - Quadro Consolidado'!V46,0)</f>
        <v>0</v>
      </c>
      <c r="DU47" s="43">
        <f>IF('Anexo V - Quadro Consolidado'!AQ46=Conferidor!$DU$2,'Anexo V - Quadro Consolidado'!V46,0)</f>
        <v>0</v>
      </c>
      <c r="DV47" s="43">
        <f>IF('Anexo V - Quadro Consolidado'!AQ46=Conferidor!$DV$2,'Anexo V - Quadro Consolidado'!V46,0)</f>
        <v>0</v>
      </c>
      <c r="DX47" s="22">
        <f>IF('Anexo V - Quadro Consolidado'!AR46=Conferidor!$DX$2,'Anexo V - Quadro Consolidado'!W46,0)</f>
        <v>0</v>
      </c>
      <c r="DY47" s="22">
        <f>IF('Anexo V - Quadro Consolidado'!AR46=Conferidor!$DY$2,'Anexo V - Quadro Consolidado'!W46,0)</f>
        <v>0</v>
      </c>
      <c r="DZ47" s="22">
        <f>IF('Anexo V - Quadro Consolidado'!AR46=Conferidor!$DZ$2,'Anexo V - Quadro Consolidado'!W46,0)</f>
        <v>0</v>
      </c>
      <c r="EA47" s="22">
        <f>IF('Anexo V - Quadro Consolidado'!AR46=Conferidor!$EA$2,'Anexo V - Quadro Consolidado'!W46,0)</f>
        <v>0</v>
      </c>
      <c r="EB47" s="22">
        <f>IF('Anexo V - Quadro Consolidado'!AR46=Conferidor!$EB$2,'Anexo V - Quadro Consolidado'!W46,0)</f>
        <v>0</v>
      </c>
      <c r="EC47" s="22">
        <f>IF('Anexo V - Quadro Consolidado'!AR46=Conferidor!$EC$2,'Anexo V - Quadro Consolidado'!W46,0)</f>
        <v>0</v>
      </c>
      <c r="EE47" s="43">
        <f>IF('Anexo V - Quadro Consolidado'!AS46=Conferidor!$EE$2,'Anexo V - Quadro Consolidado'!X46,0)</f>
        <v>0</v>
      </c>
      <c r="EF47" s="43">
        <f>IF('Anexo V - Quadro Consolidado'!AS46=Conferidor!$EF$2,'Anexo V - Quadro Consolidado'!X46,0)</f>
        <v>0</v>
      </c>
      <c r="EG47" s="43">
        <f>IF('Anexo V - Quadro Consolidado'!AS46=Conferidor!$EG$2,'Anexo V - Quadro Consolidado'!X46,0)</f>
        <v>0</v>
      </c>
      <c r="EH47" s="43">
        <f>IF('Anexo V - Quadro Consolidado'!AS46=Conferidor!$EH$2,'Anexo V - Quadro Consolidado'!X46,0)</f>
        <v>0</v>
      </c>
      <c r="EI47" s="43">
        <f>IF('Anexo V - Quadro Consolidado'!AS46=Conferidor!$EI$2,'Anexo V - Quadro Consolidado'!X46,0)</f>
        <v>0</v>
      </c>
      <c r="EJ47" s="43">
        <f>IF('Anexo V - Quadro Consolidado'!AS46=Conferidor!$EJ$2,'Anexo V - Quadro Consolidado'!X46,0)</f>
        <v>0</v>
      </c>
      <c r="EL47" s="43">
        <f>IF('Anexo V - Quadro Consolidado'!AT46=Conferidor!$EL$2,'Anexo V - Quadro Consolidado'!Y46,0)</f>
        <v>0</v>
      </c>
      <c r="EM47" s="43">
        <f>IF('Anexo V - Quadro Consolidado'!AT46=Conferidor!$EM$2,'Anexo V - Quadro Consolidado'!Y46,0)</f>
        <v>0</v>
      </c>
      <c r="EN47" s="43">
        <f>IF('Anexo V - Quadro Consolidado'!AT46=Conferidor!$EN$2,'Anexo V - Quadro Consolidado'!Y46,0)</f>
        <v>0</v>
      </c>
      <c r="EO47" s="43">
        <f>IF('Anexo V - Quadro Consolidado'!AT46=Conferidor!$EO$2,'Anexo V - Quadro Consolidado'!Y46,0)</f>
        <v>0</v>
      </c>
      <c r="EP47" s="43">
        <f>IF('Anexo V - Quadro Consolidado'!AT46=Conferidor!$EP$2,'Anexo V - Quadro Consolidado'!Y46,0)</f>
        <v>0</v>
      </c>
      <c r="EQ47" s="43">
        <f>IF('Anexo V - Quadro Consolidado'!AT46=Conferidor!$EQ$2,'Anexo V - Quadro Consolidado'!Y46,0)</f>
        <v>0</v>
      </c>
    </row>
    <row r="48" spans="1:147">
      <c r="A48" s="12" t="s">
        <v>102</v>
      </c>
      <c r="B48" s="12" t="s">
        <v>45</v>
      </c>
      <c r="C48" s="12" t="s">
        <v>50</v>
      </c>
      <c r="D48" s="50">
        <f>IF('Anexo V - Quadro Consolidado'!AA47=Conferidor!$D$2,'Anexo V - Quadro Consolidado'!F47,0)</f>
        <v>0</v>
      </c>
      <c r="E48" s="50">
        <f>IF('Anexo V - Quadro Consolidado'!AA47=Conferidor!$E$2,'Anexo V - Quadro Consolidado'!F47,0)</f>
        <v>0</v>
      </c>
      <c r="F48" s="50">
        <f>IF('Anexo V - Quadro Consolidado'!AA47=Conferidor!$F$2,'Anexo V - Quadro Consolidado'!F47,0)</f>
        <v>0</v>
      </c>
      <c r="G48" s="50">
        <f>IF('Anexo V - Quadro Consolidado'!AA47=Conferidor!$G$2,'Anexo V - Quadro Consolidado'!F47,0)</f>
        <v>0</v>
      </c>
      <c r="H48" s="50">
        <f>IF('Anexo V - Quadro Consolidado'!AA47=Conferidor!$H$2,'Anexo V - Quadro Consolidado'!F47,0)</f>
        <v>0</v>
      </c>
      <c r="I48" s="50">
        <f>IF('Anexo V - Quadro Consolidado'!AA47=Conferidor!$I$2,'Anexo V - Quadro Consolidado'!F47,0)</f>
        <v>0</v>
      </c>
      <c r="K48" s="262">
        <f>IF('Anexo V - Quadro Consolidado'!AB47=Conferidor!$K$2,'Anexo V - Quadro Consolidado'!G47,0)</f>
        <v>0</v>
      </c>
      <c r="L48" s="262">
        <f>IF('Anexo V - Quadro Consolidado'!AB47=Conferidor!$L$2,'Anexo V - Quadro Consolidado'!G47,0)</f>
        <v>0</v>
      </c>
      <c r="M48" s="262">
        <f>IF('Anexo V - Quadro Consolidado'!AB47=Conferidor!$M$2,'Anexo V - Quadro Consolidado'!G47,0)</f>
        <v>0</v>
      </c>
      <c r="N48" s="262">
        <f>IF('Anexo V - Quadro Consolidado'!AB47=Conferidor!$N$2,'Anexo V - Quadro Consolidado'!G47,0)</f>
        <v>0</v>
      </c>
      <c r="O48" s="262">
        <f>IF('Anexo V - Quadro Consolidado'!AB47=Conferidor!$O$2,'Anexo V - Quadro Consolidado'!G47,0)</f>
        <v>0</v>
      </c>
      <c r="P48" s="262">
        <f>IF('Anexo V - Quadro Consolidado'!AB47=Conferidor!$P$2,'Anexo V - Quadro Consolidado'!G47,0)</f>
        <v>0</v>
      </c>
      <c r="R48" s="50">
        <f>IF('Anexo V - Quadro Consolidado'!AC47=Conferidor!$R$2,'Anexo V - Quadro Consolidado'!H47,0)</f>
        <v>0</v>
      </c>
      <c r="S48" s="50">
        <f>IF('Anexo V - Quadro Consolidado'!AC47=Conferidor!$S$2,'Anexo V - Quadro Consolidado'!H47,0)</f>
        <v>0</v>
      </c>
      <c r="T48" s="50">
        <f>IF('Anexo V - Quadro Consolidado'!AC47=Conferidor!$T$2,'Anexo V - Quadro Consolidado'!H47,0)</f>
        <v>0</v>
      </c>
      <c r="U48" s="50">
        <f>IF('Anexo V - Quadro Consolidado'!AC47=Conferidor!$U$2,'Anexo V - Quadro Consolidado'!H47,0)</f>
        <v>0</v>
      </c>
      <c r="V48" s="50">
        <f>IF('Anexo V - Quadro Consolidado'!AC47=Conferidor!$V$2,'Anexo V - Quadro Consolidado'!H47,0)</f>
        <v>0</v>
      </c>
      <c r="W48" s="50">
        <f>IF('Anexo V - Quadro Consolidado'!AC47=Conferidor!$W$2,'Anexo V - Quadro Consolidado'!H47,0)</f>
        <v>0</v>
      </c>
      <c r="Y48" s="43">
        <f>IF('Anexo V - Quadro Consolidado'!AH47=Conferidor!$Y$2,'Anexo V - Quadro Consolidado'!M47,0)</f>
        <v>0</v>
      </c>
      <c r="Z48" s="43">
        <f>IF('Anexo V - Quadro Consolidado'!AH47=Conferidor!$Z$2,'Anexo V - Quadro Consolidado'!M47,0)</f>
        <v>0</v>
      </c>
      <c r="AA48" s="43">
        <f>IF('Anexo V - Quadro Consolidado'!AH47=Conferidor!$AA$2,'Anexo V - Quadro Consolidado'!M47,0)</f>
        <v>0</v>
      </c>
      <c r="AB48" s="43">
        <f>IF('Anexo V - Quadro Consolidado'!AH47=Conferidor!$AB$2,'Anexo V - Quadro Consolidado'!M47,0)</f>
        <v>0</v>
      </c>
      <c r="AC48" s="43">
        <f>IF('Anexo V - Quadro Consolidado'!AH47=Conferidor!$AC$2,'Anexo V - Quadro Consolidado'!M47,0)</f>
        <v>0</v>
      </c>
      <c r="AD48" s="43">
        <f>IF('Anexo V - Quadro Consolidado'!AH47=Conferidor!$AD$2,'Anexo V - Quadro Consolidado'!M47,0)</f>
        <v>0</v>
      </c>
      <c r="AF48" s="43">
        <f>IF('Anexo V - Quadro Consolidado'!AI47=Conferidor!$AF$2,'Anexo V - Quadro Consolidado'!N47,0)</f>
        <v>0</v>
      </c>
      <c r="AG48" s="43">
        <f>IF('Anexo V - Quadro Consolidado'!AI47=Conferidor!$AG$2,'Anexo V - Quadro Consolidado'!N47,0)</f>
        <v>0</v>
      </c>
      <c r="AH48" s="43">
        <f>IF('Anexo V - Quadro Consolidado'!AI47=Conferidor!$AH$2,'Anexo V - Quadro Consolidado'!N47,0)</f>
        <v>0</v>
      </c>
      <c r="AI48" s="43">
        <f>IF('Anexo V - Quadro Consolidado'!AI47=Conferidor!$AI$2,'Anexo V - Quadro Consolidado'!N47,0)</f>
        <v>0</v>
      </c>
      <c r="AJ48" s="43">
        <f>IF('Anexo V - Quadro Consolidado'!AI47=Conferidor!$AJ$2,'Anexo V - Quadro Consolidado'!N47,0)</f>
        <v>0</v>
      </c>
      <c r="AK48" s="43">
        <f>IF('Anexo V - Quadro Consolidado'!AI47=Conferidor!$AK$2,'Anexo V - Quadro Consolidado'!N47,0)</f>
        <v>0</v>
      </c>
      <c r="AM48" s="43">
        <f>IF('Anexo V - Quadro Consolidado'!AJ47=Conferidor!$AM$2,'Anexo V - Quadro Consolidado'!O47,0)</f>
        <v>0</v>
      </c>
      <c r="AN48" s="43">
        <f>IF('Anexo V - Quadro Consolidado'!AJ47=Conferidor!$AN$2,'Anexo V - Quadro Consolidado'!O47,0)</f>
        <v>0</v>
      </c>
      <c r="AO48" s="43">
        <f>IF('Anexo V - Quadro Consolidado'!AJ47=Conferidor!$AO$2,'Anexo V - Quadro Consolidado'!O47,0)</f>
        <v>0</v>
      </c>
      <c r="AP48" s="43">
        <f>IF('Anexo V - Quadro Consolidado'!AJ47=Conferidor!$AP$2,'Anexo V - Quadro Consolidado'!O47,0)</f>
        <v>0</v>
      </c>
      <c r="AQ48" s="43">
        <f>IF('Anexo V - Quadro Consolidado'!AJ47=Conferidor!$AQ$2,'Anexo V - Quadro Consolidado'!O47,0)</f>
        <v>0</v>
      </c>
      <c r="AR48" s="43">
        <f>IF('Anexo V - Quadro Consolidado'!AJ47=Conferidor!$AR$2,'Anexo V - Quadro Consolidado'!O47,0)</f>
        <v>0</v>
      </c>
      <c r="AT48" s="43">
        <f>IF('Anexo V - Quadro Consolidado'!AE47=Conferidor!$AT$2,'Anexo V - Quadro Consolidado'!J47,0)</f>
        <v>0</v>
      </c>
      <c r="AU48" s="43">
        <f>IF('Anexo V - Quadro Consolidado'!AE47=Conferidor!$AU$2,'Anexo V - Quadro Consolidado'!J47,0)</f>
        <v>0</v>
      </c>
      <c r="AV48" s="43">
        <f>IF('Anexo V - Quadro Consolidado'!AE47=Conferidor!$AV$2,'Anexo V - Quadro Consolidado'!J47,0)</f>
        <v>0</v>
      </c>
      <c r="AW48" s="43">
        <f>IF('Anexo V - Quadro Consolidado'!AE47=Conferidor!$AW$2,'Anexo V - Quadro Consolidado'!J47,0)</f>
        <v>0</v>
      </c>
      <c r="AX48" s="43">
        <f>IF('Anexo V - Quadro Consolidado'!AE47=Conferidor!$AX$2,'Anexo V - Quadro Consolidado'!J47,0)</f>
        <v>0</v>
      </c>
      <c r="AY48" s="43">
        <f>IF('Anexo V - Quadro Consolidado'!AE47=Conferidor!$AY$2,'Anexo V - Quadro Consolidado'!J47,0)</f>
        <v>0</v>
      </c>
      <c r="AZ48" s="43">
        <f>IF('Anexo V - Quadro Consolidado'!AE47=Conferidor!$AZ$2,'Anexo V - Quadro Consolidado'!J47,0)</f>
        <v>0</v>
      </c>
      <c r="BA48" s="43">
        <f>IF('Anexo V - Quadro Consolidado'!AE47=Conferidor!$BA$2,'Anexo V - Quadro Consolidado'!J47,0)</f>
        <v>0</v>
      </c>
      <c r="BB48" s="43">
        <f>IF('Anexo V - Quadro Consolidado'!AE47=Conferidor!$BB$2,'Anexo V - Quadro Consolidado'!J47,0)</f>
        <v>0</v>
      </c>
      <c r="BD48" s="43">
        <f>IF('Anexo V - Quadro Consolidado'!AF47=Conferidor!$BD$2,'Anexo V - Quadro Consolidado'!K47,0)</f>
        <v>0</v>
      </c>
      <c r="BE48" s="43">
        <f>IF('Anexo V - Quadro Consolidado'!AF47=Conferidor!$BE$2,'Anexo V - Quadro Consolidado'!K47,0)</f>
        <v>0</v>
      </c>
      <c r="BF48" s="43">
        <f>IF('Anexo V - Quadro Consolidado'!AF47=Conferidor!$BF$2,'Anexo V - Quadro Consolidado'!K47,0)</f>
        <v>0</v>
      </c>
      <c r="BG48" s="43">
        <f>IF('Anexo V - Quadro Consolidado'!AF47=Conferidor!$BG$2,'Anexo V - Quadro Consolidado'!K47,0)</f>
        <v>0</v>
      </c>
      <c r="BH48" s="43">
        <f>IF('Anexo V - Quadro Consolidado'!AF47=Conferidor!$BH$2,'Anexo V - Quadro Consolidado'!K47,0)</f>
        <v>0</v>
      </c>
      <c r="BI48" s="43">
        <f>IF('Anexo V - Quadro Consolidado'!AF47=Conferidor!$BI$2,'Anexo V - Quadro Consolidado'!K47,0)</f>
        <v>0</v>
      </c>
      <c r="BJ48" s="43">
        <f>IF('Anexo V - Quadro Consolidado'!AF47=Conferidor!$BJ$2,'Anexo V - Quadro Consolidado'!K47,0)</f>
        <v>0</v>
      </c>
      <c r="BK48" s="43">
        <f>IF('Anexo V - Quadro Consolidado'!AF47=Conferidor!$BK$2,'Anexo V - Quadro Consolidado'!K47,0)</f>
        <v>0</v>
      </c>
      <c r="BM48" s="43">
        <f>IF('Anexo V - Quadro Consolidado'!AG47=Conferidor!$BM$2,'Anexo V - Quadro Consolidado'!L47,0)</f>
        <v>0</v>
      </c>
      <c r="BN48" s="43">
        <f>IF('Anexo V - Quadro Consolidado'!AG47=Conferidor!$BN$2,'Anexo V - Quadro Consolidado'!L47,0)</f>
        <v>0</v>
      </c>
      <c r="BO48" s="43">
        <f>IF('Anexo V - Quadro Consolidado'!AG47=Conferidor!$BO$2,'Anexo V - Quadro Consolidado'!L47,0)</f>
        <v>0</v>
      </c>
      <c r="BP48" s="43">
        <f>IF('Anexo V - Quadro Consolidado'!AG47=Conferidor!$BP$2,'Anexo V - Quadro Consolidado'!L47,0)</f>
        <v>0</v>
      </c>
      <c r="BQ48" s="43">
        <f>IF('Anexo V - Quadro Consolidado'!AG47=Conferidor!$BQ$2,'Anexo V - Quadro Consolidado'!L47,0)</f>
        <v>1</v>
      </c>
      <c r="BR48" s="43">
        <f>IF('Anexo V - Quadro Consolidado'!AG47=Conferidor!$BR$2,'Anexo V - Quadro Consolidado'!L47,0)</f>
        <v>0</v>
      </c>
      <c r="BT48" s="43">
        <f>IF('Anexo V - Quadro Consolidado'!AD47=Conferidor!$BT$2,'Anexo V - Quadro Consolidado'!I47,0)</f>
        <v>0</v>
      </c>
      <c r="BU48" s="43">
        <f>IF('Anexo V - Quadro Consolidado'!AD47=Conferidor!$BU$2,'Anexo V - Quadro Consolidado'!I47,0)</f>
        <v>0</v>
      </c>
      <c r="BV48" s="43">
        <f>IF('Anexo V - Quadro Consolidado'!AD47=Conferidor!$BV$2,'Anexo V - Quadro Consolidado'!I47,0)</f>
        <v>0</v>
      </c>
      <c r="BW48" s="43">
        <f>IF('Anexo V - Quadro Consolidado'!AD47=Conferidor!$BW$2,'Anexo V - Quadro Consolidado'!I47,0)</f>
        <v>0</v>
      </c>
      <c r="BX48" s="43">
        <f>IF('Anexo V - Quadro Consolidado'!AD47=Conferidor!$BX$2,'Anexo V - Quadro Consolidado'!I47,0)</f>
        <v>0</v>
      </c>
      <c r="BY48" s="43">
        <f>IF('Anexo V - Quadro Consolidado'!AD47=Conferidor!$BY$2,'Anexo V - Quadro Consolidado'!I47,0)</f>
        <v>0</v>
      </c>
      <c r="CA48" s="43">
        <f>IF('Anexo V - Quadro Consolidado'!AK47=Conferidor!$CA$2,'Anexo V - Quadro Consolidado'!P47,0)</f>
        <v>0</v>
      </c>
      <c r="CB48" s="43">
        <f>IF('Anexo V - Quadro Consolidado'!AK47=Conferidor!$CB$2,'Anexo V - Quadro Consolidado'!P47,0)</f>
        <v>0</v>
      </c>
      <c r="CC48" s="43">
        <f>IF('Anexo V - Quadro Consolidado'!AK47=Conferidor!$CC$2,'Anexo V - Quadro Consolidado'!P47,0)</f>
        <v>0</v>
      </c>
      <c r="CD48" s="43">
        <f>IF('Anexo V - Quadro Consolidado'!AK47=Conferidor!$CD$2,'Anexo V - Quadro Consolidado'!P47,0)</f>
        <v>0</v>
      </c>
      <c r="CE48" s="43">
        <f>IF('Anexo V - Quadro Consolidado'!AK47=Conferidor!$CE$2,'Anexo V - Quadro Consolidado'!P47,0)</f>
        <v>0</v>
      </c>
      <c r="CF48" s="43">
        <f>IF('Anexo V - Quadro Consolidado'!AK47=Conferidor!$CF$2,'Anexo V - Quadro Consolidado'!P47,0)</f>
        <v>0</v>
      </c>
      <c r="CH48" s="43">
        <f>IF('Anexo V - Quadro Consolidado'!AM47=Conferidor!$CH$2,'Anexo V - Quadro Consolidado'!R47,0)</f>
        <v>0</v>
      </c>
      <c r="CI48" s="43">
        <f>IF('Anexo V - Quadro Consolidado'!AM47=Conferidor!$CI$2,'Anexo V - Quadro Consolidado'!R47,0)</f>
        <v>0</v>
      </c>
      <c r="CJ48" s="43">
        <f>IF('Anexo V - Quadro Consolidado'!AM47=Conferidor!$CJ$2,'Anexo V - Quadro Consolidado'!R47,0)</f>
        <v>0</v>
      </c>
      <c r="CK48" s="43">
        <f>IF('Anexo V - Quadro Consolidado'!AM47=Conferidor!$CK$2,'Anexo V - Quadro Consolidado'!R47,0)</f>
        <v>0</v>
      </c>
      <c r="CL48" s="43">
        <f>IF('Anexo V - Quadro Consolidado'!AM47=Conferidor!$CL$2,'Anexo V - Quadro Consolidado'!R47,0)</f>
        <v>0</v>
      </c>
      <c r="CM48" s="43">
        <f>IF('Anexo V - Quadro Consolidado'!AM47=Conferidor!$CM$2,'Anexo V - Quadro Consolidado'!R47,0)</f>
        <v>0</v>
      </c>
      <c r="CO48" s="43">
        <f>IF('Anexo V - Quadro Consolidado'!AN47=Conferidor!$CO$2,'Anexo V - Quadro Consolidado'!S47,0)</f>
        <v>0</v>
      </c>
      <c r="CP48" s="43">
        <f>IF('Anexo V - Quadro Consolidado'!AN47=Conferidor!$CP$2,'Anexo V - Quadro Consolidado'!S47,0)</f>
        <v>0</v>
      </c>
      <c r="CQ48" s="43">
        <f>IF('Anexo V - Quadro Consolidado'!AN47=Conferidor!$CQ$2,'Anexo V - Quadro Consolidado'!S47,0)</f>
        <v>0</v>
      </c>
      <c r="CR48" s="43">
        <f>IF('Anexo V - Quadro Consolidado'!AN47=Conferidor!$CR$2,'Anexo V - Quadro Consolidado'!S47,0)</f>
        <v>0</v>
      </c>
      <c r="CS48" s="43">
        <f>IF('Anexo V - Quadro Consolidado'!AN47=Conferidor!$CS$2,'Anexo V - Quadro Consolidado'!S47,0)</f>
        <v>0</v>
      </c>
      <c r="CT48" s="43">
        <f>IF('Anexo V - Quadro Consolidado'!AN47=Conferidor!$CT$2,'Anexo V - Quadro Consolidado'!S47,0)</f>
        <v>0</v>
      </c>
      <c r="CV48" s="43">
        <f>IF('Anexo V - Quadro Consolidado'!AO47=Conferidor!$CV$2,'Anexo V - Quadro Consolidado'!T47,0)</f>
        <v>0</v>
      </c>
      <c r="CW48" s="43">
        <f>IF('Anexo V - Quadro Consolidado'!AO47=Conferidor!$CW$2,'Anexo V - Quadro Consolidado'!T47,0)</f>
        <v>0</v>
      </c>
      <c r="CX48" s="43">
        <f>IF('Anexo V - Quadro Consolidado'!AO47=Conferidor!$CX$2,'Anexo V - Quadro Consolidado'!T47,0)</f>
        <v>0</v>
      </c>
      <c r="CY48" s="43">
        <f>IF('Anexo V - Quadro Consolidado'!AO47=Conferidor!$CY$2,'Anexo V - Quadro Consolidado'!T47,0)</f>
        <v>0</v>
      </c>
      <c r="CZ48" s="43">
        <f>IF('Anexo V - Quadro Consolidado'!AO47=Conferidor!$CZ$2,'Anexo V - Quadro Consolidado'!T47,0)</f>
        <v>0</v>
      </c>
      <c r="DA48" s="43">
        <f>IF('Anexo V - Quadro Consolidado'!AO47=Conferidor!$DA$2,'Anexo V - Quadro Consolidado'!T47,0)</f>
        <v>0</v>
      </c>
      <c r="DC48" s="43">
        <f>IF('Anexo V - Quadro Consolidado'!AL47=Conferidor!$DC$2,'Anexo V - Quadro Consolidado'!Q47,0)</f>
        <v>0</v>
      </c>
      <c r="DD48" s="43">
        <f>IF('Anexo V - Quadro Consolidado'!AL47=Conferidor!$DD$2,'Anexo V - Quadro Consolidado'!Q47,0)</f>
        <v>0</v>
      </c>
      <c r="DE48" s="43">
        <f>IF('Anexo V - Quadro Consolidado'!AL47=Conferidor!$DE$2,'Anexo V - Quadro Consolidado'!Q47,0)</f>
        <v>0</v>
      </c>
      <c r="DF48" s="43">
        <f>IF('Anexo V - Quadro Consolidado'!AL47=Conferidor!$DF$2,'Anexo V - Quadro Consolidado'!Q47,0)</f>
        <v>0</v>
      </c>
      <c r="DG48" s="43">
        <f>IF('Anexo V - Quadro Consolidado'!AL47=Conferidor!$DG$2,'Anexo V - Quadro Consolidado'!Q47,0)</f>
        <v>0</v>
      </c>
      <c r="DH48" s="43">
        <f>IF('Anexo V - Quadro Consolidado'!AL47=Conferidor!$DH$2,'Anexo V - Quadro Consolidado'!Q47,0)</f>
        <v>0</v>
      </c>
      <c r="DJ48" s="43">
        <f>IF('Anexo V - Quadro Consolidado'!AP47=Conferidor!$DJ$2,'Anexo V - Quadro Consolidado'!U47,0)</f>
        <v>0</v>
      </c>
      <c r="DK48" s="43">
        <f>IF('Anexo V - Quadro Consolidado'!AP47=Conferidor!$DK$2,'Anexo V - Quadro Consolidado'!U47,0)</f>
        <v>0</v>
      </c>
      <c r="DL48" s="43">
        <f>IF('Anexo V - Quadro Consolidado'!AP47=Conferidor!$DL$2,'Anexo V - Quadro Consolidado'!U47,0)</f>
        <v>0</v>
      </c>
      <c r="DM48" s="43">
        <f>IF('Anexo V - Quadro Consolidado'!AP47=Conferidor!$DM$2,'Anexo V - Quadro Consolidado'!U47,0)</f>
        <v>0</v>
      </c>
      <c r="DN48" s="43">
        <f>IF('Anexo V - Quadro Consolidado'!AP47=Conferidor!$DN$2,'Anexo V - Quadro Consolidado'!U47,0)</f>
        <v>0</v>
      </c>
      <c r="DO48" s="43">
        <f>IF('Anexo V - Quadro Consolidado'!AP47=Conferidor!$DO$2,'Anexo V - Quadro Consolidado'!U47,0)</f>
        <v>0</v>
      </c>
      <c r="DQ48" s="43">
        <f>IF('Anexo V - Quadro Consolidado'!AQ47=Conferidor!$DQ$2,'Anexo V - Quadro Consolidado'!V47,0)</f>
        <v>0</v>
      </c>
      <c r="DR48" s="43">
        <f>IF('Anexo V - Quadro Consolidado'!AQ47=Conferidor!$DR$2,'Anexo V - Quadro Consolidado'!V47,0)</f>
        <v>0</v>
      </c>
      <c r="DS48" s="43">
        <f>IF('Anexo V - Quadro Consolidado'!AQ47=Conferidor!$DS$2,'Anexo V - Quadro Consolidado'!V47,0)</f>
        <v>0</v>
      </c>
      <c r="DT48" s="43">
        <f>IF('Anexo V - Quadro Consolidado'!AQ47=Conferidor!$DT$2,'Anexo V - Quadro Consolidado'!V47,0)</f>
        <v>0</v>
      </c>
      <c r="DU48" s="43">
        <f>IF('Anexo V - Quadro Consolidado'!AQ47=Conferidor!$DU$2,'Anexo V - Quadro Consolidado'!V47,0)</f>
        <v>0</v>
      </c>
      <c r="DV48" s="43">
        <f>IF('Anexo V - Quadro Consolidado'!AQ47=Conferidor!$DV$2,'Anexo V - Quadro Consolidado'!V47,0)</f>
        <v>0</v>
      </c>
      <c r="DX48" s="22">
        <f>IF('Anexo V - Quadro Consolidado'!AR47=Conferidor!$DX$2,'Anexo V - Quadro Consolidado'!W47,0)</f>
        <v>0</v>
      </c>
      <c r="DY48" s="22">
        <f>IF('Anexo V - Quadro Consolidado'!AR47=Conferidor!$DY$2,'Anexo V - Quadro Consolidado'!W47,0)</f>
        <v>0</v>
      </c>
      <c r="DZ48" s="22">
        <f>IF('Anexo V - Quadro Consolidado'!AR47=Conferidor!$DZ$2,'Anexo V - Quadro Consolidado'!W47,0)</f>
        <v>0</v>
      </c>
      <c r="EA48" s="22">
        <f>IF('Anexo V - Quadro Consolidado'!AR47=Conferidor!$EA$2,'Anexo V - Quadro Consolidado'!W47,0)</f>
        <v>0</v>
      </c>
      <c r="EB48" s="22">
        <f>IF('Anexo V - Quadro Consolidado'!AR47=Conferidor!$EB$2,'Anexo V - Quadro Consolidado'!W47,0)</f>
        <v>0</v>
      </c>
      <c r="EC48" s="22">
        <f>IF('Anexo V - Quadro Consolidado'!AR47=Conferidor!$EC$2,'Anexo V - Quadro Consolidado'!W47,0)</f>
        <v>0</v>
      </c>
      <c r="EE48" s="43">
        <f>IF('Anexo V - Quadro Consolidado'!AS47=Conferidor!$EE$2,'Anexo V - Quadro Consolidado'!X47,0)</f>
        <v>0</v>
      </c>
      <c r="EF48" s="43">
        <f>IF('Anexo V - Quadro Consolidado'!AS47=Conferidor!$EF$2,'Anexo V - Quadro Consolidado'!X47,0)</f>
        <v>0</v>
      </c>
      <c r="EG48" s="43">
        <f>IF('Anexo V - Quadro Consolidado'!AS47=Conferidor!$EG$2,'Anexo V - Quadro Consolidado'!X47,0)</f>
        <v>0</v>
      </c>
      <c r="EH48" s="43">
        <f>IF('Anexo V - Quadro Consolidado'!AS47=Conferidor!$EH$2,'Anexo V - Quadro Consolidado'!X47,0)</f>
        <v>0</v>
      </c>
      <c r="EI48" s="43">
        <f>IF('Anexo V - Quadro Consolidado'!AS47=Conferidor!$EI$2,'Anexo V - Quadro Consolidado'!X47,0)</f>
        <v>0</v>
      </c>
      <c r="EJ48" s="43">
        <f>IF('Anexo V - Quadro Consolidado'!AS47=Conferidor!$EJ$2,'Anexo V - Quadro Consolidado'!X47,0)</f>
        <v>0</v>
      </c>
      <c r="EL48" s="43">
        <f>IF('Anexo V - Quadro Consolidado'!AT47=Conferidor!$EL$2,'Anexo V - Quadro Consolidado'!Y47,0)</f>
        <v>0</v>
      </c>
      <c r="EM48" s="43">
        <f>IF('Anexo V - Quadro Consolidado'!AT47=Conferidor!$EM$2,'Anexo V - Quadro Consolidado'!Y47,0)</f>
        <v>0</v>
      </c>
      <c r="EN48" s="43">
        <f>IF('Anexo V - Quadro Consolidado'!AT47=Conferidor!$EN$2,'Anexo V - Quadro Consolidado'!Y47,0)</f>
        <v>0</v>
      </c>
      <c r="EO48" s="43">
        <f>IF('Anexo V - Quadro Consolidado'!AT47=Conferidor!$EO$2,'Anexo V - Quadro Consolidado'!Y47,0)</f>
        <v>0</v>
      </c>
      <c r="EP48" s="43">
        <f>IF('Anexo V - Quadro Consolidado'!AT47=Conferidor!$EP$2,'Anexo V - Quadro Consolidado'!Y47,0)</f>
        <v>0</v>
      </c>
      <c r="EQ48" s="43">
        <f>IF('Anexo V - Quadro Consolidado'!AT47=Conferidor!$EQ$2,'Anexo V - Quadro Consolidado'!Y47,0)</f>
        <v>0</v>
      </c>
    </row>
    <row r="49" spans="1:147">
      <c r="A49" s="17"/>
      <c r="B49" s="25"/>
      <c r="C49" s="25"/>
      <c r="D49" s="25"/>
      <c r="E49" s="25"/>
      <c r="F49" s="25"/>
      <c r="G49" s="25"/>
      <c r="H49" s="25"/>
      <c r="I49" s="25"/>
      <c r="K49" s="25"/>
      <c r="L49" s="25"/>
      <c r="M49" s="25"/>
      <c r="N49" s="25"/>
      <c r="O49" s="25"/>
      <c r="P49" s="25"/>
      <c r="R49" s="25"/>
      <c r="S49" s="25"/>
      <c r="T49" s="25"/>
      <c r="U49" s="25"/>
      <c r="V49" s="25"/>
      <c r="W49" s="25"/>
      <c r="Y49" s="25"/>
      <c r="Z49" s="25"/>
      <c r="AA49" s="25"/>
      <c r="AB49" s="25"/>
      <c r="AC49" s="25"/>
      <c r="AD49" s="25"/>
      <c r="AF49" s="25"/>
      <c r="AG49" s="25"/>
      <c r="AH49" s="25"/>
      <c r="AI49" s="25"/>
      <c r="AJ49" s="25"/>
      <c r="AK49" s="25"/>
      <c r="AM49" s="25"/>
      <c r="AN49" s="25"/>
      <c r="AO49" s="25"/>
      <c r="AP49" s="25"/>
      <c r="AQ49" s="25"/>
      <c r="AR49" s="25"/>
      <c r="AT49" s="25"/>
      <c r="AU49" s="25"/>
      <c r="AV49" s="25"/>
      <c r="AW49" s="25"/>
      <c r="AX49" s="25"/>
      <c r="AY49" s="25"/>
      <c r="AZ49" s="25"/>
      <c r="BA49" s="25"/>
      <c r="BB49" s="25"/>
      <c r="BD49" s="25"/>
      <c r="BE49" s="25"/>
      <c r="BF49" s="25"/>
      <c r="BG49" s="25"/>
      <c r="BH49" s="25"/>
      <c r="BI49" s="25"/>
      <c r="BJ49" s="25"/>
      <c r="BK49" s="25"/>
      <c r="BM49" s="25"/>
      <c r="BN49" s="25"/>
      <c r="BO49" s="25"/>
      <c r="BP49" s="25"/>
      <c r="BQ49" s="25"/>
      <c r="BR49" s="25"/>
      <c r="BT49" s="25"/>
      <c r="BU49" s="25"/>
      <c r="BV49" s="25"/>
      <c r="BW49" s="25"/>
      <c r="BX49" s="25"/>
      <c r="BY49" s="25"/>
      <c r="CA49" s="25"/>
      <c r="CB49" s="25"/>
      <c r="CC49" s="25"/>
      <c r="CD49" s="25"/>
      <c r="CE49" s="25"/>
      <c r="CF49" s="25"/>
      <c r="CH49" s="25"/>
      <c r="CI49" s="25"/>
      <c r="CJ49" s="25"/>
      <c r="CK49" s="25"/>
      <c r="CL49" s="25"/>
      <c r="CM49" s="25"/>
      <c r="CO49" s="25"/>
      <c r="CP49" s="25"/>
      <c r="CQ49" s="25"/>
      <c r="CR49" s="25"/>
      <c r="CS49" s="25"/>
      <c r="CT49" s="25"/>
      <c r="CV49" s="25"/>
      <c r="CW49" s="25"/>
      <c r="CX49" s="25"/>
      <c r="CY49" s="25"/>
      <c r="CZ49" s="25"/>
      <c r="DA49" s="25"/>
      <c r="DC49" s="25"/>
      <c r="DD49" s="25"/>
      <c r="DE49" s="25"/>
      <c r="DF49" s="25"/>
      <c r="DG49" s="25"/>
      <c r="DH49" s="25"/>
      <c r="DJ49" s="25"/>
      <c r="DK49" s="25"/>
      <c r="DL49" s="25"/>
      <c r="DM49" s="25"/>
      <c r="DN49" s="25"/>
      <c r="DO49" s="25"/>
      <c r="DQ49" s="25"/>
      <c r="DR49" s="25"/>
      <c r="DS49" s="25"/>
      <c r="DT49" s="25"/>
      <c r="DU49" s="25"/>
      <c r="DV49" s="25"/>
      <c r="DX49" s="25"/>
      <c r="DY49" s="25"/>
      <c r="DZ49" s="25"/>
      <c r="EA49" s="25"/>
      <c r="EB49" s="25"/>
      <c r="EC49" s="25"/>
      <c r="EE49" s="25"/>
      <c r="EF49" s="25"/>
      <c r="EG49" s="25"/>
      <c r="EH49" s="25"/>
      <c r="EI49" s="25"/>
      <c r="EJ49" s="25"/>
      <c r="EL49" s="25"/>
      <c r="EM49" s="25"/>
      <c r="EN49" s="25"/>
      <c r="EO49" s="25"/>
      <c r="EP49" s="25"/>
      <c r="EQ49" s="25"/>
    </row>
    <row r="50" spans="1:147">
      <c r="A50" s="475" t="s">
        <v>103</v>
      </c>
      <c r="B50" s="475" t="s">
        <v>55</v>
      </c>
      <c r="C50" s="12" t="s">
        <v>52</v>
      </c>
      <c r="D50" s="50">
        <f>IF('Anexo V - Quadro Consolidado'!AA49=Conferidor!$D$2,'Anexo V - Quadro Consolidado'!F49,0)</f>
        <v>0</v>
      </c>
      <c r="E50" s="50">
        <f>IF('Anexo V - Quadro Consolidado'!AA49=Conferidor!$E$2,'Anexo V - Quadro Consolidado'!F49,0)</f>
        <v>0</v>
      </c>
      <c r="F50" s="50">
        <f>IF('Anexo V - Quadro Consolidado'!AA49=Conferidor!$F$2,'Anexo V - Quadro Consolidado'!F49,0)</f>
        <v>0</v>
      </c>
      <c r="G50" s="50">
        <f>IF('Anexo V - Quadro Consolidado'!AA49=Conferidor!$G$2,'Anexo V - Quadro Consolidado'!F49,0)</f>
        <v>0</v>
      </c>
      <c r="H50" s="50">
        <f>IF('Anexo V - Quadro Consolidado'!AA49=Conferidor!$H$2,'Anexo V - Quadro Consolidado'!F49,0)</f>
        <v>0</v>
      </c>
      <c r="I50" s="50">
        <f>IF('Anexo V - Quadro Consolidado'!AA49=Conferidor!$I$2,'Anexo V - Quadro Consolidado'!F49,0)</f>
        <v>0</v>
      </c>
      <c r="K50" s="262">
        <f>IF('Anexo V - Quadro Consolidado'!AB49=Conferidor!$K$2,'Anexo V - Quadro Consolidado'!G49,0)</f>
        <v>0</v>
      </c>
      <c r="L50" s="262">
        <f>IF('Anexo V - Quadro Consolidado'!AB49=Conferidor!$L$2,'Anexo V - Quadro Consolidado'!G49,0)</f>
        <v>0</v>
      </c>
      <c r="M50" s="262">
        <f>IF('Anexo V - Quadro Consolidado'!AB49=Conferidor!$M$2,'Anexo V - Quadro Consolidado'!G49,0)</f>
        <v>0</v>
      </c>
      <c r="N50" s="262">
        <f>IF('Anexo V - Quadro Consolidado'!AB49=Conferidor!$N$2,'Anexo V - Quadro Consolidado'!G49,0)</f>
        <v>0</v>
      </c>
      <c r="O50" s="262">
        <f>IF('Anexo V - Quadro Consolidado'!AB49=Conferidor!$O$2,'Anexo V - Quadro Consolidado'!G49,0)</f>
        <v>0</v>
      </c>
      <c r="P50" s="262">
        <f>IF('Anexo V - Quadro Consolidado'!AB49=Conferidor!$P$2,'Anexo V - Quadro Consolidado'!G49,0)</f>
        <v>0</v>
      </c>
      <c r="R50" s="50">
        <f>IF('Anexo V - Quadro Consolidado'!AC49=Conferidor!$R$2,'Anexo V - Quadro Consolidado'!H49,0)</f>
        <v>0</v>
      </c>
      <c r="S50" s="50">
        <f>IF('Anexo V - Quadro Consolidado'!AC49=Conferidor!$S$2,'Anexo V - Quadro Consolidado'!H49,0)</f>
        <v>0</v>
      </c>
      <c r="T50" s="50">
        <f>IF('Anexo V - Quadro Consolidado'!AC49=Conferidor!$T$2,'Anexo V - Quadro Consolidado'!H49,0)</f>
        <v>0</v>
      </c>
      <c r="U50" s="50">
        <f>IF('Anexo V - Quadro Consolidado'!AC49=Conferidor!$U$2,'Anexo V - Quadro Consolidado'!H49,0)</f>
        <v>0</v>
      </c>
      <c r="V50" s="50">
        <f>IF('Anexo V - Quadro Consolidado'!AC49=Conferidor!$V$2,'Anexo V - Quadro Consolidado'!H49,0)</f>
        <v>0</v>
      </c>
      <c r="W50" s="50">
        <f>IF('Anexo V - Quadro Consolidado'!AC49=Conferidor!$W$2,'Anexo V - Quadro Consolidado'!H49,0)</f>
        <v>0</v>
      </c>
      <c r="Y50" s="43">
        <f>IF('Anexo V - Quadro Consolidado'!AH49=Conferidor!$Y$2,'Anexo V - Quadro Consolidado'!M49,0)</f>
        <v>0</v>
      </c>
      <c r="Z50" s="43">
        <f>IF('Anexo V - Quadro Consolidado'!AH49=Conferidor!$Z$2,'Anexo V - Quadro Consolidado'!M49,0)</f>
        <v>0</v>
      </c>
      <c r="AA50" s="43">
        <f>IF('Anexo V - Quadro Consolidado'!AH49=Conferidor!$AA$2,'Anexo V - Quadro Consolidado'!M49,0)</f>
        <v>0</v>
      </c>
      <c r="AB50" s="43">
        <f>IF('Anexo V - Quadro Consolidado'!AH49=Conferidor!$AB$2,'Anexo V - Quadro Consolidado'!M49,0)</f>
        <v>0</v>
      </c>
      <c r="AC50" s="43">
        <f>IF('Anexo V - Quadro Consolidado'!AH49=Conferidor!$AC$2,'Anexo V - Quadro Consolidado'!M49,0)</f>
        <v>0</v>
      </c>
      <c r="AD50" s="43">
        <f>IF('Anexo V - Quadro Consolidado'!AH49=Conferidor!$AD$2,'Anexo V - Quadro Consolidado'!M49,0)</f>
        <v>0</v>
      </c>
      <c r="AF50" s="43">
        <f>IF('Anexo V - Quadro Consolidado'!AI49=Conferidor!$AF$2,'Anexo V - Quadro Consolidado'!N49,0)</f>
        <v>0</v>
      </c>
      <c r="AG50" s="43">
        <f>IF('Anexo V - Quadro Consolidado'!AI49=Conferidor!$AG$2,'Anexo V - Quadro Consolidado'!N49,0)</f>
        <v>0</v>
      </c>
      <c r="AH50" s="43">
        <f>IF('Anexo V - Quadro Consolidado'!AI49=Conferidor!$AH$2,'Anexo V - Quadro Consolidado'!N49,0)</f>
        <v>0</v>
      </c>
      <c r="AI50" s="43">
        <f>IF('Anexo V - Quadro Consolidado'!AI49=Conferidor!$AI$2,'Anexo V - Quadro Consolidado'!N49,0)</f>
        <v>0</v>
      </c>
      <c r="AJ50" s="43">
        <f>IF('Anexo V - Quadro Consolidado'!AI49=Conferidor!$AJ$2,'Anexo V - Quadro Consolidado'!N49,0)</f>
        <v>0</v>
      </c>
      <c r="AK50" s="43">
        <f>IF('Anexo V - Quadro Consolidado'!AI49=Conferidor!$AK$2,'Anexo V - Quadro Consolidado'!N49,0)</f>
        <v>0</v>
      </c>
      <c r="AM50" s="43">
        <f>IF('Anexo V - Quadro Consolidado'!AJ49=Conferidor!$AM$2,'Anexo V - Quadro Consolidado'!O49,0)</f>
        <v>0</v>
      </c>
      <c r="AN50" s="43">
        <f>IF('Anexo V - Quadro Consolidado'!AJ49=Conferidor!$AN$2,'Anexo V - Quadro Consolidado'!O49,0)</f>
        <v>0</v>
      </c>
      <c r="AO50" s="43">
        <f>IF('Anexo V - Quadro Consolidado'!AJ49=Conferidor!$AO$2,'Anexo V - Quadro Consolidado'!O49,0)</f>
        <v>0</v>
      </c>
      <c r="AP50" s="43">
        <f>IF('Anexo V - Quadro Consolidado'!AJ49=Conferidor!$AP$2,'Anexo V - Quadro Consolidado'!O49,0)</f>
        <v>0</v>
      </c>
      <c r="AQ50" s="43">
        <f>IF('Anexo V - Quadro Consolidado'!AJ49=Conferidor!$AQ$2,'Anexo V - Quadro Consolidado'!O49,0)</f>
        <v>0</v>
      </c>
      <c r="AR50" s="43">
        <f>IF('Anexo V - Quadro Consolidado'!AJ49=Conferidor!$AR$2,'Anexo V - Quadro Consolidado'!O49,0)</f>
        <v>0</v>
      </c>
      <c r="AT50" s="43">
        <f>IF('Anexo V - Quadro Consolidado'!AE49=Conferidor!$AT$2,'Anexo V - Quadro Consolidado'!J49,0)</f>
        <v>0</v>
      </c>
      <c r="AU50" s="43">
        <f>IF('Anexo V - Quadro Consolidado'!AE49=Conferidor!$AU$2,'Anexo V - Quadro Consolidado'!J49,0)</f>
        <v>0</v>
      </c>
      <c r="AV50" s="43">
        <f>IF('Anexo V - Quadro Consolidado'!AE49=Conferidor!$AV$2,'Anexo V - Quadro Consolidado'!J49,0)</f>
        <v>0</v>
      </c>
      <c r="AW50" s="43">
        <f>IF('Anexo V - Quadro Consolidado'!AE49=Conferidor!$AW$2,'Anexo V - Quadro Consolidado'!J49,0)</f>
        <v>0</v>
      </c>
      <c r="AX50" s="43">
        <f>IF('Anexo V - Quadro Consolidado'!AE49=Conferidor!$AX$2,'Anexo V - Quadro Consolidado'!J49,0)</f>
        <v>0</v>
      </c>
      <c r="AY50" s="43">
        <f>IF('Anexo V - Quadro Consolidado'!AE49=Conferidor!$AY$2,'Anexo V - Quadro Consolidado'!J49,0)</f>
        <v>0</v>
      </c>
      <c r="AZ50" s="43">
        <f>IF('Anexo V - Quadro Consolidado'!AE49=Conferidor!$AZ$2,'Anexo V - Quadro Consolidado'!J49,0)</f>
        <v>0</v>
      </c>
      <c r="BA50" s="43">
        <f>IF('Anexo V - Quadro Consolidado'!AE49=Conferidor!$BA$2,'Anexo V - Quadro Consolidado'!J49,0)</f>
        <v>0</v>
      </c>
      <c r="BB50" s="43">
        <f>IF('Anexo V - Quadro Consolidado'!AE49=Conferidor!$BB$2,'Anexo V - Quadro Consolidado'!J49,0)</f>
        <v>0</v>
      </c>
      <c r="BD50" s="43">
        <f>IF('Anexo V - Quadro Consolidado'!AF49=Conferidor!$BD$2,'Anexo V - Quadro Consolidado'!K49,0)</f>
        <v>0</v>
      </c>
      <c r="BE50" s="43">
        <f>IF('Anexo V - Quadro Consolidado'!AF49=Conferidor!$BE$2,'Anexo V - Quadro Consolidado'!K49,0)</f>
        <v>0</v>
      </c>
      <c r="BF50" s="43">
        <f>IF('Anexo V - Quadro Consolidado'!AF49=Conferidor!$BF$2,'Anexo V - Quadro Consolidado'!K49,0)</f>
        <v>0</v>
      </c>
      <c r="BG50" s="43">
        <f>IF('Anexo V - Quadro Consolidado'!AF49=Conferidor!$BG$2,'Anexo V - Quadro Consolidado'!K49,0)</f>
        <v>0</v>
      </c>
      <c r="BH50" s="43">
        <f>IF('Anexo V - Quadro Consolidado'!AF49=Conferidor!$BH$2,'Anexo V - Quadro Consolidado'!K49,0)</f>
        <v>0</v>
      </c>
      <c r="BI50" s="43">
        <f>IF('Anexo V - Quadro Consolidado'!AF49=Conferidor!$BI$2,'Anexo V - Quadro Consolidado'!K49,0)</f>
        <v>0</v>
      </c>
      <c r="BJ50" s="43">
        <f>IF('Anexo V - Quadro Consolidado'!AF49=Conferidor!$BJ$2,'Anexo V - Quadro Consolidado'!K49,0)</f>
        <v>0</v>
      </c>
      <c r="BK50" s="43">
        <f>IF('Anexo V - Quadro Consolidado'!AF49=Conferidor!$BK$2,'Anexo V - Quadro Consolidado'!K49,0)</f>
        <v>0</v>
      </c>
      <c r="BM50" s="43">
        <f>IF('Anexo V - Quadro Consolidado'!AG49=Conferidor!$BM$2,'Anexo V - Quadro Consolidado'!L49,0)</f>
        <v>0</v>
      </c>
      <c r="BN50" s="43">
        <f>IF('Anexo V - Quadro Consolidado'!AG49=Conferidor!$BN$2,'Anexo V - Quadro Consolidado'!L49,0)</f>
        <v>0</v>
      </c>
      <c r="BO50" s="43">
        <f>IF('Anexo V - Quadro Consolidado'!AG49=Conferidor!$BO$2,'Anexo V - Quadro Consolidado'!L49,0)</f>
        <v>0</v>
      </c>
      <c r="BP50" s="43">
        <f>IF('Anexo V - Quadro Consolidado'!AG49=Conferidor!$BP$2,'Anexo V - Quadro Consolidado'!L49,0)</f>
        <v>0</v>
      </c>
      <c r="BQ50" s="43">
        <f>IF('Anexo V - Quadro Consolidado'!AG49=Conferidor!$BQ$2,'Anexo V - Quadro Consolidado'!L49,0)</f>
        <v>1</v>
      </c>
      <c r="BR50" s="43">
        <f>IF('Anexo V - Quadro Consolidado'!AG49=Conferidor!$BR$2,'Anexo V - Quadro Consolidado'!L49,0)</f>
        <v>0</v>
      </c>
      <c r="BT50" s="43">
        <f>IF('Anexo V - Quadro Consolidado'!AD49=Conferidor!$BT$2,'Anexo V - Quadro Consolidado'!I49,0)</f>
        <v>0</v>
      </c>
      <c r="BU50" s="43">
        <f>IF('Anexo V - Quadro Consolidado'!AD49=Conferidor!$BU$2,'Anexo V - Quadro Consolidado'!I49,0)</f>
        <v>0</v>
      </c>
      <c r="BV50" s="43">
        <f>IF('Anexo V - Quadro Consolidado'!AD49=Conferidor!$BV$2,'Anexo V - Quadro Consolidado'!I49,0)</f>
        <v>0</v>
      </c>
      <c r="BW50" s="43">
        <f>IF('Anexo V - Quadro Consolidado'!AD49=Conferidor!$BW$2,'Anexo V - Quadro Consolidado'!I49,0)</f>
        <v>0</v>
      </c>
      <c r="BX50" s="43">
        <f>IF('Anexo V - Quadro Consolidado'!AD49=Conferidor!$BX$2,'Anexo V - Quadro Consolidado'!I49,0)</f>
        <v>0</v>
      </c>
      <c r="BY50" s="43">
        <f>IF('Anexo V - Quadro Consolidado'!AD49=Conferidor!$BY$2,'Anexo V - Quadro Consolidado'!I49,0)</f>
        <v>0</v>
      </c>
      <c r="CA50" s="43">
        <f>IF('Anexo V - Quadro Consolidado'!AK49=Conferidor!$CA$2,'Anexo V - Quadro Consolidado'!P49,0)</f>
        <v>0</v>
      </c>
      <c r="CB50" s="43">
        <f>IF('Anexo V - Quadro Consolidado'!AK49=Conferidor!$CB$2,'Anexo V - Quadro Consolidado'!P49,0)</f>
        <v>0</v>
      </c>
      <c r="CC50" s="43">
        <f>IF('Anexo V - Quadro Consolidado'!AK49=Conferidor!$CC$2,'Anexo V - Quadro Consolidado'!P49,0)</f>
        <v>0</v>
      </c>
      <c r="CD50" s="43">
        <f>IF('Anexo V - Quadro Consolidado'!AK49=Conferidor!$CD$2,'Anexo V - Quadro Consolidado'!P49,0)</f>
        <v>0</v>
      </c>
      <c r="CE50" s="43">
        <f>IF('Anexo V - Quadro Consolidado'!AK49=Conferidor!$CE$2,'Anexo V - Quadro Consolidado'!P49,0)</f>
        <v>0</v>
      </c>
      <c r="CF50" s="43">
        <f>IF('Anexo V - Quadro Consolidado'!AK49=Conferidor!$CF$2,'Anexo V - Quadro Consolidado'!P49,0)</f>
        <v>0</v>
      </c>
      <c r="CH50" s="43">
        <f>IF('Anexo V - Quadro Consolidado'!AM49=Conferidor!$CH$2,'Anexo V - Quadro Consolidado'!R49,0)</f>
        <v>0</v>
      </c>
      <c r="CI50" s="43">
        <f>IF('Anexo V - Quadro Consolidado'!AM49=Conferidor!$CI$2,'Anexo V - Quadro Consolidado'!R49,0)</f>
        <v>0</v>
      </c>
      <c r="CJ50" s="43">
        <f>IF('Anexo V - Quadro Consolidado'!AM49=Conferidor!$CJ$2,'Anexo V - Quadro Consolidado'!R49,0)</f>
        <v>0</v>
      </c>
      <c r="CK50" s="43">
        <f>IF('Anexo V - Quadro Consolidado'!AM49=Conferidor!$CK$2,'Anexo V - Quadro Consolidado'!R49,0)</f>
        <v>0</v>
      </c>
      <c r="CL50" s="43">
        <f>IF('Anexo V - Quadro Consolidado'!AM49=Conferidor!$CL$2,'Anexo V - Quadro Consolidado'!R49,0)</f>
        <v>0</v>
      </c>
      <c r="CM50" s="43">
        <f>IF('Anexo V - Quadro Consolidado'!AM49=Conferidor!$CM$2,'Anexo V - Quadro Consolidado'!R49,0)</f>
        <v>0</v>
      </c>
      <c r="CO50" s="43">
        <f>IF('Anexo V - Quadro Consolidado'!AN49=Conferidor!$CO$2,'Anexo V - Quadro Consolidado'!S49,0)</f>
        <v>0</v>
      </c>
      <c r="CP50" s="43">
        <f>IF('Anexo V - Quadro Consolidado'!AN49=Conferidor!$CP$2,'Anexo V - Quadro Consolidado'!S49,0)</f>
        <v>0</v>
      </c>
      <c r="CQ50" s="43">
        <f>IF('Anexo V - Quadro Consolidado'!AN49=Conferidor!$CQ$2,'Anexo V - Quadro Consolidado'!S49,0)</f>
        <v>0</v>
      </c>
      <c r="CR50" s="43">
        <f>IF('Anexo V - Quadro Consolidado'!AN49=Conferidor!$CR$2,'Anexo V - Quadro Consolidado'!S49,0)</f>
        <v>0</v>
      </c>
      <c r="CS50" s="43">
        <f>IF('Anexo V - Quadro Consolidado'!AN49=Conferidor!$CS$2,'Anexo V - Quadro Consolidado'!S49,0)</f>
        <v>0</v>
      </c>
      <c r="CT50" s="43">
        <f>IF('Anexo V - Quadro Consolidado'!AN49=Conferidor!$CT$2,'Anexo V - Quadro Consolidado'!S49,0)</f>
        <v>0</v>
      </c>
      <c r="CV50" s="43">
        <f>IF('Anexo V - Quadro Consolidado'!AO49=Conferidor!$CV$2,'Anexo V - Quadro Consolidado'!T49,0)</f>
        <v>0</v>
      </c>
      <c r="CW50" s="43">
        <f>IF('Anexo V - Quadro Consolidado'!AO49=Conferidor!$CW$2,'Anexo V - Quadro Consolidado'!T49,0)</f>
        <v>0</v>
      </c>
      <c r="CX50" s="43">
        <f>IF('Anexo V - Quadro Consolidado'!AO49=Conferidor!$CX$2,'Anexo V - Quadro Consolidado'!T49,0)</f>
        <v>0</v>
      </c>
      <c r="CY50" s="43">
        <f>IF('Anexo V - Quadro Consolidado'!AO49=Conferidor!$CY$2,'Anexo V - Quadro Consolidado'!T49,0)</f>
        <v>0</v>
      </c>
      <c r="CZ50" s="43">
        <f>IF('Anexo V - Quadro Consolidado'!AO49=Conferidor!$CZ$2,'Anexo V - Quadro Consolidado'!T49,0)</f>
        <v>0</v>
      </c>
      <c r="DA50" s="43">
        <f>IF('Anexo V - Quadro Consolidado'!AO49=Conferidor!$DA$2,'Anexo V - Quadro Consolidado'!T49,0)</f>
        <v>0</v>
      </c>
      <c r="DC50" s="43">
        <f>IF('Anexo V - Quadro Consolidado'!AL49=Conferidor!$DC$2,'Anexo V - Quadro Consolidado'!Q49,0)</f>
        <v>0</v>
      </c>
      <c r="DD50" s="43">
        <f>IF('Anexo V - Quadro Consolidado'!AL49=Conferidor!$DD$2,'Anexo V - Quadro Consolidado'!Q49,0)</f>
        <v>0</v>
      </c>
      <c r="DE50" s="43">
        <f>IF('Anexo V - Quadro Consolidado'!AL49=Conferidor!$DE$2,'Anexo V - Quadro Consolidado'!Q49,0)</f>
        <v>0</v>
      </c>
      <c r="DF50" s="43">
        <f>IF('Anexo V - Quadro Consolidado'!AL49=Conferidor!$DF$2,'Anexo V - Quadro Consolidado'!Q49,0)</f>
        <v>0</v>
      </c>
      <c r="DG50" s="43">
        <f>IF('Anexo V - Quadro Consolidado'!AL49=Conferidor!$DG$2,'Anexo V - Quadro Consolidado'!Q49,0)</f>
        <v>0</v>
      </c>
      <c r="DH50" s="43">
        <f>IF('Anexo V - Quadro Consolidado'!AL49=Conferidor!$DH$2,'Anexo V - Quadro Consolidado'!Q49,0)</f>
        <v>0</v>
      </c>
      <c r="DJ50" s="43">
        <f>IF('Anexo V - Quadro Consolidado'!AP49=Conferidor!$DJ$2,'Anexo V - Quadro Consolidado'!U49,0)</f>
        <v>0</v>
      </c>
      <c r="DK50" s="43">
        <f>IF('Anexo V - Quadro Consolidado'!AP49=Conferidor!$DK$2,'Anexo V - Quadro Consolidado'!U49,0)</f>
        <v>0</v>
      </c>
      <c r="DL50" s="43">
        <f>IF('Anexo V - Quadro Consolidado'!AP49=Conferidor!$DL$2,'Anexo V - Quadro Consolidado'!U49,0)</f>
        <v>0</v>
      </c>
      <c r="DM50" s="43">
        <f>IF('Anexo V - Quadro Consolidado'!AP49=Conferidor!$DM$2,'Anexo V - Quadro Consolidado'!U49,0)</f>
        <v>0</v>
      </c>
      <c r="DN50" s="43">
        <f>IF('Anexo V - Quadro Consolidado'!AP49=Conferidor!$DN$2,'Anexo V - Quadro Consolidado'!U49,0)</f>
        <v>0</v>
      </c>
      <c r="DO50" s="43">
        <f>IF('Anexo V - Quadro Consolidado'!AP49=Conferidor!$DO$2,'Anexo V - Quadro Consolidado'!U49,0)</f>
        <v>0</v>
      </c>
      <c r="DQ50" s="43">
        <f>IF('Anexo V - Quadro Consolidado'!AQ49=Conferidor!$DQ$2,'Anexo V - Quadro Consolidado'!V49,0)</f>
        <v>0</v>
      </c>
      <c r="DR50" s="43">
        <f>IF('Anexo V - Quadro Consolidado'!AQ49=Conferidor!$DR$2,'Anexo V - Quadro Consolidado'!V49,0)</f>
        <v>0</v>
      </c>
      <c r="DS50" s="43">
        <f>IF('Anexo V - Quadro Consolidado'!AQ49=Conferidor!$DS$2,'Anexo V - Quadro Consolidado'!V49,0)</f>
        <v>0</v>
      </c>
      <c r="DT50" s="43">
        <f>IF('Anexo V - Quadro Consolidado'!AQ49=Conferidor!$DT$2,'Anexo V - Quadro Consolidado'!V49,0)</f>
        <v>0</v>
      </c>
      <c r="DU50" s="43">
        <f>IF('Anexo V - Quadro Consolidado'!AQ49=Conferidor!$DU$2,'Anexo V - Quadro Consolidado'!V49,0)</f>
        <v>0</v>
      </c>
      <c r="DV50" s="43">
        <f>IF('Anexo V - Quadro Consolidado'!AQ49=Conferidor!$DV$2,'Anexo V - Quadro Consolidado'!V49,0)</f>
        <v>0</v>
      </c>
      <c r="DX50" s="22">
        <f>IF('Anexo V - Quadro Consolidado'!AR49=Conferidor!$DX$2,'Anexo V - Quadro Consolidado'!W49,0)</f>
        <v>0</v>
      </c>
      <c r="DY50" s="22">
        <f>IF('Anexo V - Quadro Consolidado'!AR49=Conferidor!$DY$2,'Anexo V - Quadro Consolidado'!W49,0)</f>
        <v>0</v>
      </c>
      <c r="DZ50" s="22">
        <f>IF('Anexo V - Quadro Consolidado'!AR49=Conferidor!$DZ$2,'Anexo V - Quadro Consolidado'!W49,0)</f>
        <v>0</v>
      </c>
      <c r="EA50" s="22">
        <f>IF('Anexo V - Quadro Consolidado'!AR49=Conferidor!$EA$2,'Anexo V - Quadro Consolidado'!W49,0)</f>
        <v>0</v>
      </c>
      <c r="EB50" s="22">
        <f>IF('Anexo V - Quadro Consolidado'!AR49=Conferidor!$EB$2,'Anexo V - Quadro Consolidado'!W49,0)</f>
        <v>0</v>
      </c>
      <c r="EC50" s="22">
        <f>IF('Anexo V - Quadro Consolidado'!AR49=Conferidor!$EC$2,'Anexo V - Quadro Consolidado'!W49,0)</f>
        <v>0</v>
      </c>
      <c r="EE50" s="43">
        <f>IF('Anexo V - Quadro Consolidado'!AS49=Conferidor!$EE$2,'Anexo V - Quadro Consolidado'!X49,0)</f>
        <v>0</v>
      </c>
      <c r="EF50" s="43">
        <f>IF('Anexo V - Quadro Consolidado'!AS49=Conferidor!$EF$2,'Anexo V - Quadro Consolidado'!X49,0)</f>
        <v>0</v>
      </c>
      <c r="EG50" s="43">
        <f>IF('Anexo V - Quadro Consolidado'!AS49=Conferidor!$EG$2,'Anexo V - Quadro Consolidado'!X49,0)</f>
        <v>0</v>
      </c>
      <c r="EH50" s="43">
        <f>IF('Anexo V - Quadro Consolidado'!AS49=Conferidor!$EH$2,'Anexo V - Quadro Consolidado'!X49,0)</f>
        <v>0</v>
      </c>
      <c r="EI50" s="43">
        <f>IF('Anexo V - Quadro Consolidado'!AS49=Conferidor!$EI$2,'Anexo V - Quadro Consolidado'!X49,0)</f>
        <v>0</v>
      </c>
      <c r="EJ50" s="43">
        <f>IF('Anexo V - Quadro Consolidado'!AS49=Conferidor!$EJ$2,'Anexo V - Quadro Consolidado'!X49,0)</f>
        <v>0</v>
      </c>
      <c r="EL50" s="43">
        <f>IF('Anexo V - Quadro Consolidado'!AT49=Conferidor!$EL$2,'Anexo V - Quadro Consolidado'!Y49,0)</f>
        <v>0</v>
      </c>
      <c r="EM50" s="43">
        <f>IF('Anexo V - Quadro Consolidado'!AT49=Conferidor!$EM$2,'Anexo V - Quadro Consolidado'!Y49,0)</f>
        <v>0</v>
      </c>
      <c r="EN50" s="43">
        <f>IF('Anexo V - Quadro Consolidado'!AT49=Conferidor!$EN$2,'Anexo V - Quadro Consolidado'!Y49,0)</f>
        <v>0</v>
      </c>
      <c r="EO50" s="43">
        <f>IF('Anexo V - Quadro Consolidado'!AT49=Conferidor!$EO$2,'Anexo V - Quadro Consolidado'!Y49,0)</f>
        <v>0</v>
      </c>
      <c r="EP50" s="43">
        <f>IF('Anexo V - Quadro Consolidado'!AT49=Conferidor!$EP$2,'Anexo V - Quadro Consolidado'!Y49,0)</f>
        <v>0</v>
      </c>
      <c r="EQ50" s="43">
        <f>IF('Anexo V - Quadro Consolidado'!AT49=Conferidor!$EQ$2,'Anexo V - Quadro Consolidado'!Y49,0)</f>
        <v>0</v>
      </c>
    </row>
    <row r="51" spans="1:147">
      <c r="A51" s="475" t="s">
        <v>103</v>
      </c>
      <c r="B51" s="475" t="s">
        <v>55</v>
      </c>
      <c r="C51" s="12" t="s">
        <v>626</v>
      </c>
      <c r="D51" s="50">
        <f>IF('Anexo V - Quadro Consolidado'!AA50=Conferidor!$D$2,'Anexo V - Quadro Consolidado'!F50,0)</f>
        <v>0</v>
      </c>
      <c r="E51" s="50">
        <f>IF('Anexo V - Quadro Consolidado'!AA50=Conferidor!$E$2,'Anexo V - Quadro Consolidado'!F50,0)</f>
        <v>0</v>
      </c>
      <c r="F51" s="50">
        <f>IF('Anexo V - Quadro Consolidado'!AA50=Conferidor!$F$2,'Anexo V - Quadro Consolidado'!F50,0)</f>
        <v>0</v>
      </c>
      <c r="G51" s="50">
        <f>IF('Anexo V - Quadro Consolidado'!AA50=Conferidor!$G$2,'Anexo V - Quadro Consolidado'!F50,0)</f>
        <v>0</v>
      </c>
      <c r="H51" s="50">
        <f>IF('Anexo V - Quadro Consolidado'!AA50=Conferidor!$H$2,'Anexo V - Quadro Consolidado'!F50,0)</f>
        <v>0</v>
      </c>
      <c r="I51" s="50">
        <f>IF('Anexo V - Quadro Consolidado'!AA50=Conferidor!$I$2,'Anexo V - Quadro Consolidado'!F50,0)</f>
        <v>0</v>
      </c>
      <c r="K51" s="262">
        <f>IF('Anexo V - Quadro Consolidado'!AB50=Conferidor!$K$2,'Anexo V - Quadro Consolidado'!G50,0)</f>
        <v>0</v>
      </c>
      <c r="L51" s="262">
        <f>IF('Anexo V - Quadro Consolidado'!AB50=Conferidor!$L$2,'Anexo V - Quadro Consolidado'!G50,0)</f>
        <v>0</v>
      </c>
      <c r="M51" s="262">
        <f>IF('Anexo V - Quadro Consolidado'!AB50=Conferidor!$M$2,'Anexo V - Quadro Consolidado'!G50,0)</f>
        <v>0</v>
      </c>
      <c r="N51" s="262">
        <f>IF('Anexo V - Quadro Consolidado'!AB50=Conferidor!$N$2,'Anexo V - Quadro Consolidado'!G50,0)</f>
        <v>0</v>
      </c>
      <c r="O51" s="262">
        <f>IF('Anexo V - Quadro Consolidado'!AB50=Conferidor!$O$2,'Anexo V - Quadro Consolidado'!G50,0)</f>
        <v>0</v>
      </c>
      <c r="P51" s="262">
        <f>IF('Anexo V - Quadro Consolidado'!AB50=Conferidor!$P$2,'Anexo V - Quadro Consolidado'!G50,0)</f>
        <v>0</v>
      </c>
      <c r="R51" s="50">
        <f>IF('Anexo V - Quadro Consolidado'!AC50=Conferidor!$R$2,'Anexo V - Quadro Consolidado'!H50,0)</f>
        <v>0</v>
      </c>
      <c r="S51" s="50">
        <f>IF('Anexo V - Quadro Consolidado'!AC50=Conferidor!$S$2,'Anexo V - Quadro Consolidado'!H50,0)</f>
        <v>0</v>
      </c>
      <c r="T51" s="50">
        <f>IF('Anexo V - Quadro Consolidado'!AC50=Conferidor!$T$2,'Anexo V - Quadro Consolidado'!H50,0)</f>
        <v>0</v>
      </c>
      <c r="U51" s="50">
        <f>IF('Anexo V - Quadro Consolidado'!AC50=Conferidor!$U$2,'Anexo V - Quadro Consolidado'!H50,0)</f>
        <v>0</v>
      </c>
      <c r="V51" s="50">
        <f>IF('Anexo V - Quadro Consolidado'!AC50=Conferidor!$V$2,'Anexo V - Quadro Consolidado'!H50,0)</f>
        <v>0</v>
      </c>
      <c r="W51" s="50">
        <f>IF('Anexo V - Quadro Consolidado'!AC50=Conferidor!$W$2,'Anexo V - Quadro Consolidado'!H50,0)</f>
        <v>0</v>
      </c>
      <c r="Y51" s="43">
        <f>IF('Anexo V - Quadro Consolidado'!AH50=Conferidor!$Y$2,'Anexo V - Quadro Consolidado'!M50,0)</f>
        <v>0</v>
      </c>
      <c r="Z51" s="43">
        <f>IF('Anexo V - Quadro Consolidado'!AH50=Conferidor!$Z$2,'Anexo V - Quadro Consolidado'!M50,0)</f>
        <v>0</v>
      </c>
      <c r="AA51" s="43">
        <f>IF('Anexo V - Quadro Consolidado'!AH50=Conferidor!$AA$2,'Anexo V - Quadro Consolidado'!M50,0)</f>
        <v>0</v>
      </c>
      <c r="AB51" s="43">
        <f>IF('Anexo V - Quadro Consolidado'!AH50=Conferidor!$AB$2,'Anexo V - Quadro Consolidado'!M50,0)</f>
        <v>0</v>
      </c>
      <c r="AC51" s="43">
        <f>IF('Anexo V - Quadro Consolidado'!AH50=Conferidor!$AC$2,'Anexo V - Quadro Consolidado'!M50,0)</f>
        <v>0</v>
      </c>
      <c r="AD51" s="43">
        <f>IF('Anexo V - Quadro Consolidado'!AH50=Conferidor!$AD$2,'Anexo V - Quadro Consolidado'!M50,0)</f>
        <v>0</v>
      </c>
      <c r="AF51" s="43">
        <f>IF('Anexo V - Quadro Consolidado'!AI50=Conferidor!$AF$2,'Anexo V - Quadro Consolidado'!N50,0)</f>
        <v>0</v>
      </c>
      <c r="AG51" s="43">
        <f>IF('Anexo V - Quadro Consolidado'!AI50=Conferidor!$AG$2,'Anexo V - Quadro Consolidado'!N50,0)</f>
        <v>0</v>
      </c>
      <c r="AH51" s="43">
        <f>IF('Anexo V - Quadro Consolidado'!AI50=Conferidor!$AH$2,'Anexo V - Quadro Consolidado'!N50,0)</f>
        <v>0</v>
      </c>
      <c r="AI51" s="43">
        <f>IF('Anexo V - Quadro Consolidado'!AI50=Conferidor!$AI$2,'Anexo V - Quadro Consolidado'!N50,0)</f>
        <v>0</v>
      </c>
      <c r="AJ51" s="43">
        <f>IF('Anexo V - Quadro Consolidado'!AI50=Conferidor!$AJ$2,'Anexo V - Quadro Consolidado'!N50,0)</f>
        <v>0</v>
      </c>
      <c r="AK51" s="43">
        <f>IF('Anexo V - Quadro Consolidado'!AI50=Conferidor!$AK$2,'Anexo V - Quadro Consolidado'!N50,0)</f>
        <v>0</v>
      </c>
      <c r="AM51" s="43">
        <f>IF('Anexo V - Quadro Consolidado'!AJ50=Conferidor!$AM$2,'Anexo V - Quadro Consolidado'!O50,0)</f>
        <v>0</v>
      </c>
      <c r="AN51" s="43">
        <f>IF('Anexo V - Quadro Consolidado'!AJ50=Conferidor!$AN$2,'Anexo V - Quadro Consolidado'!O50,0)</f>
        <v>0</v>
      </c>
      <c r="AO51" s="43">
        <f>IF('Anexo V - Quadro Consolidado'!AJ50=Conferidor!$AO$2,'Anexo V - Quadro Consolidado'!O50,0)</f>
        <v>0</v>
      </c>
      <c r="AP51" s="43">
        <f>IF('Anexo V - Quadro Consolidado'!AJ50=Conferidor!$AP$2,'Anexo V - Quadro Consolidado'!O50,0)</f>
        <v>0</v>
      </c>
      <c r="AQ51" s="43">
        <f>IF('Anexo V - Quadro Consolidado'!AJ50=Conferidor!$AQ$2,'Anexo V - Quadro Consolidado'!O50,0)</f>
        <v>0</v>
      </c>
      <c r="AR51" s="43">
        <f>IF('Anexo V - Quadro Consolidado'!AJ50=Conferidor!$AR$2,'Anexo V - Quadro Consolidado'!O50,0)</f>
        <v>0</v>
      </c>
      <c r="AT51" s="22">
        <f>IF('Anexo V - Quadro Consolidado'!AE50=Conferidor!$AT$2,'Anexo V - Quadro Consolidado'!J50,0)</f>
        <v>1</v>
      </c>
      <c r="AU51" s="43">
        <f>IF('Anexo V - Quadro Consolidado'!AE50=Conferidor!$AU$2,'Anexo V - Quadro Consolidado'!J50,0)</f>
        <v>0</v>
      </c>
      <c r="AV51" s="43">
        <f>IF('Anexo V - Quadro Consolidado'!AE50=Conferidor!$AV$2,'Anexo V - Quadro Consolidado'!J50,0)</f>
        <v>0</v>
      </c>
      <c r="AW51" s="43">
        <f>IF('Anexo V - Quadro Consolidado'!AE50=Conferidor!$AW$2,'Anexo V - Quadro Consolidado'!J50,0)</f>
        <v>0</v>
      </c>
      <c r="AX51" s="43">
        <f>IF('Anexo V - Quadro Consolidado'!AE50=Conferidor!$AX$2,'Anexo V - Quadro Consolidado'!J50,0)</f>
        <v>0</v>
      </c>
      <c r="AY51" s="43">
        <f>IF('Anexo V - Quadro Consolidado'!AE50=Conferidor!$AY$2,'Anexo V - Quadro Consolidado'!J50,0)</f>
        <v>0</v>
      </c>
      <c r="AZ51" s="43">
        <f>IF('Anexo V - Quadro Consolidado'!AE50=Conferidor!$AZ$2,'Anexo V - Quadro Consolidado'!J50,0)</f>
        <v>0</v>
      </c>
      <c r="BA51" s="43">
        <f>IF('Anexo V - Quadro Consolidado'!AE50=Conferidor!$BA$2,'Anexo V - Quadro Consolidado'!J50,0)</f>
        <v>0</v>
      </c>
      <c r="BB51" s="43">
        <f>IF('Anexo V - Quadro Consolidado'!AE50=Conferidor!$BB$2,'Anexo V - Quadro Consolidado'!J50,0)</f>
        <v>0</v>
      </c>
      <c r="BD51" s="43">
        <f>IF('Anexo V - Quadro Consolidado'!AF50=Conferidor!$BD$2,'Anexo V - Quadro Consolidado'!K50,0)</f>
        <v>0</v>
      </c>
      <c r="BE51" s="43">
        <f>IF('Anexo V - Quadro Consolidado'!AF50=Conferidor!$BE$2,'Anexo V - Quadro Consolidado'!K50,0)</f>
        <v>0</v>
      </c>
      <c r="BF51" s="43">
        <f>IF('Anexo V - Quadro Consolidado'!AF50=Conferidor!$BF$2,'Anexo V - Quadro Consolidado'!K50,0)</f>
        <v>0</v>
      </c>
      <c r="BG51" s="43">
        <f>IF('Anexo V - Quadro Consolidado'!AF50=Conferidor!$BG$2,'Anexo V - Quadro Consolidado'!K50,0)</f>
        <v>0</v>
      </c>
      <c r="BH51" s="43">
        <f>IF('Anexo V - Quadro Consolidado'!AF50=Conferidor!$BH$2,'Anexo V - Quadro Consolidado'!K50,0)</f>
        <v>0</v>
      </c>
      <c r="BI51" s="43">
        <f>IF('Anexo V - Quadro Consolidado'!AF50=Conferidor!$BI$2,'Anexo V - Quadro Consolidado'!K50,0)</f>
        <v>0</v>
      </c>
      <c r="BJ51" s="43">
        <f>IF('Anexo V - Quadro Consolidado'!AF50=Conferidor!$BJ$2,'Anexo V - Quadro Consolidado'!K50,0)</f>
        <v>0</v>
      </c>
      <c r="BK51" s="43">
        <f>IF('Anexo V - Quadro Consolidado'!AF50=Conferidor!$BK$2,'Anexo V - Quadro Consolidado'!K50,0)</f>
        <v>0</v>
      </c>
      <c r="BM51" s="43">
        <f>IF('Anexo V - Quadro Consolidado'!AG50=Conferidor!$BM$2,'Anexo V - Quadro Consolidado'!L50,0)</f>
        <v>5</v>
      </c>
      <c r="BN51" s="43">
        <f>IF('Anexo V - Quadro Consolidado'!AG50=Conferidor!$BN$2,'Anexo V - Quadro Consolidado'!L50,0)</f>
        <v>0</v>
      </c>
      <c r="BO51" s="43">
        <f>IF('Anexo V - Quadro Consolidado'!AG50=Conferidor!$BO$2,'Anexo V - Quadro Consolidado'!L50,0)</f>
        <v>0</v>
      </c>
      <c r="BP51" s="43">
        <f>IF('Anexo V - Quadro Consolidado'!AG50=Conferidor!$BP$2,'Anexo V - Quadro Consolidado'!L50,0)</f>
        <v>0</v>
      </c>
      <c r="BQ51" s="43">
        <f>IF('Anexo V - Quadro Consolidado'!AG50=Conferidor!$BQ$2,'Anexo V - Quadro Consolidado'!L50,0)</f>
        <v>0</v>
      </c>
      <c r="BR51" s="43">
        <f>IF('Anexo V - Quadro Consolidado'!AG50=Conferidor!$BR$2,'Anexo V - Quadro Consolidado'!L50,0)</f>
        <v>0</v>
      </c>
      <c r="BT51" s="43">
        <f>IF('Anexo V - Quadro Consolidado'!AD50=Conferidor!$BT$2,'Anexo V - Quadro Consolidado'!I50,0)</f>
        <v>0</v>
      </c>
      <c r="BU51" s="43">
        <f>IF('Anexo V - Quadro Consolidado'!AD50=Conferidor!$BU$2,'Anexo V - Quadro Consolidado'!I50,0)</f>
        <v>0</v>
      </c>
      <c r="BV51" s="43">
        <f>IF('Anexo V - Quadro Consolidado'!AD50=Conferidor!$BV$2,'Anexo V - Quadro Consolidado'!I50,0)</f>
        <v>0</v>
      </c>
      <c r="BW51" s="43">
        <f>IF('Anexo V - Quadro Consolidado'!AD50=Conferidor!$BW$2,'Anexo V - Quadro Consolidado'!I50,0)</f>
        <v>0</v>
      </c>
      <c r="BX51" s="43">
        <f>IF('Anexo V - Quadro Consolidado'!AD50=Conferidor!$BX$2,'Anexo V - Quadro Consolidado'!I50,0)</f>
        <v>0</v>
      </c>
      <c r="BY51" s="43">
        <f>IF('Anexo V - Quadro Consolidado'!AD50=Conferidor!$BY$2,'Anexo V - Quadro Consolidado'!I50,0)</f>
        <v>0</v>
      </c>
      <c r="CA51" s="43">
        <f>IF('Anexo V - Quadro Consolidado'!AK50=Conferidor!$CA$2,'Anexo V - Quadro Consolidado'!P50,0)</f>
        <v>0</v>
      </c>
      <c r="CB51" s="43">
        <f>IF('Anexo V - Quadro Consolidado'!AK50=Conferidor!$CB$2,'Anexo V - Quadro Consolidado'!P50,0)</f>
        <v>0</v>
      </c>
      <c r="CC51" s="43">
        <f>IF('Anexo V - Quadro Consolidado'!AK50=Conferidor!$CC$2,'Anexo V - Quadro Consolidado'!P50,0)</f>
        <v>0</v>
      </c>
      <c r="CD51" s="43">
        <f>IF('Anexo V - Quadro Consolidado'!AK50=Conferidor!$CD$2,'Anexo V - Quadro Consolidado'!P50,0)</f>
        <v>0</v>
      </c>
      <c r="CE51" s="43">
        <f>IF('Anexo V - Quadro Consolidado'!AK50=Conferidor!$CE$2,'Anexo V - Quadro Consolidado'!P50,0)</f>
        <v>0</v>
      </c>
      <c r="CF51" s="43">
        <f>IF('Anexo V - Quadro Consolidado'!AK50=Conferidor!$CF$2,'Anexo V - Quadro Consolidado'!P50,0)</f>
        <v>0</v>
      </c>
      <c r="CH51" s="43">
        <f>IF('Anexo V - Quadro Consolidado'!AM50=Conferidor!$CH$2,'Anexo V - Quadro Consolidado'!R50,0)</f>
        <v>0</v>
      </c>
      <c r="CI51" s="43">
        <f>IF('Anexo V - Quadro Consolidado'!AM50=Conferidor!$CI$2,'Anexo V - Quadro Consolidado'!R50,0)</f>
        <v>0</v>
      </c>
      <c r="CJ51" s="43">
        <f>IF('Anexo V - Quadro Consolidado'!AM50=Conferidor!$CJ$2,'Anexo V - Quadro Consolidado'!R50,0)</f>
        <v>0</v>
      </c>
      <c r="CK51" s="43">
        <f>IF('Anexo V - Quadro Consolidado'!AM50=Conferidor!$CK$2,'Anexo V - Quadro Consolidado'!R50,0)</f>
        <v>0</v>
      </c>
      <c r="CL51" s="43">
        <f>IF('Anexo V - Quadro Consolidado'!AM50=Conferidor!$CL$2,'Anexo V - Quadro Consolidado'!R50,0)</f>
        <v>0</v>
      </c>
      <c r="CM51" s="43">
        <f>IF('Anexo V - Quadro Consolidado'!AM50=Conferidor!$CM$2,'Anexo V - Quadro Consolidado'!R50,0)</f>
        <v>0</v>
      </c>
      <c r="CO51" s="43">
        <f>IF('Anexo V - Quadro Consolidado'!AN50=Conferidor!$CO$2,'Anexo V - Quadro Consolidado'!S50,0)</f>
        <v>0</v>
      </c>
      <c r="CP51" s="43">
        <f>IF('Anexo V - Quadro Consolidado'!AN50=Conferidor!$CP$2,'Anexo V - Quadro Consolidado'!S50,0)</f>
        <v>0</v>
      </c>
      <c r="CQ51" s="43">
        <f>IF('Anexo V - Quadro Consolidado'!AN50=Conferidor!$CQ$2,'Anexo V - Quadro Consolidado'!S50,0)</f>
        <v>0</v>
      </c>
      <c r="CR51" s="43">
        <f>IF('Anexo V - Quadro Consolidado'!AN50=Conferidor!$CR$2,'Anexo V - Quadro Consolidado'!S50,0)</f>
        <v>0</v>
      </c>
      <c r="CS51" s="43">
        <f>IF('Anexo V - Quadro Consolidado'!AN50=Conferidor!$CS$2,'Anexo V - Quadro Consolidado'!S50,0)</f>
        <v>0</v>
      </c>
      <c r="CT51" s="43">
        <f>IF('Anexo V - Quadro Consolidado'!AN50=Conferidor!$CT$2,'Anexo V - Quadro Consolidado'!S50,0)</f>
        <v>0</v>
      </c>
      <c r="CV51" s="43">
        <f>IF('Anexo V - Quadro Consolidado'!AO50=Conferidor!$CV$2,'Anexo V - Quadro Consolidado'!T50,0)</f>
        <v>0</v>
      </c>
      <c r="CW51" s="43">
        <f>IF('Anexo V - Quadro Consolidado'!AO50=Conferidor!$CW$2,'Anexo V - Quadro Consolidado'!T50,0)</f>
        <v>0</v>
      </c>
      <c r="CX51" s="43">
        <f>IF('Anexo V - Quadro Consolidado'!AO50=Conferidor!$CX$2,'Anexo V - Quadro Consolidado'!T50,0)</f>
        <v>0</v>
      </c>
      <c r="CY51" s="43">
        <f>IF('Anexo V - Quadro Consolidado'!AO50=Conferidor!$CY$2,'Anexo V - Quadro Consolidado'!T50,0)</f>
        <v>0</v>
      </c>
      <c r="CZ51" s="43">
        <f>IF('Anexo V - Quadro Consolidado'!AO50=Conferidor!$CZ$2,'Anexo V - Quadro Consolidado'!T50,0)</f>
        <v>0</v>
      </c>
      <c r="DA51" s="43">
        <f>IF('Anexo V - Quadro Consolidado'!AO50=Conferidor!$DA$2,'Anexo V - Quadro Consolidado'!T50,0)</f>
        <v>0</v>
      </c>
      <c r="DC51" s="43">
        <f>IF('Anexo V - Quadro Consolidado'!AL50=Conferidor!$DC$2,'Anexo V - Quadro Consolidado'!Q50,0)</f>
        <v>0</v>
      </c>
      <c r="DD51" s="43">
        <f>IF('Anexo V - Quadro Consolidado'!AL50=Conferidor!$DD$2,'Anexo V - Quadro Consolidado'!Q50,0)</f>
        <v>0</v>
      </c>
      <c r="DE51" s="43">
        <f>IF('Anexo V - Quadro Consolidado'!AL50=Conferidor!$DE$2,'Anexo V - Quadro Consolidado'!Q50,0)</f>
        <v>0</v>
      </c>
      <c r="DF51" s="43">
        <f>IF('Anexo V - Quadro Consolidado'!AL50=Conferidor!$DF$2,'Anexo V - Quadro Consolidado'!Q50,0)</f>
        <v>0</v>
      </c>
      <c r="DG51" s="43">
        <f>IF('Anexo V - Quadro Consolidado'!AL50=Conferidor!$DG$2,'Anexo V - Quadro Consolidado'!Q50,0)</f>
        <v>0</v>
      </c>
      <c r="DH51" s="43">
        <f>IF('Anexo V - Quadro Consolidado'!AL50=Conferidor!$DH$2,'Anexo V - Quadro Consolidado'!Q50,0)</f>
        <v>0</v>
      </c>
      <c r="DJ51" s="43">
        <f>IF('Anexo V - Quadro Consolidado'!AP50=Conferidor!$DJ$2,'Anexo V - Quadro Consolidado'!U50,0)</f>
        <v>0</v>
      </c>
      <c r="DK51" s="43">
        <f>IF('Anexo V - Quadro Consolidado'!AP50=Conferidor!$DK$2,'Anexo V - Quadro Consolidado'!U50,0)</f>
        <v>0</v>
      </c>
      <c r="DL51" s="43">
        <f>IF('Anexo V - Quadro Consolidado'!AP50=Conferidor!$DL$2,'Anexo V - Quadro Consolidado'!U50,0)</f>
        <v>0</v>
      </c>
      <c r="DM51" s="43">
        <f>IF('Anexo V - Quadro Consolidado'!AP50=Conferidor!$DM$2,'Anexo V - Quadro Consolidado'!U50,0)</f>
        <v>0</v>
      </c>
      <c r="DN51" s="43">
        <f>IF('Anexo V - Quadro Consolidado'!AP50=Conferidor!$DN$2,'Anexo V - Quadro Consolidado'!U50,0)</f>
        <v>0</v>
      </c>
      <c r="DO51" s="43">
        <f>IF('Anexo V - Quadro Consolidado'!AP50=Conferidor!$DO$2,'Anexo V - Quadro Consolidado'!U50,0)</f>
        <v>0</v>
      </c>
      <c r="DQ51" s="43">
        <f>IF('Anexo V - Quadro Consolidado'!AQ50=Conferidor!$DQ$2,'Anexo V - Quadro Consolidado'!V50,0)</f>
        <v>0</v>
      </c>
      <c r="DR51" s="43">
        <f>IF('Anexo V - Quadro Consolidado'!AQ50=Conferidor!$DR$2,'Anexo V - Quadro Consolidado'!V50,0)</f>
        <v>0</v>
      </c>
      <c r="DS51" s="43">
        <f>IF('Anexo V - Quadro Consolidado'!AQ50=Conferidor!$DS$2,'Anexo V - Quadro Consolidado'!V50,0)</f>
        <v>0</v>
      </c>
      <c r="DT51" s="43">
        <f>IF('Anexo V - Quadro Consolidado'!AQ50=Conferidor!$DT$2,'Anexo V - Quadro Consolidado'!V50,0)</f>
        <v>0</v>
      </c>
      <c r="DU51" s="43">
        <f>IF('Anexo V - Quadro Consolidado'!AQ50=Conferidor!$DU$2,'Anexo V - Quadro Consolidado'!V50,0)</f>
        <v>0</v>
      </c>
      <c r="DV51" s="43">
        <f>IF('Anexo V - Quadro Consolidado'!AQ50=Conferidor!$DV$2,'Anexo V - Quadro Consolidado'!V50,0)</f>
        <v>0</v>
      </c>
      <c r="DX51" s="22">
        <f>IF('Anexo V - Quadro Consolidado'!AR50=Conferidor!$DX$2,'Anexo V - Quadro Consolidado'!W50,0)</f>
        <v>0</v>
      </c>
      <c r="DY51" s="22">
        <f>IF('Anexo V - Quadro Consolidado'!AR50=Conferidor!$DY$2,'Anexo V - Quadro Consolidado'!W50,0)</f>
        <v>0</v>
      </c>
      <c r="DZ51" s="22">
        <f>IF('Anexo V - Quadro Consolidado'!AR50=Conferidor!$DZ$2,'Anexo V - Quadro Consolidado'!W50,0)</f>
        <v>0</v>
      </c>
      <c r="EA51" s="22">
        <f>IF('Anexo V - Quadro Consolidado'!AR50=Conferidor!$EA$2,'Anexo V - Quadro Consolidado'!W50,0)</f>
        <v>0</v>
      </c>
      <c r="EB51" s="22">
        <f>IF('Anexo V - Quadro Consolidado'!AR50=Conferidor!$EB$2,'Anexo V - Quadro Consolidado'!W50,0)</f>
        <v>0</v>
      </c>
      <c r="EC51" s="22">
        <f>IF('Anexo V - Quadro Consolidado'!AR50=Conferidor!$EC$2,'Anexo V - Quadro Consolidado'!W50,0)</f>
        <v>0</v>
      </c>
      <c r="EE51" s="43">
        <f>IF('Anexo V - Quadro Consolidado'!AS50=Conferidor!$EE$2,'Anexo V - Quadro Consolidado'!X50,0)</f>
        <v>0</v>
      </c>
      <c r="EF51" s="43">
        <f>IF('Anexo V - Quadro Consolidado'!AS50=Conferidor!$EF$2,'Anexo V - Quadro Consolidado'!X50,0)</f>
        <v>0</v>
      </c>
      <c r="EG51" s="43">
        <f>IF('Anexo V - Quadro Consolidado'!AS50=Conferidor!$EG$2,'Anexo V - Quadro Consolidado'!X50,0)</f>
        <v>0</v>
      </c>
      <c r="EH51" s="43">
        <f>IF('Anexo V - Quadro Consolidado'!AS50=Conferidor!$EH$2,'Anexo V - Quadro Consolidado'!X50,0)</f>
        <v>0</v>
      </c>
      <c r="EI51" s="43">
        <f>IF('Anexo V - Quadro Consolidado'!AS50=Conferidor!$EI$2,'Anexo V - Quadro Consolidado'!X50,0)</f>
        <v>0</v>
      </c>
      <c r="EJ51" s="43">
        <f>IF('Anexo V - Quadro Consolidado'!AS50=Conferidor!$EJ$2,'Anexo V - Quadro Consolidado'!X50,0)</f>
        <v>0</v>
      </c>
      <c r="EL51" s="43">
        <f>IF('Anexo V - Quadro Consolidado'!AT50=Conferidor!$EL$2,'Anexo V - Quadro Consolidado'!Y50,0)</f>
        <v>0</v>
      </c>
      <c r="EM51" s="43">
        <f>IF('Anexo V - Quadro Consolidado'!AT50=Conferidor!$EM$2,'Anexo V - Quadro Consolidado'!Y50,0)</f>
        <v>0</v>
      </c>
      <c r="EN51" s="43">
        <f>IF('Anexo V - Quadro Consolidado'!AT50=Conferidor!$EN$2,'Anexo V - Quadro Consolidado'!Y50,0)</f>
        <v>0</v>
      </c>
      <c r="EO51" s="43">
        <f>IF('Anexo V - Quadro Consolidado'!AT50=Conferidor!$EO$2,'Anexo V - Quadro Consolidado'!Y50,0)</f>
        <v>0</v>
      </c>
      <c r="EP51" s="43">
        <f>IF('Anexo V - Quadro Consolidado'!AT50=Conferidor!$EP$2,'Anexo V - Quadro Consolidado'!Y50,0)</f>
        <v>0</v>
      </c>
      <c r="EQ51" s="43">
        <f>IF('Anexo V - Quadro Consolidado'!AT50=Conferidor!$EQ$2,'Anexo V - Quadro Consolidado'!Y50,0)</f>
        <v>0</v>
      </c>
    </row>
    <row r="52" spans="1:147">
      <c r="A52" s="475" t="s">
        <v>103</v>
      </c>
      <c r="B52" s="475" t="s">
        <v>55</v>
      </c>
      <c r="C52" s="12" t="s">
        <v>627</v>
      </c>
      <c r="D52" s="50">
        <f>IF('Anexo V - Quadro Consolidado'!AA51=Conferidor!$D$2,'Anexo V - Quadro Consolidado'!F51,0)</f>
        <v>0</v>
      </c>
      <c r="E52" s="50">
        <f>IF('Anexo V - Quadro Consolidado'!AA51=Conferidor!$E$2,'Anexo V - Quadro Consolidado'!F51,0)</f>
        <v>0</v>
      </c>
      <c r="F52" s="50">
        <f>IF('Anexo V - Quadro Consolidado'!AA51=Conferidor!$F$2,'Anexo V - Quadro Consolidado'!F51,0)</f>
        <v>0</v>
      </c>
      <c r="G52" s="50">
        <f>IF('Anexo V - Quadro Consolidado'!AA51=Conferidor!$G$2,'Anexo V - Quadro Consolidado'!F51,0)</f>
        <v>0</v>
      </c>
      <c r="H52" s="50">
        <f>IF('Anexo V - Quadro Consolidado'!AA51=Conferidor!$H$2,'Anexo V - Quadro Consolidado'!F51,0)</f>
        <v>0</v>
      </c>
      <c r="I52" s="50">
        <f>IF('Anexo V - Quadro Consolidado'!AA51=Conferidor!$I$2,'Anexo V - Quadro Consolidado'!F51,0)</f>
        <v>0</v>
      </c>
      <c r="K52" s="262">
        <f>IF('Anexo V - Quadro Consolidado'!AB51=Conferidor!$K$2,'Anexo V - Quadro Consolidado'!G51,0)</f>
        <v>0</v>
      </c>
      <c r="L52" s="262">
        <f>IF('Anexo V - Quadro Consolidado'!AB51=Conferidor!$L$2,'Anexo V - Quadro Consolidado'!G51,0)</f>
        <v>0</v>
      </c>
      <c r="M52" s="262">
        <f>IF('Anexo V - Quadro Consolidado'!AB51=Conferidor!$M$2,'Anexo V - Quadro Consolidado'!G51,0)</f>
        <v>0</v>
      </c>
      <c r="N52" s="262">
        <f>IF('Anexo V - Quadro Consolidado'!AB51=Conferidor!$N$2,'Anexo V - Quadro Consolidado'!G51,0)</f>
        <v>0</v>
      </c>
      <c r="O52" s="262">
        <f>IF('Anexo V - Quadro Consolidado'!AB51=Conferidor!$O$2,'Anexo V - Quadro Consolidado'!G51,0)</f>
        <v>0</v>
      </c>
      <c r="P52" s="262">
        <f>IF('Anexo V - Quadro Consolidado'!AB51=Conferidor!$P$2,'Anexo V - Quadro Consolidado'!G51,0)</f>
        <v>0</v>
      </c>
      <c r="R52" s="50">
        <f>IF('Anexo V - Quadro Consolidado'!AC51=Conferidor!$R$2,'Anexo V - Quadro Consolidado'!H51,0)</f>
        <v>0</v>
      </c>
      <c r="S52" s="50">
        <f>IF('Anexo V - Quadro Consolidado'!AC51=Conferidor!$S$2,'Anexo V - Quadro Consolidado'!H51,0)</f>
        <v>0</v>
      </c>
      <c r="T52" s="50">
        <f>IF('Anexo V - Quadro Consolidado'!AC51=Conferidor!$T$2,'Anexo V - Quadro Consolidado'!H51,0)</f>
        <v>0</v>
      </c>
      <c r="U52" s="50">
        <f>IF('Anexo V - Quadro Consolidado'!AC51=Conferidor!$U$2,'Anexo V - Quadro Consolidado'!H51,0)</f>
        <v>0</v>
      </c>
      <c r="V52" s="50">
        <f>IF('Anexo V - Quadro Consolidado'!AC51=Conferidor!$V$2,'Anexo V - Quadro Consolidado'!H51,0)</f>
        <v>0</v>
      </c>
      <c r="W52" s="50">
        <f>IF('Anexo V - Quadro Consolidado'!AC51=Conferidor!$W$2,'Anexo V - Quadro Consolidado'!H51,0)</f>
        <v>0</v>
      </c>
      <c r="Y52" s="43">
        <f>IF('Anexo V - Quadro Consolidado'!AH51=Conferidor!$Y$2,'Anexo V - Quadro Consolidado'!M51,0)</f>
        <v>0</v>
      </c>
      <c r="Z52" s="43">
        <f>IF('Anexo V - Quadro Consolidado'!AH51=Conferidor!$Z$2,'Anexo V - Quadro Consolidado'!M51,0)</f>
        <v>0</v>
      </c>
      <c r="AA52" s="43">
        <f>IF('Anexo V - Quadro Consolidado'!AH51=Conferidor!$AA$2,'Anexo V - Quadro Consolidado'!M51,0)</f>
        <v>0</v>
      </c>
      <c r="AB52" s="43">
        <f>IF('Anexo V - Quadro Consolidado'!AH51=Conferidor!$AB$2,'Anexo V - Quadro Consolidado'!M51,0)</f>
        <v>0</v>
      </c>
      <c r="AC52" s="43">
        <f>IF('Anexo V - Quadro Consolidado'!AH51=Conferidor!$AC$2,'Anexo V - Quadro Consolidado'!M51,0)</f>
        <v>0</v>
      </c>
      <c r="AD52" s="43">
        <f>IF('Anexo V - Quadro Consolidado'!AH51=Conferidor!$AD$2,'Anexo V - Quadro Consolidado'!M51,0)</f>
        <v>0</v>
      </c>
      <c r="AF52" s="43">
        <f>IF('Anexo V - Quadro Consolidado'!AI51=Conferidor!$AF$2,'Anexo V - Quadro Consolidado'!N51,0)</f>
        <v>0</v>
      </c>
      <c r="AG52" s="43">
        <f>IF('Anexo V - Quadro Consolidado'!AI51=Conferidor!$AG$2,'Anexo V - Quadro Consolidado'!N51,0)</f>
        <v>0</v>
      </c>
      <c r="AH52" s="43">
        <f>IF('Anexo V - Quadro Consolidado'!AI51=Conferidor!$AH$2,'Anexo V - Quadro Consolidado'!N51,0)</f>
        <v>0</v>
      </c>
      <c r="AI52" s="43">
        <f>IF('Anexo V - Quadro Consolidado'!AI51=Conferidor!$AI$2,'Anexo V - Quadro Consolidado'!N51,0)</f>
        <v>0</v>
      </c>
      <c r="AJ52" s="43">
        <f>IF('Anexo V - Quadro Consolidado'!AI51=Conferidor!$AJ$2,'Anexo V - Quadro Consolidado'!N51,0)</f>
        <v>0</v>
      </c>
      <c r="AK52" s="43">
        <f>IF('Anexo V - Quadro Consolidado'!AI51=Conferidor!$AK$2,'Anexo V - Quadro Consolidado'!N51,0)</f>
        <v>0</v>
      </c>
      <c r="AM52" s="43">
        <f>IF('Anexo V - Quadro Consolidado'!AJ51=Conferidor!$AM$2,'Anexo V - Quadro Consolidado'!O51,0)</f>
        <v>0</v>
      </c>
      <c r="AN52" s="43">
        <f>IF('Anexo V - Quadro Consolidado'!AJ51=Conferidor!$AN$2,'Anexo V - Quadro Consolidado'!O51,0)</f>
        <v>0</v>
      </c>
      <c r="AO52" s="43">
        <f>IF('Anexo V - Quadro Consolidado'!AJ51=Conferidor!$AO$2,'Anexo V - Quadro Consolidado'!O51,0)</f>
        <v>0</v>
      </c>
      <c r="AP52" s="43">
        <f>IF('Anexo V - Quadro Consolidado'!AJ51=Conferidor!$AP$2,'Anexo V - Quadro Consolidado'!O51,0)</f>
        <v>0</v>
      </c>
      <c r="AQ52" s="43">
        <f>IF('Anexo V - Quadro Consolidado'!AJ51=Conferidor!$AQ$2,'Anexo V - Quadro Consolidado'!O51,0)</f>
        <v>0</v>
      </c>
      <c r="AR52" s="43">
        <f>IF('Anexo V - Quadro Consolidado'!AJ51=Conferidor!$AR$2,'Anexo V - Quadro Consolidado'!O51,0)</f>
        <v>0</v>
      </c>
      <c r="AT52" s="22">
        <f>IF('Anexo V - Quadro Consolidado'!AE51=Conferidor!$AT$2,'Anexo V - Quadro Consolidado'!J51,0)</f>
        <v>1</v>
      </c>
      <c r="AU52" s="43">
        <f>IF('Anexo V - Quadro Consolidado'!AE51=Conferidor!$AU$2,'Anexo V - Quadro Consolidado'!J51,0)</f>
        <v>0</v>
      </c>
      <c r="AV52" s="43">
        <f>IF('Anexo V - Quadro Consolidado'!AE51=Conferidor!$AV$2,'Anexo V - Quadro Consolidado'!J51,0)</f>
        <v>0</v>
      </c>
      <c r="AW52" s="43">
        <f>IF('Anexo V - Quadro Consolidado'!AE51=Conferidor!$AW$2,'Anexo V - Quadro Consolidado'!J51,0)</f>
        <v>0</v>
      </c>
      <c r="AX52" s="43">
        <f>IF('Anexo V - Quadro Consolidado'!AE51=Conferidor!$AX$2,'Anexo V - Quadro Consolidado'!J51,0)</f>
        <v>0</v>
      </c>
      <c r="AY52" s="43">
        <f>IF('Anexo V - Quadro Consolidado'!AE51=Conferidor!$AY$2,'Anexo V - Quadro Consolidado'!J51,0)</f>
        <v>0</v>
      </c>
      <c r="AZ52" s="43">
        <f>IF('Anexo V - Quadro Consolidado'!AE51=Conferidor!$AZ$2,'Anexo V - Quadro Consolidado'!J51,0)</f>
        <v>0</v>
      </c>
      <c r="BA52" s="43">
        <f>IF('Anexo V - Quadro Consolidado'!AE51=Conferidor!$BA$2,'Anexo V - Quadro Consolidado'!J51,0)</f>
        <v>0</v>
      </c>
      <c r="BB52" s="43">
        <f>IF('Anexo V - Quadro Consolidado'!AE51=Conferidor!$BB$2,'Anexo V - Quadro Consolidado'!J51,0)</f>
        <v>0</v>
      </c>
      <c r="BD52" s="43">
        <f>IF('Anexo V - Quadro Consolidado'!AF51=Conferidor!$BD$2,'Anexo V - Quadro Consolidado'!K51,0)</f>
        <v>0</v>
      </c>
      <c r="BE52" s="43">
        <f>IF('Anexo V - Quadro Consolidado'!AF51=Conferidor!$BE$2,'Anexo V - Quadro Consolidado'!K51,0)</f>
        <v>0</v>
      </c>
      <c r="BF52" s="43">
        <f>IF('Anexo V - Quadro Consolidado'!AF51=Conferidor!$BF$2,'Anexo V - Quadro Consolidado'!K51,0)</f>
        <v>0</v>
      </c>
      <c r="BG52" s="43">
        <f>IF('Anexo V - Quadro Consolidado'!AF51=Conferidor!$BG$2,'Anexo V - Quadro Consolidado'!K51,0)</f>
        <v>0</v>
      </c>
      <c r="BH52" s="43">
        <f>IF('Anexo V - Quadro Consolidado'!AF51=Conferidor!$BH$2,'Anexo V - Quadro Consolidado'!K51,0)</f>
        <v>0</v>
      </c>
      <c r="BI52" s="43">
        <f>IF('Anexo V - Quadro Consolidado'!AF51=Conferidor!$BI$2,'Anexo V - Quadro Consolidado'!K51,0)</f>
        <v>0</v>
      </c>
      <c r="BJ52" s="43">
        <f>IF('Anexo V - Quadro Consolidado'!AF51=Conferidor!$BJ$2,'Anexo V - Quadro Consolidado'!K51,0)</f>
        <v>0</v>
      </c>
      <c r="BK52" s="43">
        <f>IF('Anexo V - Quadro Consolidado'!AF51=Conferidor!$BK$2,'Anexo V - Quadro Consolidado'!K51,0)</f>
        <v>0</v>
      </c>
      <c r="BM52" s="43">
        <f>IF('Anexo V - Quadro Consolidado'!AG51=Conferidor!$BM$2,'Anexo V - Quadro Consolidado'!L51,0)</f>
        <v>2</v>
      </c>
      <c r="BN52" s="43">
        <f>IF('Anexo V - Quadro Consolidado'!AG51=Conferidor!$BN$2,'Anexo V - Quadro Consolidado'!L51,0)</f>
        <v>0</v>
      </c>
      <c r="BO52" s="43">
        <f>IF('Anexo V - Quadro Consolidado'!AG51=Conferidor!$BO$2,'Anexo V - Quadro Consolidado'!L51,0)</f>
        <v>0</v>
      </c>
      <c r="BP52" s="43">
        <f>IF('Anexo V - Quadro Consolidado'!AG51=Conferidor!$BP$2,'Anexo V - Quadro Consolidado'!L51,0)</f>
        <v>0</v>
      </c>
      <c r="BQ52" s="43">
        <f>IF('Anexo V - Quadro Consolidado'!AG51=Conferidor!$BQ$2,'Anexo V - Quadro Consolidado'!L51,0)</f>
        <v>0</v>
      </c>
      <c r="BR52" s="43">
        <f>IF('Anexo V - Quadro Consolidado'!AG51=Conferidor!$BR$2,'Anexo V - Quadro Consolidado'!L51,0)</f>
        <v>0</v>
      </c>
      <c r="BT52" s="43">
        <f>IF('Anexo V - Quadro Consolidado'!AD51=Conferidor!$BT$2,'Anexo V - Quadro Consolidado'!I51,0)</f>
        <v>0</v>
      </c>
      <c r="BU52" s="43">
        <f>IF('Anexo V - Quadro Consolidado'!AD51=Conferidor!$BU$2,'Anexo V - Quadro Consolidado'!I51,0)</f>
        <v>0</v>
      </c>
      <c r="BV52" s="43">
        <f>IF('Anexo V - Quadro Consolidado'!AD51=Conferidor!$BV$2,'Anexo V - Quadro Consolidado'!I51,0)</f>
        <v>0</v>
      </c>
      <c r="BW52" s="43">
        <f>IF('Anexo V - Quadro Consolidado'!AD51=Conferidor!$BW$2,'Anexo V - Quadro Consolidado'!I51,0)</f>
        <v>0</v>
      </c>
      <c r="BX52" s="43">
        <f>IF('Anexo V - Quadro Consolidado'!AD51=Conferidor!$BX$2,'Anexo V - Quadro Consolidado'!I51,0)</f>
        <v>0</v>
      </c>
      <c r="BY52" s="43">
        <f>IF('Anexo V - Quadro Consolidado'!AD51=Conferidor!$BY$2,'Anexo V - Quadro Consolidado'!I51,0)</f>
        <v>0</v>
      </c>
      <c r="CA52" s="43">
        <f>IF('Anexo V - Quadro Consolidado'!AK51=Conferidor!$CA$2,'Anexo V - Quadro Consolidado'!P51,0)</f>
        <v>0</v>
      </c>
      <c r="CB52" s="43">
        <f>IF('Anexo V - Quadro Consolidado'!AK51=Conferidor!$CB$2,'Anexo V - Quadro Consolidado'!P51,0)</f>
        <v>0</v>
      </c>
      <c r="CC52" s="43">
        <f>IF('Anexo V - Quadro Consolidado'!AK51=Conferidor!$CC$2,'Anexo V - Quadro Consolidado'!P51,0)</f>
        <v>0</v>
      </c>
      <c r="CD52" s="43">
        <f>IF('Anexo V - Quadro Consolidado'!AK51=Conferidor!$CD$2,'Anexo V - Quadro Consolidado'!P51,0)</f>
        <v>0</v>
      </c>
      <c r="CE52" s="43">
        <f>IF('Anexo V - Quadro Consolidado'!AK51=Conferidor!$CE$2,'Anexo V - Quadro Consolidado'!P51,0)</f>
        <v>0</v>
      </c>
      <c r="CF52" s="43">
        <f>IF('Anexo V - Quadro Consolidado'!AK51=Conferidor!$CF$2,'Anexo V - Quadro Consolidado'!P51,0)</f>
        <v>0</v>
      </c>
      <c r="CH52" s="43">
        <f>IF('Anexo V - Quadro Consolidado'!AM51=Conferidor!$CH$2,'Anexo V - Quadro Consolidado'!R51,0)</f>
        <v>0</v>
      </c>
      <c r="CI52" s="43">
        <f>IF('Anexo V - Quadro Consolidado'!AM51=Conferidor!$CI$2,'Anexo V - Quadro Consolidado'!R51,0)</f>
        <v>0</v>
      </c>
      <c r="CJ52" s="43">
        <f>IF('Anexo V - Quadro Consolidado'!AM51=Conferidor!$CJ$2,'Anexo V - Quadro Consolidado'!R51,0)</f>
        <v>0</v>
      </c>
      <c r="CK52" s="43">
        <f>IF('Anexo V - Quadro Consolidado'!AM51=Conferidor!$CK$2,'Anexo V - Quadro Consolidado'!R51,0)</f>
        <v>0</v>
      </c>
      <c r="CL52" s="43">
        <f>IF('Anexo V - Quadro Consolidado'!AM51=Conferidor!$CL$2,'Anexo V - Quadro Consolidado'!R51,0)</f>
        <v>0</v>
      </c>
      <c r="CM52" s="43">
        <f>IF('Anexo V - Quadro Consolidado'!AM51=Conferidor!$CM$2,'Anexo V - Quadro Consolidado'!R51,0)</f>
        <v>0</v>
      </c>
      <c r="CO52" s="43">
        <f>IF('Anexo V - Quadro Consolidado'!AN51=Conferidor!$CO$2,'Anexo V - Quadro Consolidado'!S51,0)</f>
        <v>0</v>
      </c>
      <c r="CP52" s="43">
        <f>IF('Anexo V - Quadro Consolidado'!AN51=Conferidor!$CP$2,'Anexo V - Quadro Consolidado'!S51,0)</f>
        <v>0</v>
      </c>
      <c r="CQ52" s="43">
        <f>IF('Anexo V - Quadro Consolidado'!AN51=Conferidor!$CQ$2,'Anexo V - Quadro Consolidado'!S51,0)</f>
        <v>0</v>
      </c>
      <c r="CR52" s="43">
        <f>IF('Anexo V - Quadro Consolidado'!AN51=Conferidor!$CR$2,'Anexo V - Quadro Consolidado'!S51,0)</f>
        <v>0</v>
      </c>
      <c r="CS52" s="43">
        <f>IF('Anexo V - Quadro Consolidado'!AN51=Conferidor!$CS$2,'Anexo V - Quadro Consolidado'!S51,0)</f>
        <v>0</v>
      </c>
      <c r="CT52" s="43">
        <f>IF('Anexo V - Quadro Consolidado'!AN51=Conferidor!$CT$2,'Anexo V - Quadro Consolidado'!S51,0)</f>
        <v>0</v>
      </c>
      <c r="CV52" s="43">
        <f>IF('Anexo V - Quadro Consolidado'!AO51=Conferidor!$CV$2,'Anexo V - Quadro Consolidado'!T51,0)</f>
        <v>0</v>
      </c>
      <c r="CW52" s="43">
        <f>IF('Anexo V - Quadro Consolidado'!AO51=Conferidor!$CW$2,'Anexo V - Quadro Consolidado'!T51,0)</f>
        <v>0</v>
      </c>
      <c r="CX52" s="43">
        <f>IF('Anexo V - Quadro Consolidado'!AO51=Conferidor!$CX$2,'Anexo V - Quadro Consolidado'!T51,0)</f>
        <v>0</v>
      </c>
      <c r="CY52" s="43">
        <f>IF('Anexo V - Quadro Consolidado'!AO51=Conferidor!$CY$2,'Anexo V - Quadro Consolidado'!T51,0)</f>
        <v>0</v>
      </c>
      <c r="CZ52" s="43">
        <f>IF('Anexo V - Quadro Consolidado'!AO51=Conferidor!$CZ$2,'Anexo V - Quadro Consolidado'!T51,0)</f>
        <v>0</v>
      </c>
      <c r="DA52" s="43">
        <f>IF('Anexo V - Quadro Consolidado'!AO51=Conferidor!$DA$2,'Anexo V - Quadro Consolidado'!T51,0)</f>
        <v>0</v>
      </c>
      <c r="DC52" s="43">
        <f>IF('Anexo V - Quadro Consolidado'!AL51=Conferidor!$DC$2,'Anexo V - Quadro Consolidado'!Q51,0)</f>
        <v>0</v>
      </c>
      <c r="DD52" s="43">
        <f>IF('Anexo V - Quadro Consolidado'!AL51=Conferidor!$DD$2,'Anexo V - Quadro Consolidado'!Q51,0)</f>
        <v>0</v>
      </c>
      <c r="DE52" s="43">
        <f>IF('Anexo V - Quadro Consolidado'!AL51=Conferidor!$DE$2,'Anexo V - Quadro Consolidado'!Q51,0)</f>
        <v>0</v>
      </c>
      <c r="DF52" s="43">
        <f>IF('Anexo V - Quadro Consolidado'!AL51=Conferidor!$DF$2,'Anexo V - Quadro Consolidado'!Q51,0)</f>
        <v>0</v>
      </c>
      <c r="DG52" s="43">
        <f>IF('Anexo V - Quadro Consolidado'!AL51=Conferidor!$DG$2,'Anexo V - Quadro Consolidado'!Q51,0)</f>
        <v>0</v>
      </c>
      <c r="DH52" s="43">
        <f>IF('Anexo V - Quadro Consolidado'!AL51=Conferidor!$DH$2,'Anexo V - Quadro Consolidado'!Q51,0)</f>
        <v>0</v>
      </c>
      <c r="DJ52" s="43">
        <f>IF('Anexo V - Quadro Consolidado'!AP51=Conferidor!$DJ$2,'Anexo V - Quadro Consolidado'!U51,0)</f>
        <v>0</v>
      </c>
      <c r="DK52" s="43">
        <f>IF('Anexo V - Quadro Consolidado'!AP51=Conferidor!$DK$2,'Anexo V - Quadro Consolidado'!U51,0)</f>
        <v>0</v>
      </c>
      <c r="DL52" s="43">
        <f>IF('Anexo V - Quadro Consolidado'!AP51=Conferidor!$DL$2,'Anexo V - Quadro Consolidado'!U51,0)</f>
        <v>0</v>
      </c>
      <c r="DM52" s="43">
        <f>IF('Anexo V - Quadro Consolidado'!AP51=Conferidor!$DM$2,'Anexo V - Quadro Consolidado'!U51,0)</f>
        <v>0</v>
      </c>
      <c r="DN52" s="43">
        <f>IF('Anexo V - Quadro Consolidado'!AP51=Conferidor!$DN$2,'Anexo V - Quadro Consolidado'!U51,0)</f>
        <v>0</v>
      </c>
      <c r="DO52" s="43">
        <f>IF('Anexo V - Quadro Consolidado'!AP51=Conferidor!$DO$2,'Anexo V - Quadro Consolidado'!U51,0)</f>
        <v>0</v>
      </c>
      <c r="DQ52" s="43">
        <f>IF('Anexo V - Quadro Consolidado'!AQ51=Conferidor!$DQ$2,'Anexo V - Quadro Consolidado'!V51,0)</f>
        <v>0</v>
      </c>
      <c r="DR52" s="43">
        <f>IF('Anexo V - Quadro Consolidado'!AQ51=Conferidor!$DR$2,'Anexo V - Quadro Consolidado'!V51,0)</f>
        <v>0</v>
      </c>
      <c r="DS52" s="43">
        <f>IF('Anexo V - Quadro Consolidado'!AQ51=Conferidor!$DS$2,'Anexo V - Quadro Consolidado'!V51,0)</f>
        <v>0</v>
      </c>
      <c r="DT52" s="43">
        <f>IF('Anexo V - Quadro Consolidado'!AQ51=Conferidor!$DT$2,'Anexo V - Quadro Consolidado'!V51,0)</f>
        <v>0</v>
      </c>
      <c r="DU52" s="43">
        <f>IF('Anexo V - Quadro Consolidado'!AQ51=Conferidor!$DU$2,'Anexo V - Quadro Consolidado'!V51,0)</f>
        <v>0</v>
      </c>
      <c r="DV52" s="43">
        <f>IF('Anexo V - Quadro Consolidado'!AQ51=Conferidor!$DV$2,'Anexo V - Quadro Consolidado'!V51,0)</f>
        <v>0</v>
      </c>
      <c r="DX52" s="22">
        <f>IF('Anexo V - Quadro Consolidado'!AR51=Conferidor!$DX$2,'Anexo V - Quadro Consolidado'!W51,0)</f>
        <v>0</v>
      </c>
      <c r="DY52" s="22">
        <f>IF('Anexo V - Quadro Consolidado'!AR51=Conferidor!$DY$2,'Anexo V - Quadro Consolidado'!W51,0)</f>
        <v>0</v>
      </c>
      <c r="DZ52" s="22">
        <f>IF('Anexo V - Quadro Consolidado'!AR51=Conferidor!$DZ$2,'Anexo V - Quadro Consolidado'!W51,0)</f>
        <v>0</v>
      </c>
      <c r="EA52" s="22">
        <f>IF('Anexo V - Quadro Consolidado'!AR51=Conferidor!$EA$2,'Anexo V - Quadro Consolidado'!W51,0)</f>
        <v>0</v>
      </c>
      <c r="EB52" s="22">
        <f>IF('Anexo V - Quadro Consolidado'!AR51=Conferidor!$EB$2,'Anexo V - Quadro Consolidado'!W51,0)</f>
        <v>0</v>
      </c>
      <c r="EC52" s="22">
        <f>IF('Anexo V - Quadro Consolidado'!AR51=Conferidor!$EC$2,'Anexo V - Quadro Consolidado'!W51,0)</f>
        <v>0</v>
      </c>
      <c r="EE52" s="43">
        <f>IF('Anexo V - Quadro Consolidado'!AS51=Conferidor!$EE$2,'Anexo V - Quadro Consolidado'!X51,0)</f>
        <v>0</v>
      </c>
      <c r="EF52" s="43">
        <f>IF('Anexo V - Quadro Consolidado'!AS51=Conferidor!$EF$2,'Anexo V - Quadro Consolidado'!X51,0)</f>
        <v>0</v>
      </c>
      <c r="EG52" s="43">
        <f>IF('Anexo V - Quadro Consolidado'!AS51=Conferidor!$EG$2,'Anexo V - Quadro Consolidado'!X51,0)</f>
        <v>0</v>
      </c>
      <c r="EH52" s="43">
        <f>IF('Anexo V - Quadro Consolidado'!AS51=Conferidor!$EH$2,'Anexo V - Quadro Consolidado'!X51,0)</f>
        <v>0</v>
      </c>
      <c r="EI52" s="43">
        <f>IF('Anexo V - Quadro Consolidado'!AS51=Conferidor!$EI$2,'Anexo V - Quadro Consolidado'!X51,0)</f>
        <v>0</v>
      </c>
      <c r="EJ52" s="43">
        <f>IF('Anexo V - Quadro Consolidado'!AS51=Conferidor!$EJ$2,'Anexo V - Quadro Consolidado'!X51,0)</f>
        <v>0</v>
      </c>
      <c r="EL52" s="43">
        <f>IF('Anexo V - Quadro Consolidado'!AT51=Conferidor!$EL$2,'Anexo V - Quadro Consolidado'!Y51,0)</f>
        <v>0</v>
      </c>
      <c r="EM52" s="43">
        <f>IF('Anexo V - Quadro Consolidado'!AT51=Conferidor!$EM$2,'Anexo V - Quadro Consolidado'!Y51,0)</f>
        <v>0</v>
      </c>
      <c r="EN52" s="43">
        <f>IF('Anexo V - Quadro Consolidado'!AT51=Conferidor!$EN$2,'Anexo V - Quadro Consolidado'!Y51,0)</f>
        <v>0</v>
      </c>
      <c r="EO52" s="43">
        <f>IF('Anexo V - Quadro Consolidado'!AT51=Conferidor!$EO$2,'Anexo V - Quadro Consolidado'!Y51,0)</f>
        <v>0</v>
      </c>
      <c r="EP52" s="43">
        <f>IF('Anexo V - Quadro Consolidado'!AT51=Conferidor!$EP$2,'Anexo V - Quadro Consolidado'!Y51,0)</f>
        <v>0</v>
      </c>
      <c r="EQ52" s="43">
        <f>IF('Anexo V - Quadro Consolidado'!AT51=Conferidor!$EQ$2,'Anexo V - Quadro Consolidado'!Y51,0)</f>
        <v>0</v>
      </c>
    </row>
    <row r="53" spans="1:147">
      <c r="A53" s="475" t="s">
        <v>103</v>
      </c>
      <c r="B53" s="475" t="s">
        <v>55</v>
      </c>
      <c r="C53" s="12" t="s">
        <v>51</v>
      </c>
      <c r="D53" s="50">
        <f>IF('Anexo V - Quadro Consolidado'!AA52=Conferidor!$D$2,'Anexo V - Quadro Consolidado'!F52,0)</f>
        <v>0</v>
      </c>
      <c r="E53" s="50">
        <f>IF('Anexo V - Quadro Consolidado'!AA52=Conferidor!$E$2,'Anexo V - Quadro Consolidado'!F52,0)</f>
        <v>0</v>
      </c>
      <c r="F53" s="50">
        <f>IF('Anexo V - Quadro Consolidado'!AA52=Conferidor!$F$2,'Anexo V - Quadro Consolidado'!F52,0)</f>
        <v>0</v>
      </c>
      <c r="G53" s="50">
        <f>IF('Anexo V - Quadro Consolidado'!AA52=Conferidor!$G$2,'Anexo V - Quadro Consolidado'!F52,0)</f>
        <v>0</v>
      </c>
      <c r="H53" s="50">
        <f>IF('Anexo V - Quadro Consolidado'!AA52=Conferidor!$H$2,'Anexo V - Quadro Consolidado'!F52,0)</f>
        <v>0</v>
      </c>
      <c r="I53" s="50">
        <f>IF('Anexo V - Quadro Consolidado'!AA52=Conferidor!$I$2,'Anexo V - Quadro Consolidado'!F52,0)</f>
        <v>0</v>
      </c>
      <c r="K53" s="262">
        <f>IF('Anexo V - Quadro Consolidado'!AB52=Conferidor!$K$2,'Anexo V - Quadro Consolidado'!G52,0)</f>
        <v>0</v>
      </c>
      <c r="L53" s="262">
        <f>IF('Anexo V - Quadro Consolidado'!AB52=Conferidor!$L$2,'Anexo V - Quadro Consolidado'!G52,0)</f>
        <v>0</v>
      </c>
      <c r="M53" s="262">
        <f>IF('Anexo V - Quadro Consolidado'!AB52=Conferidor!$M$2,'Anexo V - Quadro Consolidado'!G52,0)</f>
        <v>0</v>
      </c>
      <c r="N53" s="262">
        <f>IF('Anexo V - Quadro Consolidado'!AB52=Conferidor!$N$2,'Anexo V - Quadro Consolidado'!G52,0)</f>
        <v>0</v>
      </c>
      <c r="O53" s="262">
        <f>IF('Anexo V - Quadro Consolidado'!AB52=Conferidor!$O$2,'Anexo V - Quadro Consolidado'!G52,0)</f>
        <v>0</v>
      </c>
      <c r="P53" s="262">
        <f>IF('Anexo V - Quadro Consolidado'!AB52=Conferidor!$P$2,'Anexo V - Quadro Consolidado'!G52,0)</f>
        <v>0</v>
      </c>
      <c r="R53" s="50">
        <f>IF('Anexo V - Quadro Consolidado'!AC52=Conferidor!$R$2,'Anexo V - Quadro Consolidado'!H52,0)</f>
        <v>0</v>
      </c>
      <c r="S53" s="50">
        <f>IF('Anexo V - Quadro Consolidado'!AC52=Conferidor!$S$2,'Anexo V - Quadro Consolidado'!H52,0)</f>
        <v>0</v>
      </c>
      <c r="T53" s="50">
        <f>IF('Anexo V - Quadro Consolidado'!AC52=Conferidor!$T$2,'Anexo V - Quadro Consolidado'!H52,0)</f>
        <v>0</v>
      </c>
      <c r="U53" s="50">
        <f>IF('Anexo V - Quadro Consolidado'!AC52=Conferidor!$U$2,'Anexo V - Quadro Consolidado'!H52,0)</f>
        <v>0</v>
      </c>
      <c r="V53" s="50">
        <f>IF('Anexo V - Quadro Consolidado'!AC52=Conferidor!$V$2,'Anexo V - Quadro Consolidado'!H52,0)</f>
        <v>0</v>
      </c>
      <c r="W53" s="50">
        <f>IF('Anexo V - Quadro Consolidado'!AC52=Conferidor!$W$2,'Anexo V - Quadro Consolidado'!H52,0)</f>
        <v>0</v>
      </c>
      <c r="Y53" s="43">
        <f>IF('Anexo V - Quadro Consolidado'!AH52=Conferidor!$Y$2,'Anexo V - Quadro Consolidado'!M52,0)</f>
        <v>0</v>
      </c>
      <c r="Z53" s="43">
        <f>IF('Anexo V - Quadro Consolidado'!AH52=Conferidor!$Z$2,'Anexo V - Quadro Consolidado'!M52,0)</f>
        <v>0</v>
      </c>
      <c r="AA53" s="43">
        <f>IF('Anexo V - Quadro Consolidado'!AH52=Conferidor!$AA$2,'Anexo V - Quadro Consolidado'!M52,0)</f>
        <v>0</v>
      </c>
      <c r="AB53" s="43">
        <f>IF('Anexo V - Quadro Consolidado'!AH52=Conferidor!$AB$2,'Anexo V - Quadro Consolidado'!M52,0)</f>
        <v>0</v>
      </c>
      <c r="AC53" s="43">
        <f>IF('Anexo V - Quadro Consolidado'!AH52=Conferidor!$AC$2,'Anexo V - Quadro Consolidado'!M52,0)</f>
        <v>0</v>
      </c>
      <c r="AD53" s="43">
        <f>IF('Anexo V - Quadro Consolidado'!AH52=Conferidor!$AD$2,'Anexo V - Quadro Consolidado'!M52,0)</f>
        <v>0</v>
      </c>
      <c r="AF53" s="43">
        <f>IF('Anexo V - Quadro Consolidado'!AI52=Conferidor!$AF$2,'Anexo V - Quadro Consolidado'!N52,0)</f>
        <v>0</v>
      </c>
      <c r="AG53" s="43">
        <f>IF('Anexo V - Quadro Consolidado'!AI52=Conferidor!$AG$2,'Anexo V - Quadro Consolidado'!N52,0)</f>
        <v>0</v>
      </c>
      <c r="AH53" s="43">
        <f>IF('Anexo V - Quadro Consolidado'!AI52=Conferidor!$AH$2,'Anexo V - Quadro Consolidado'!N52,0)</f>
        <v>0</v>
      </c>
      <c r="AI53" s="43">
        <f>IF('Anexo V - Quadro Consolidado'!AI52=Conferidor!$AI$2,'Anexo V - Quadro Consolidado'!N52,0)</f>
        <v>0</v>
      </c>
      <c r="AJ53" s="43">
        <f>IF('Anexo V - Quadro Consolidado'!AI52=Conferidor!$AJ$2,'Anexo V - Quadro Consolidado'!N52,0)</f>
        <v>0</v>
      </c>
      <c r="AK53" s="43">
        <f>IF('Anexo V - Quadro Consolidado'!AI52=Conferidor!$AK$2,'Anexo V - Quadro Consolidado'!N52,0)</f>
        <v>0</v>
      </c>
      <c r="AM53" s="43">
        <f>IF('Anexo V - Quadro Consolidado'!AJ52=Conferidor!$AM$2,'Anexo V - Quadro Consolidado'!O52,0)</f>
        <v>0</v>
      </c>
      <c r="AN53" s="43">
        <f>IF('Anexo V - Quadro Consolidado'!AJ52=Conferidor!$AN$2,'Anexo V - Quadro Consolidado'!O52,0)</f>
        <v>0</v>
      </c>
      <c r="AO53" s="43">
        <f>IF('Anexo V - Quadro Consolidado'!AJ52=Conferidor!$AO$2,'Anexo V - Quadro Consolidado'!O52,0)</f>
        <v>0</v>
      </c>
      <c r="AP53" s="43">
        <f>IF('Anexo V - Quadro Consolidado'!AJ52=Conferidor!$AP$2,'Anexo V - Quadro Consolidado'!O52,0)</f>
        <v>0</v>
      </c>
      <c r="AQ53" s="43">
        <f>IF('Anexo V - Quadro Consolidado'!AJ52=Conferidor!$AQ$2,'Anexo V - Quadro Consolidado'!O52,0)</f>
        <v>0</v>
      </c>
      <c r="AR53" s="43">
        <f>IF('Anexo V - Quadro Consolidado'!AJ52=Conferidor!$AR$2,'Anexo V - Quadro Consolidado'!O52,0)</f>
        <v>0</v>
      </c>
      <c r="AT53" s="22">
        <f>IF('Anexo V - Quadro Consolidado'!AE52=Conferidor!$AT$2,'Anexo V - Quadro Consolidado'!J52,0)</f>
        <v>0</v>
      </c>
      <c r="AU53" s="43">
        <f>IF('Anexo V - Quadro Consolidado'!AE52=Conferidor!$AU$2,'Anexo V - Quadro Consolidado'!J52,0)</f>
        <v>0</v>
      </c>
      <c r="AV53" s="43">
        <f>IF('Anexo V - Quadro Consolidado'!AE52=Conferidor!$AV$2,'Anexo V - Quadro Consolidado'!J52,0)</f>
        <v>0</v>
      </c>
      <c r="AW53" s="43">
        <f>IF('Anexo V - Quadro Consolidado'!AE52=Conferidor!$AW$2,'Anexo V - Quadro Consolidado'!J52,0)</f>
        <v>0</v>
      </c>
      <c r="AX53" s="43">
        <f>IF('Anexo V - Quadro Consolidado'!AE52=Conferidor!$AX$2,'Anexo V - Quadro Consolidado'!J52,0)</f>
        <v>0</v>
      </c>
      <c r="AY53" s="43">
        <f>IF('Anexo V - Quadro Consolidado'!AE52=Conferidor!$AY$2,'Anexo V - Quadro Consolidado'!J52,0)</f>
        <v>0</v>
      </c>
      <c r="AZ53" s="43">
        <f>IF('Anexo V - Quadro Consolidado'!AE52=Conferidor!$AZ$2,'Anexo V - Quadro Consolidado'!J52,0)</f>
        <v>0</v>
      </c>
      <c r="BA53" s="43">
        <f>IF('Anexo V - Quadro Consolidado'!AE52=Conferidor!$BA$2,'Anexo V - Quadro Consolidado'!J52,0)</f>
        <v>0</v>
      </c>
      <c r="BB53" s="43">
        <f>IF('Anexo V - Quadro Consolidado'!AE52=Conferidor!$BB$2,'Anexo V - Quadro Consolidado'!J52,0)</f>
        <v>0</v>
      </c>
      <c r="BD53" s="43">
        <f>IF('Anexo V - Quadro Consolidado'!AF52=Conferidor!$BD$2,'Anexo V - Quadro Consolidado'!K52,0)</f>
        <v>0</v>
      </c>
      <c r="BE53" s="43">
        <f>IF('Anexo V - Quadro Consolidado'!AF52=Conferidor!$BE$2,'Anexo V - Quadro Consolidado'!K52,0)</f>
        <v>0</v>
      </c>
      <c r="BF53" s="43">
        <f>IF('Anexo V - Quadro Consolidado'!AF52=Conferidor!$BF$2,'Anexo V - Quadro Consolidado'!K52,0)</f>
        <v>0</v>
      </c>
      <c r="BG53" s="43">
        <f>IF('Anexo V - Quadro Consolidado'!AF52=Conferidor!$BG$2,'Anexo V - Quadro Consolidado'!K52,0)</f>
        <v>0</v>
      </c>
      <c r="BH53" s="43">
        <f>IF('Anexo V - Quadro Consolidado'!AF52=Conferidor!$BH$2,'Anexo V - Quadro Consolidado'!K52,0)</f>
        <v>1</v>
      </c>
      <c r="BI53" s="43">
        <f>IF('Anexo V - Quadro Consolidado'!AF52=Conferidor!$BI$2,'Anexo V - Quadro Consolidado'!K52,0)</f>
        <v>0</v>
      </c>
      <c r="BJ53" s="43">
        <f>IF('Anexo V - Quadro Consolidado'!AF52=Conferidor!$BJ$2,'Anexo V - Quadro Consolidado'!K52,0)</f>
        <v>0</v>
      </c>
      <c r="BK53" s="43">
        <f>IF('Anexo V - Quadro Consolidado'!AF52=Conferidor!$BK$2,'Anexo V - Quadro Consolidado'!K52,0)</f>
        <v>0</v>
      </c>
      <c r="BM53" s="43">
        <f>IF('Anexo V - Quadro Consolidado'!AG52=Conferidor!$BM$2,'Anexo V - Quadro Consolidado'!L52,0)</f>
        <v>0</v>
      </c>
      <c r="BN53" s="43">
        <f>IF('Anexo V - Quadro Consolidado'!AG52=Conferidor!$BN$2,'Anexo V - Quadro Consolidado'!L52,0)</f>
        <v>0</v>
      </c>
      <c r="BO53" s="43">
        <f>IF('Anexo V - Quadro Consolidado'!AG52=Conferidor!$BO$2,'Anexo V - Quadro Consolidado'!L52,0)</f>
        <v>0</v>
      </c>
      <c r="BP53" s="43">
        <f>IF('Anexo V - Quadro Consolidado'!AG52=Conferidor!$BP$2,'Anexo V - Quadro Consolidado'!L52,0)</f>
        <v>0</v>
      </c>
      <c r="BQ53" s="43">
        <f>IF('Anexo V - Quadro Consolidado'!AG52=Conferidor!$BQ$2,'Anexo V - Quadro Consolidado'!L52,0)</f>
        <v>0</v>
      </c>
      <c r="BR53" s="43">
        <f>IF('Anexo V - Quadro Consolidado'!AG52=Conferidor!$BR$2,'Anexo V - Quadro Consolidado'!L52,0)</f>
        <v>0</v>
      </c>
      <c r="BT53" s="43">
        <f>IF('Anexo V - Quadro Consolidado'!AD52=Conferidor!$BT$2,'Anexo V - Quadro Consolidado'!I52,0)</f>
        <v>0</v>
      </c>
      <c r="BU53" s="43">
        <f>IF('Anexo V - Quadro Consolidado'!AD52=Conferidor!$BU$2,'Anexo V - Quadro Consolidado'!I52,0)</f>
        <v>0</v>
      </c>
      <c r="BV53" s="43">
        <f>IF('Anexo V - Quadro Consolidado'!AD52=Conferidor!$BV$2,'Anexo V - Quadro Consolidado'!I52,0)</f>
        <v>0</v>
      </c>
      <c r="BW53" s="43">
        <f>IF('Anexo V - Quadro Consolidado'!AD52=Conferidor!$BW$2,'Anexo V - Quadro Consolidado'!I52,0)</f>
        <v>0</v>
      </c>
      <c r="BX53" s="43">
        <f>IF('Anexo V - Quadro Consolidado'!AD52=Conferidor!$BX$2,'Anexo V - Quadro Consolidado'!I52,0)</f>
        <v>0</v>
      </c>
      <c r="BY53" s="43">
        <f>IF('Anexo V - Quadro Consolidado'!AD52=Conferidor!$BY$2,'Anexo V - Quadro Consolidado'!I52,0)</f>
        <v>0</v>
      </c>
      <c r="CA53" s="43">
        <f>IF('Anexo V - Quadro Consolidado'!AK52=Conferidor!$CA$2,'Anexo V - Quadro Consolidado'!P52,0)</f>
        <v>0</v>
      </c>
      <c r="CB53" s="43">
        <f>IF('Anexo V - Quadro Consolidado'!AK52=Conferidor!$CB$2,'Anexo V - Quadro Consolidado'!P52,0)</f>
        <v>0</v>
      </c>
      <c r="CC53" s="43">
        <f>IF('Anexo V - Quadro Consolidado'!AK52=Conferidor!$CC$2,'Anexo V - Quadro Consolidado'!P52,0)</f>
        <v>0</v>
      </c>
      <c r="CD53" s="43">
        <f>IF('Anexo V - Quadro Consolidado'!AK52=Conferidor!$CD$2,'Anexo V - Quadro Consolidado'!P52,0)</f>
        <v>0</v>
      </c>
      <c r="CE53" s="43">
        <f>IF('Anexo V - Quadro Consolidado'!AK52=Conferidor!$CE$2,'Anexo V - Quadro Consolidado'!P52,0)</f>
        <v>0</v>
      </c>
      <c r="CF53" s="43">
        <f>IF('Anexo V - Quadro Consolidado'!AK52=Conferidor!$CF$2,'Anexo V - Quadro Consolidado'!P52,0)</f>
        <v>0</v>
      </c>
      <c r="CH53" s="43">
        <f>IF('Anexo V - Quadro Consolidado'!AM52=Conferidor!$CH$2,'Anexo V - Quadro Consolidado'!R52,0)</f>
        <v>0</v>
      </c>
      <c r="CI53" s="43">
        <f>IF('Anexo V - Quadro Consolidado'!AM52=Conferidor!$CI$2,'Anexo V - Quadro Consolidado'!R52,0)</f>
        <v>0</v>
      </c>
      <c r="CJ53" s="43">
        <f>IF('Anexo V - Quadro Consolidado'!AM52=Conferidor!$CJ$2,'Anexo V - Quadro Consolidado'!R52,0)</f>
        <v>0</v>
      </c>
      <c r="CK53" s="43">
        <f>IF('Anexo V - Quadro Consolidado'!AM52=Conferidor!$CK$2,'Anexo V - Quadro Consolidado'!R52,0)</f>
        <v>0</v>
      </c>
      <c r="CL53" s="43">
        <f>IF('Anexo V - Quadro Consolidado'!AM52=Conferidor!$CL$2,'Anexo V - Quadro Consolidado'!R52,0)</f>
        <v>0</v>
      </c>
      <c r="CM53" s="43">
        <f>IF('Anexo V - Quadro Consolidado'!AM52=Conferidor!$CM$2,'Anexo V - Quadro Consolidado'!R52,0)</f>
        <v>0</v>
      </c>
      <c r="CO53" s="43">
        <f>IF('Anexo V - Quadro Consolidado'!AN52=Conferidor!$CO$2,'Anexo V - Quadro Consolidado'!S52,0)</f>
        <v>0</v>
      </c>
      <c r="CP53" s="43">
        <f>IF('Anexo V - Quadro Consolidado'!AN52=Conferidor!$CP$2,'Anexo V - Quadro Consolidado'!S52,0)</f>
        <v>0</v>
      </c>
      <c r="CQ53" s="43">
        <f>IF('Anexo V - Quadro Consolidado'!AN52=Conferidor!$CQ$2,'Anexo V - Quadro Consolidado'!S52,0)</f>
        <v>0</v>
      </c>
      <c r="CR53" s="43">
        <f>IF('Anexo V - Quadro Consolidado'!AN52=Conferidor!$CR$2,'Anexo V - Quadro Consolidado'!S52,0)</f>
        <v>0</v>
      </c>
      <c r="CS53" s="43">
        <f>IF('Anexo V - Quadro Consolidado'!AN52=Conferidor!$CS$2,'Anexo V - Quadro Consolidado'!S52,0)</f>
        <v>0</v>
      </c>
      <c r="CT53" s="43">
        <f>IF('Anexo V - Quadro Consolidado'!AN52=Conferidor!$CT$2,'Anexo V - Quadro Consolidado'!S52,0)</f>
        <v>0</v>
      </c>
      <c r="CV53" s="43">
        <f>IF('Anexo V - Quadro Consolidado'!AO52=Conferidor!$CV$2,'Anexo V - Quadro Consolidado'!T52,0)</f>
        <v>0</v>
      </c>
      <c r="CW53" s="43">
        <f>IF('Anexo V - Quadro Consolidado'!AO52=Conferidor!$CW$2,'Anexo V - Quadro Consolidado'!T52,0)</f>
        <v>0</v>
      </c>
      <c r="CX53" s="43">
        <f>IF('Anexo V - Quadro Consolidado'!AO52=Conferidor!$CX$2,'Anexo V - Quadro Consolidado'!T52,0)</f>
        <v>0</v>
      </c>
      <c r="CY53" s="43">
        <f>IF('Anexo V - Quadro Consolidado'!AO52=Conferidor!$CY$2,'Anexo V - Quadro Consolidado'!T52,0)</f>
        <v>0</v>
      </c>
      <c r="CZ53" s="43">
        <f>IF('Anexo V - Quadro Consolidado'!AO52=Conferidor!$CZ$2,'Anexo V - Quadro Consolidado'!T52,0)</f>
        <v>0</v>
      </c>
      <c r="DA53" s="43">
        <f>IF('Anexo V - Quadro Consolidado'!AO52=Conferidor!$DA$2,'Anexo V - Quadro Consolidado'!T52,0)</f>
        <v>0</v>
      </c>
      <c r="DC53" s="43">
        <f>IF('Anexo V - Quadro Consolidado'!AL52=Conferidor!$DC$2,'Anexo V - Quadro Consolidado'!Q52,0)</f>
        <v>0</v>
      </c>
      <c r="DD53" s="43">
        <f>IF('Anexo V - Quadro Consolidado'!AL52=Conferidor!$DD$2,'Anexo V - Quadro Consolidado'!Q52,0)</f>
        <v>0</v>
      </c>
      <c r="DE53" s="43">
        <f>IF('Anexo V - Quadro Consolidado'!AL52=Conferidor!$DE$2,'Anexo V - Quadro Consolidado'!Q52,0)</f>
        <v>0</v>
      </c>
      <c r="DF53" s="43">
        <f>IF('Anexo V - Quadro Consolidado'!AL52=Conferidor!$DF$2,'Anexo V - Quadro Consolidado'!Q52,0)</f>
        <v>0</v>
      </c>
      <c r="DG53" s="43">
        <f>IF('Anexo V - Quadro Consolidado'!AL52=Conferidor!$DG$2,'Anexo V - Quadro Consolidado'!Q52,0)</f>
        <v>0</v>
      </c>
      <c r="DH53" s="43">
        <f>IF('Anexo V - Quadro Consolidado'!AL52=Conferidor!$DH$2,'Anexo V - Quadro Consolidado'!Q52,0)</f>
        <v>0</v>
      </c>
      <c r="DJ53" s="43">
        <f>IF('Anexo V - Quadro Consolidado'!AP52=Conferidor!$DJ$2,'Anexo V - Quadro Consolidado'!U52,0)</f>
        <v>0</v>
      </c>
      <c r="DK53" s="43">
        <f>IF('Anexo V - Quadro Consolidado'!AP52=Conferidor!$DK$2,'Anexo V - Quadro Consolidado'!U52,0)</f>
        <v>0</v>
      </c>
      <c r="DL53" s="43">
        <f>IF('Anexo V - Quadro Consolidado'!AP52=Conferidor!$DL$2,'Anexo V - Quadro Consolidado'!U52,0)</f>
        <v>0</v>
      </c>
      <c r="DM53" s="43">
        <f>IF('Anexo V - Quadro Consolidado'!AP52=Conferidor!$DM$2,'Anexo V - Quadro Consolidado'!U52,0)</f>
        <v>0</v>
      </c>
      <c r="DN53" s="43">
        <f>IF('Anexo V - Quadro Consolidado'!AP52=Conferidor!$DN$2,'Anexo V - Quadro Consolidado'!U52,0)</f>
        <v>0</v>
      </c>
      <c r="DO53" s="43">
        <f>IF('Anexo V - Quadro Consolidado'!AP52=Conferidor!$DO$2,'Anexo V - Quadro Consolidado'!U52,0)</f>
        <v>0</v>
      </c>
      <c r="DQ53" s="43">
        <f>IF('Anexo V - Quadro Consolidado'!AQ52=Conferidor!$DQ$2,'Anexo V - Quadro Consolidado'!V52,0)</f>
        <v>0</v>
      </c>
      <c r="DR53" s="43">
        <f>IF('Anexo V - Quadro Consolidado'!AQ52=Conferidor!$DR$2,'Anexo V - Quadro Consolidado'!V52,0)</f>
        <v>0</v>
      </c>
      <c r="DS53" s="43">
        <f>IF('Anexo V - Quadro Consolidado'!AQ52=Conferidor!$DS$2,'Anexo V - Quadro Consolidado'!V52,0)</f>
        <v>0</v>
      </c>
      <c r="DT53" s="43">
        <f>IF('Anexo V - Quadro Consolidado'!AQ52=Conferidor!$DT$2,'Anexo V - Quadro Consolidado'!V52,0)</f>
        <v>0</v>
      </c>
      <c r="DU53" s="43">
        <f>IF('Anexo V - Quadro Consolidado'!AQ52=Conferidor!$DU$2,'Anexo V - Quadro Consolidado'!V52,0)</f>
        <v>0</v>
      </c>
      <c r="DV53" s="43">
        <f>IF('Anexo V - Quadro Consolidado'!AQ52=Conferidor!$DV$2,'Anexo V - Quadro Consolidado'!V52,0)</f>
        <v>0</v>
      </c>
      <c r="DX53" s="22">
        <f>IF('Anexo V - Quadro Consolidado'!AR52=Conferidor!$DX$2,'Anexo V - Quadro Consolidado'!W52,0)</f>
        <v>0</v>
      </c>
      <c r="DY53" s="22">
        <f>IF('Anexo V - Quadro Consolidado'!AR52=Conferidor!$DY$2,'Anexo V - Quadro Consolidado'!W52,0)</f>
        <v>0</v>
      </c>
      <c r="DZ53" s="22">
        <f>IF('Anexo V - Quadro Consolidado'!AR52=Conferidor!$DZ$2,'Anexo V - Quadro Consolidado'!W52,0)</f>
        <v>0</v>
      </c>
      <c r="EA53" s="22">
        <f>IF('Anexo V - Quadro Consolidado'!AR52=Conferidor!$EA$2,'Anexo V - Quadro Consolidado'!W52,0)</f>
        <v>0</v>
      </c>
      <c r="EB53" s="22">
        <f>IF('Anexo V - Quadro Consolidado'!AR52=Conferidor!$EB$2,'Anexo V - Quadro Consolidado'!W52,0)</f>
        <v>0</v>
      </c>
      <c r="EC53" s="22">
        <f>IF('Anexo V - Quadro Consolidado'!AR52=Conferidor!$EC$2,'Anexo V - Quadro Consolidado'!W52,0)</f>
        <v>0</v>
      </c>
      <c r="EE53" s="43">
        <f>IF('Anexo V - Quadro Consolidado'!AS52=Conferidor!$EE$2,'Anexo V - Quadro Consolidado'!X52,0)</f>
        <v>0</v>
      </c>
      <c r="EF53" s="43">
        <f>IF('Anexo V - Quadro Consolidado'!AS52=Conferidor!$EF$2,'Anexo V - Quadro Consolidado'!X52,0)</f>
        <v>0</v>
      </c>
      <c r="EG53" s="43">
        <f>IF('Anexo V - Quadro Consolidado'!AS52=Conferidor!$EG$2,'Anexo V - Quadro Consolidado'!X52,0)</f>
        <v>0</v>
      </c>
      <c r="EH53" s="43">
        <f>IF('Anexo V - Quadro Consolidado'!AS52=Conferidor!$EH$2,'Anexo V - Quadro Consolidado'!X52,0)</f>
        <v>0</v>
      </c>
      <c r="EI53" s="43">
        <f>IF('Anexo V - Quadro Consolidado'!AS52=Conferidor!$EI$2,'Anexo V - Quadro Consolidado'!X52,0)</f>
        <v>0</v>
      </c>
      <c r="EJ53" s="43">
        <f>IF('Anexo V - Quadro Consolidado'!AS52=Conferidor!$EJ$2,'Anexo V - Quadro Consolidado'!X52,0)</f>
        <v>0</v>
      </c>
      <c r="EL53" s="43">
        <f>IF('Anexo V - Quadro Consolidado'!AT52=Conferidor!$EL$2,'Anexo V - Quadro Consolidado'!Y52,0)</f>
        <v>0</v>
      </c>
      <c r="EM53" s="43">
        <f>IF('Anexo V - Quadro Consolidado'!AT52=Conferidor!$EM$2,'Anexo V - Quadro Consolidado'!Y52,0)</f>
        <v>0</v>
      </c>
      <c r="EN53" s="43">
        <f>IF('Anexo V - Quadro Consolidado'!AT52=Conferidor!$EN$2,'Anexo V - Quadro Consolidado'!Y52,0)</f>
        <v>0</v>
      </c>
      <c r="EO53" s="43">
        <f>IF('Anexo V - Quadro Consolidado'!AT52=Conferidor!$EO$2,'Anexo V - Quadro Consolidado'!Y52,0)</f>
        <v>0</v>
      </c>
      <c r="EP53" s="43">
        <f>IF('Anexo V - Quadro Consolidado'!AT52=Conferidor!$EP$2,'Anexo V - Quadro Consolidado'!Y52,0)</f>
        <v>0</v>
      </c>
      <c r="EQ53" s="43">
        <f>IF('Anexo V - Quadro Consolidado'!AT52=Conferidor!$EQ$2,'Anexo V - Quadro Consolidado'!Y52,0)</f>
        <v>0</v>
      </c>
    </row>
    <row r="54" spans="1:147">
      <c r="A54" s="475" t="s">
        <v>103</v>
      </c>
      <c r="B54" s="475" t="s">
        <v>55</v>
      </c>
      <c r="C54" s="12" t="s">
        <v>56</v>
      </c>
      <c r="D54" s="50">
        <f>IF('Anexo V - Quadro Consolidado'!AA53=Conferidor!$D$2,'Anexo V - Quadro Consolidado'!F53,0)</f>
        <v>0</v>
      </c>
      <c r="E54" s="50">
        <f>IF('Anexo V - Quadro Consolidado'!AA53=Conferidor!$E$2,'Anexo V - Quadro Consolidado'!F53,0)</f>
        <v>0</v>
      </c>
      <c r="F54" s="50">
        <f>IF('Anexo V - Quadro Consolidado'!AA53=Conferidor!$F$2,'Anexo V - Quadro Consolidado'!F53,0)</f>
        <v>0</v>
      </c>
      <c r="G54" s="50">
        <f>IF('Anexo V - Quadro Consolidado'!AA53=Conferidor!$G$2,'Anexo V - Quadro Consolidado'!F53,0)</f>
        <v>0</v>
      </c>
      <c r="H54" s="50">
        <f>IF('Anexo V - Quadro Consolidado'!AA53=Conferidor!$H$2,'Anexo V - Quadro Consolidado'!F53,0)</f>
        <v>0</v>
      </c>
      <c r="I54" s="50">
        <f>IF('Anexo V - Quadro Consolidado'!AA53=Conferidor!$I$2,'Anexo V - Quadro Consolidado'!F53,0)</f>
        <v>0</v>
      </c>
      <c r="K54" s="262">
        <f>IF('Anexo V - Quadro Consolidado'!AB53=Conferidor!$K$2,'Anexo V - Quadro Consolidado'!G53,0)</f>
        <v>0</v>
      </c>
      <c r="L54" s="262">
        <f>IF('Anexo V - Quadro Consolidado'!AB53=Conferidor!$L$2,'Anexo V - Quadro Consolidado'!G53,0)</f>
        <v>0</v>
      </c>
      <c r="M54" s="262">
        <f>IF('Anexo V - Quadro Consolidado'!AB53=Conferidor!$M$2,'Anexo V - Quadro Consolidado'!G53,0)</f>
        <v>0</v>
      </c>
      <c r="N54" s="262">
        <f>IF('Anexo V - Quadro Consolidado'!AB53=Conferidor!$N$2,'Anexo V - Quadro Consolidado'!G53,0)</f>
        <v>0</v>
      </c>
      <c r="O54" s="262">
        <f>IF('Anexo V - Quadro Consolidado'!AB53=Conferidor!$O$2,'Anexo V - Quadro Consolidado'!G53,0)</f>
        <v>0</v>
      </c>
      <c r="P54" s="262">
        <f>IF('Anexo V - Quadro Consolidado'!AB53=Conferidor!$P$2,'Anexo V - Quadro Consolidado'!G53,0)</f>
        <v>0</v>
      </c>
      <c r="R54" s="50">
        <f>IF('Anexo V - Quadro Consolidado'!AC53=Conferidor!$R$2,'Anexo V - Quadro Consolidado'!H53,0)</f>
        <v>0</v>
      </c>
      <c r="S54" s="50">
        <f>IF('Anexo V - Quadro Consolidado'!AC53=Conferidor!$S$2,'Anexo V - Quadro Consolidado'!H53,0)</f>
        <v>0</v>
      </c>
      <c r="T54" s="50">
        <f>IF('Anexo V - Quadro Consolidado'!AC53=Conferidor!$T$2,'Anexo V - Quadro Consolidado'!H53,0)</f>
        <v>0</v>
      </c>
      <c r="U54" s="50">
        <f>IF('Anexo V - Quadro Consolidado'!AC53=Conferidor!$U$2,'Anexo V - Quadro Consolidado'!H53,0)</f>
        <v>0</v>
      </c>
      <c r="V54" s="50">
        <f>IF('Anexo V - Quadro Consolidado'!AC53=Conferidor!$V$2,'Anexo V - Quadro Consolidado'!H53,0)</f>
        <v>0</v>
      </c>
      <c r="W54" s="50">
        <f>IF('Anexo V - Quadro Consolidado'!AC53=Conferidor!$W$2,'Anexo V - Quadro Consolidado'!H53,0)</f>
        <v>0</v>
      </c>
      <c r="Y54" s="43">
        <f>IF('Anexo V - Quadro Consolidado'!AH53=Conferidor!$Y$2,'Anexo V - Quadro Consolidado'!M53,0)</f>
        <v>0</v>
      </c>
      <c r="Z54" s="43">
        <f>IF('Anexo V - Quadro Consolidado'!AH53=Conferidor!$Z$2,'Anexo V - Quadro Consolidado'!M53,0)</f>
        <v>0</v>
      </c>
      <c r="AA54" s="43">
        <f>IF('Anexo V - Quadro Consolidado'!AH53=Conferidor!$AA$2,'Anexo V - Quadro Consolidado'!M53,0)</f>
        <v>0</v>
      </c>
      <c r="AB54" s="43">
        <f>IF('Anexo V - Quadro Consolidado'!AH53=Conferidor!$AB$2,'Anexo V - Quadro Consolidado'!M53,0)</f>
        <v>0</v>
      </c>
      <c r="AC54" s="43">
        <f>IF('Anexo V - Quadro Consolidado'!AH53=Conferidor!$AC$2,'Anexo V - Quadro Consolidado'!M53,0)</f>
        <v>0</v>
      </c>
      <c r="AD54" s="43">
        <f>IF('Anexo V - Quadro Consolidado'!AH53=Conferidor!$AD$2,'Anexo V - Quadro Consolidado'!M53,0)</f>
        <v>0</v>
      </c>
      <c r="AF54" s="43">
        <f>IF('Anexo V - Quadro Consolidado'!AI53=Conferidor!$AF$2,'Anexo V - Quadro Consolidado'!N53,0)</f>
        <v>0</v>
      </c>
      <c r="AG54" s="43">
        <f>IF('Anexo V - Quadro Consolidado'!AI53=Conferidor!$AG$2,'Anexo V - Quadro Consolidado'!N53,0)</f>
        <v>0</v>
      </c>
      <c r="AH54" s="43">
        <f>IF('Anexo V - Quadro Consolidado'!AI53=Conferidor!$AH$2,'Anexo V - Quadro Consolidado'!N53,0)</f>
        <v>0</v>
      </c>
      <c r="AI54" s="43">
        <f>IF('Anexo V - Quadro Consolidado'!AI53=Conferidor!$AI$2,'Anexo V - Quadro Consolidado'!N53,0)</f>
        <v>0</v>
      </c>
      <c r="AJ54" s="43">
        <f>IF('Anexo V - Quadro Consolidado'!AI53=Conferidor!$AJ$2,'Anexo V - Quadro Consolidado'!N53,0)</f>
        <v>0</v>
      </c>
      <c r="AK54" s="43">
        <f>IF('Anexo V - Quadro Consolidado'!AI53=Conferidor!$AK$2,'Anexo V - Quadro Consolidado'!N53,0)</f>
        <v>0</v>
      </c>
      <c r="AM54" s="43">
        <f>IF('Anexo V - Quadro Consolidado'!AJ53=Conferidor!$AM$2,'Anexo V - Quadro Consolidado'!O53,0)</f>
        <v>0</v>
      </c>
      <c r="AN54" s="43">
        <f>IF('Anexo V - Quadro Consolidado'!AJ53=Conferidor!$AN$2,'Anexo V - Quadro Consolidado'!O53,0)</f>
        <v>0</v>
      </c>
      <c r="AO54" s="43">
        <f>IF('Anexo V - Quadro Consolidado'!AJ53=Conferidor!$AO$2,'Anexo V - Quadro Consolidado'!O53,0)</f>
        <v>0</v>
      </c>
      <c r="AP54" s="43">
        <f>IF('Anexo V - Quadro Consolidado'!AJ53=Conferidor!$AP$2,'Anexo V - Quadro Consolidado'!O53,0)</f>
        <v>0</v>
      </c>
      <c r="AQ54" s="43">
        <f>IF('Anexo V - Quadro Consolidado'!AJ53=Conferidor!$AQ$2,'Anexo V - Quadro Consolidado'!O53,0)</f>
        <v>0</v>
      </c>
      <c r="AR54" s="43">
        <f>IF('Anexo V - Quadro Consolidado'!AJ53=Conferidor!$AR$2,'Anexo V - Quadro Consolidado'!O53,0)</f>
        <v>0</v>
      </c>
      <c r="AT54" s="43">
        <f>IF('Anexo V - Quadro Consolidado'!AE53=Conferidor!$AT$2,'Anexo V - Quadro Consolidado'!J53,0)</f>
        <v>0</v>
      </c>
      <c r="AU54" s="43">
        <f>IF('Anexo V - Quadro Consolidado'!AE53=Conferidor!$AU$2,'Anexo V - Quadro Consolidado'!J53,0)</f>
        <v>0</v>
      </c>
      <c r="AV54" s="43">
        <f>IF('Anexo V - Quadro Consolidado'!AE53=Conferidor!$AV$2,'Anexo V - Quadro Consolidado'!J53,0)</f>
        <v>0</v>
      </c>
      <c r="AW54" s="43">
        <f>IF('Anexo V - Quadro Consolidado'!AE53=Conferidor!$AW$2,'Anexo V - Quadro Consolidado'!J53,0)</f>
        <v>0</v>
      </c>
      <c r="AX54" s="43">
        <f>IF('Anexo V - Quadro Consolidado'!AE53=Conferidor!$AX$2,'Anexo V - Quadro Consolidado'!J53,0)</f>
        <v>0</v>
      </c>
      <c r="AY54" s="43">
        <f>IF('Anexo V - Quadro Consolidado'!AE53=Conferidor!$AY$2,'Anexo V - Quadro Consolidado'!J53,0)</f>
        <v>0</v>
      </c>
      <c r="AZ54" s="43">
        <f>IF('Anexo V - Quadro Consolidado'!AE53=Conferidor!$AZ$2,'Anexo V - Quadro Consolidado'!J53,0)</f>
        <v>0</v>
      </c>
      <c r="BA54" s="43">
        <f>IF('Anexo V - Quadro Consolidado'!AE53=Conferidor!$BA$2,'Anexo V - Quadro Consolidado'!J53,0)</f>
        <v>0</v>
      </c>
      <c r="BB54" s="43">
        <f>IF('Anexo V - Quadro Consolidado'!AE53=Conferidor!$BB$2,'Anexo V - Quadro Consolidado'!J53,0)</f>
        <v>0</v>
      </c>
      <c r="BD54" s="43">
        <f>IF('Anexo V - Quadro Consolidado'!AF53=Conferidor!$BD$2,'Anexo V - Quadro Consolidado'!K53,0)</f>
        <v>0</v>
      </c>
      <c r="BE54" s="43">
        <f>IF('Anexo V - Quadro Consolidado'!AF53=Conferidor!$BE$2,'Anexo V - Quadro Consolidado'!K53,0)</f>
        <v>0</v>
      </c>
      <c r="BF54" s="43">
        <f>IF('Anexo V - Quadro Consolidado'!AF53=Conferidor!$BF$2,'Anexo V - Quadro Consolidado'!K53,0)</f>
        <v>0</v>
      </c>
      <c r="BG54" s="43">
        <f>IF('Anexo V - Quadro Consolidado'!AF53=Conferidor!$BG$2,'Anexo V - Quadro Consolidado'!K53,0)</f>
        <v>0</v>
      </c>
      <c r="BH54" s="43">
        <f>IF('Anexo V - Quadro Consolidado'!AF53=Conferidor!$BH$2,'Anexo V - Quadro Consolidado'!K53,0)</f>
        <v>1</v>
      </c>
      <c r="BI54" s="43">
        <f>IF('Anexo V - Quadro Consolidado'!AF53=Conferidor!$BI$2,'Anexo V - Quadro Consolidado'!K53,0)</f>
        <v>0</v>
      </c>
      <c r="BJ54" s="43">
        <f>IF('Anexo V - Quadro Consolidado'!AF53=Conferidor!$BJ$2,'Anexo V - Quadro Consolidado'!K53,0)</f>
        <v>0</v>
      </c>
      <c r="BK54" s="43">
        <f>IF('Anexo V - Quadro Consolidado'!AF53=Conferidor!$BK$2,'Anexo V - Quadro Consolidado'!K53,0)</f>
        <v>0</v>
      </c>
      <c r="BM54" s="43">
        <f>IF('Anexo V - Quadro Consolidado'!AG53=Conferidor!$BM$2,'Anexo V - Quadro Consolidado'!L53,0)</f>
        <v>0</v>
      </c>
      <c r="BN54" s="43">
        <f>IF('Anexo V - Quadro Consolidado'!AG53=Conferidor!$BN$2,'Anexo V - Quadro Consolidado'!L53,0)</f>
        <v>0</v>
      </c>
      <c r="BO54" s="43">
        <f>IF('Anexo V - Quadro Consolidado'!AG53=Conferidor!$BO$2,'Anexo V - Quadro Consolidado'!L53,0)</f>
        <v>0</v>
      </c>
      <c r="BP54" s="43">
        <f>IF('Anexo V - Quadro Consolidado'!AG53=Conferidor!$BP$2,'Anexo V - Quadro Consolidado'!L53,0)</f>
        <v>0</v>
      </c>
      <c r="BQ54" s="43">
        <f>IF('Anexo V - Quadro Consolidado'!AG53=Conferidor!$BQ$2,'Anexo V - Quadro Consolidado'!L53,0)</f>
        <v>0</v>
      </c>
      <c r="BR54" s="43">
        <f>IF('Anexo V - Quadro Consolidado'!AG53=Conferidor!$BR$2,'Anexo V - Quadro Consolidado'!L53,0)</f>
        <v>0</v>
      </c>
      <c r="BT54" s="43">
        <f>IF('Anexo V - Quadro Consolidado'!AD53=Conferidor!$BT$2,'Anexo V - Quadro Consolidado'!I53,0)</f>
        <v>0</v>
      </c>
      <c r="BU54" s="43">
        <f>IF('Anexo V - Quadro Consolidado'!AD53=Conferidor!$BU$2,'Anexo V - Quadro Consolidado'!I53,0)</f>
        <v>0</v>
      </c>
      <c r="BV54" s="43">
        <f>IF('Anexo V - Quadro Consolidado'!AD53=Conferidor!$BV$2,'Anexo V - Quadro Consolidado'!I53,0)</f>
        <v>0</v>
      </c>
      <c r="BW54" s="43">
        <f>IF('Anexo V - Quadro Consolidado'!AD53=Conferidor!$BW$2,'Anexo V - Quadro Consolidado'!I53,0)</f>
        <v>0</v>
      </c>
      <c r="BX54" s="43">
        <f>IF('Anexo V - Quadro Consolidado'!AD53=Conferidor!$BX$2,'Anexo V - Quadro Consolidado'!I53,0)</f>
        <v>0</v>
      </c>
      <c r="BY54" s="43">
        <f>IF('Anexo V - Quadro Consolidado'!AD53=Conferidor!$BY$2,'Anexo V - Quadro Consolidado'!I53,0)</f>
        <v>0</v>
      </c>
      <c r="CA54" s="43">
        <f>IF('Anexo V - Quadro Consolidado'!AK53=Conferidor!$CA$2,'Anexo V - Quadro Consolidado'!P53,0)</f>
        <v>0</v>
      </c>
      <c r="CB54" s="43">
        <f>IF('Anexo V - Quadro Consolidado'!AK53=Conferidor!$CB$2,'Anexo V - Quadro Consolidado'!P53,0)</f>
        <v>0</v>
      </c>
      <c r="CC54" s="43">
        <f>IF('Anexo V - Quadro Consolidado'!AK53=Conferidor!$CC$2,'Anexo V - Quadro Consolidado'!P53,0)</f>
        <v>0</v>
      </c>
      <c r="CD54" s="43">
        <f>IF('Anexo V - Quadro Consolidado'!AK53=Conferidor!$CD$2,'Anexo V - Quadro Consolidado'!P53,0)</f>
        <v>0</v>
      </c>
      <c r="CE54" s="43">
        <f>IF('Anexo V - Quadro Consolidado'!AK53=Conferidor!$CE$2,'Anexo V - Quadro Consolidado'!P53,0)</f>
        <v>0</v>
      </c>
      <c r="CF54" s="43">
        <f>IF('Anexo V - Quadro Consolidado'!AK53=Conferidor!$CF$2,'Anexo V - Quadro Consolidado'!P53,0)</f>
        <v>0</v>
      </c>
      <c r="CH54" s="43">
        <f>IF('Anexo V - Quadro Consolidado'!AM53=Conferidor!$CH$2,'Anexo V - Quadro Consolidado'!R53,0)</f>
        <v>0</v>
      </c>
      <c r="CI54" s="43">
        <f>IF('Anexo V - Quadro Consolidado'!AM53=Conferidor!$CI$2,'Anexo V - Quadro Consolidado'!R53,0)</f>
        <v>0</v>
      </c>
      <c r="CJ54" s="43">
        <f>IF('Anexo V - Quadro Consolidado'!AM53=Conferidor!$CJ$2,'Anexo V - Quadro Consolidado'!R53,0)</f>
        <v>0</v>
      </c>
      <c r="CK54" s="43">
        <f>IF('Anexo V - Quadro Consolidado'!AM53=Conferidor!$CK$2,'Anexo V - Quadro Consolidado'!R53,0)</f>
        <v>0</v>
      </c>
      <c r="CL54" s="43">
        <f>IF('Anexo V - Quadro Consolidado'!AM53=Conferidor!$CL$2,'Anexo V - Quadro Consolidado'!R53,0)</f>
        <v>0</v>
      </c>
      <c r="CM54" s="43">
        <f>IF('Anexo V - Quadro Consolidado'!AM53=Conferidor!$CM$2,'Anexo V - Quadro Consolidado'!R53,0)</f>
        <v>0</v>
      </c>
      <c r="CO54" s="43">
        <f>IF('Anexo V - Quadro Consolidado'!AN53=Conferidor!$CO$2,'Anexo V - Quadro Consolidado'!S53,0)</f>
        <v>0</v>
      </c>
      <c r="CP54" s="43">
        <f>IF('Anexo V - Quadro Consolidado'!AN53=Conferidor!$CP$2,'Anexo V - Quadro Consolidado'!S53,0)</f>
        <v>0</v>
      </c>
      <c r="CQ54" s="43">
        <f>IF('Anexo V - Quadro Consolidado'!AN53=Conferidor!$CQ$2,'Anexo V - Quadro Consolidado'!S53,0)</f>
        <v>0</v>
      </c>
      <c r="CR54" s="43">
        <f>IF('Anexo V - Quadro Consolidado'!AN53=Conferidor!$CR$2,'Anexo V - Quadro Consolidado'!S53,0)</f>
        <v>0</v>
      </c>
      <c r="CS54" s="43">
        <f>IF('Anexo V - Quadro Consolidado'!AN53=Conferidor!$CS$2,'Anexo V - Quadro Consolidado'!S53,0)</f>
        <v>0</v>
      </c>
      <c r="CT54" s="43">
        <f>IF('Anexo V - Quadro Consolidado'!AN53=Conferidor!$CT$2,'Anexo V - Quadro Consolidado'!S53,0)</f>
        <v>0</v>
      </c>
      <c r="CV54" s="43">
        <f>IF('Anexo V - Quadro Consolidado'!AO53=Conferidor!$CV$2,'Anexo V - Quadro Consolidado'!T53,0)</f>
        <v>0</v>
      </c>
      <c r="CW54" s="43">
        <f>IF('Anexo V - Quadro Consolidado'!AO53=Conferidor!$CW$2,'Anexo V - Quadro Consolidado'!T53,0)</f>
        <v>0</v>
      </c>
      <c r="CX54" s="43">
        <f>IF('Anexo V - Quadro Consolidado'!AO53=Conferidor!$CX$2,'Anexo V - Quadro Consolidado'!T53,0)</f>
        <v>0</v>
      </c>
      <c r="CY54" s="43">
        <f>IF('Anexo V - Quadro Consolidado'!AO53=Conferidor!$CY$2,'Anexo V - Quadro Consolidado'!T53,0)</f>
        <v>0</v>
      </c>
      <c r="CZ54" s="43">
        <f>IF('Anexo V - Quadro Consolidado'!AO53=Conferidor!$CZ$2,'Anexo V - Quadro Consolidado'!T53,0)</f>
        <v>0</v>
      </c>
      <c r="DA54" s="43">
        <f>IF('Anexo V - Quadro Consolidado'!AO53=Conferidor!$DA$2,'Anexo V - Quadro Consolidado'!T53,0)</f>
        <v>0</v>
      </c>
      <c r="DC54" s="43">
        <f>IF('Anexo V - Quadro Consolidado'!AL53=Conferidor!$DC$2,'Anexo V - Quadro Consolidado'!Q53,0)</f>
        <v>0</v>
      </c>
      <c r="DD54" s="43">
        <f>IF('Anexo V - Quadro Consolidado'!AL53=Conferidor!$DD$2,'Anexo V - Quadro Consolidado'!Q53,0)</f>
        <v>0</v>
      </c>
      <c r="DE54" s="43">
        <f>IF('Anexo V - Quadro Consolidado'!AL53=Conferidor!$DE$2,'Anexo V - Quadro Consolidado'!Q53,0)</f>
        <v>0</v>
      </c>
      <c r="DF54" s="43">
        <f>IF('Anexo V - Quadro Consolidado'!AL53=Conferidor!$DF$2,'Anexo V - Quadro Consolidado'!Q53,0)</f>
        <v>0</v>
      </c>
      <c r="DG54" s="43">
        <f>IF('Anexo V - Quadro Consolidado'!AL53=Conferidor!$DG$2,'Anexo V - Quadro Consolidado'!Q53,0)</f>
        <v>0</v>
      </c>
      <c r="DH54" s="43">
        <f>IF('Anexo V - Quadro Consolidado'!AL53=Conferidor!$DH$2,'Anexo V - Quadro Consolidado'!Q53,0)</f>
        <v>0</v>
      </c>
      <c r="DJ54" s="43">
        <f>IF('Anexo V - Quadro Consolidado'!AP53=Conferidor!$DJ$2,'Anexo V - Quadro Consolidado'!U53,0)</f>
        <v>0</v>
      </c>
      <c r="DK54" s="43">
        <f>IF('Anexo V - Quadro Consolidado'!AP53=Conferidor!$DK$2,'Anexo V - Quadro Consolidado'!U53,0)</f>
        <v>0</v>
      </c>
      <c r="DL54" s="43">
        <f>IF('Anexo V - Quadro Consolidado'!AP53=Conferidor!$DL$2,'Anexo V - Quadro Consolidado'!U53,0)</f>
        <v>0</v>
      </c>
      <c r="DM54" s="43">
        <f>IF('Anexo V - Quadro Consolidado'!AP53=Conferidor!$DM$2,'Anexo V - Quadro Consolidado'!U53,0)</f>
        <v>0</v>
      </c>
      <c r="DN54" s="43">
        <f>IF('Anexo V - Quadro Consolidado'!AP53=Conferidor!$DN$2,'Anexo V - Quadro Consolidado'!U53,0)</f>
        <v>0</v>
      </c>
      <c r="DO54" s="43">
        <f>IF('Anexo V - Quadro Consolidado'!AP53=Conferidor!$DO$2,'Anexo V - Quadro Consolidado'!U53,0)</f>
        <v>0</v>
      </c>
      <c r="DQ54" s="43">
        <f>IF('Anexo V - Quadro Consolidado'!AQ53=Conferidor!$DQ$2,'Anexo V - Quadro Consolidado'!V53,0)</f>
        <v>0</v>
      </c>
      <c r="DR54" s="43">
        <f>IF('Anexo V - Quadro Consolidado'!AQ53=Conferidor!$DR$2,'Anexo V - Quadro Consolidado'!V53,0)</f>
        <v>0</v>
      </c>
      <c r="DS54" s="43">
        <f>IF('Anexo V - Quadro Consolidado'!AQ53=Conferidor!$DS$2,'Anexo V - Quadro Consolidado'!V53,0)</f>
        <v>0</v>
      </c>
      <c r="DT54" s="43">
        <f>IF('Anexo V - Quadro Consolidado'!AQ53=Conferidor!$DT$2,'Anexo V - Quadro Consolidado'!V53,0)</f>
        <v>0</v>
      </c>
      <c r="DU54" s="43">
        <f>IF('Anexo V - Quadro Consolidado'!AQ53=Conferidor!$DU$2,'Anexo V - Quadro Consolidado'!V53,0)</f>
        <v>0</v>
      </c>
      <c r="DV54" s="43">
        <f>IF('Anexo V - Quadro Consolidado'!AQ53=Conferidor!$DV$2,'Anexo V - Quadro Consolidado'!V53,0)</f>
        <v>0</v>
      </c>
      <c r="DX54" s="22">
        <f>IF('Anexo V - Quadro Consolidado'!AR53=Conferidor!$DX$2,'Anexo V - Quadro Consolidado'!W53,0)</f>
        <v>0</v>
      </c>
      <c r="DY54" s="22">
        <f>IF('Anexo V - Quadro Consolidado'!AR53=Conferidor!$DY$2,'Anexo V - Quadro Consolidado'!W53,0)</f>
        <v>0</v>
      </c>
      <c r="DZ54" s="22">
        <f>IF('Anexo V - Quadro Consolidado'!AR53=Conferidor!$DZ$2,'Anexo V - Quadro Consolidado'!W53,0)</f>
        <v>0</v>
      </c>
      <c r="EA54" s="22">
        <f>IF('Anexo V - Quadro Consolidado'!AR53=Conferidor!$EA$2,'Anexo V - Quadro Consolidado'!W53,0)</f>
        <v>0</v>
      </c>
      <c r="EB54" s="22">
        <f>IF('Anexo V - Quadro Consolidado'!AR53=Conferidor!$EB$2,'Anexo V - Quadro Consolidado'!W53,0)</f>
        <v>0</v>
      </c>
      <c r="EC54" s="22">
        <f>IF('Anexo V - Quadro Consolidado'!AR53=Conferidor!$EC$2,'Anexo V - Quadro Consolidado'!W53,0)</f>
        <v>0</v>
      </c>
      <c r="EE54" s="43">
        <f>IF('Anexo V - Quadro Consolidado'!AS53=Conferidor!$EE$2,'Anexo V - Quadro Consolidado'!X53,0)</f>
        <v>0</v>
      </c>
      <c r="EF54" s="43">
        <f>IF('Anexo V - Quadro Consolidado'!AS53=Conferidor!$EF$2,'Anexo V - Quadro Consolidado'!X53,0)</f>
        <v>0</v>
      </c>
      <c r="EG54" s="43">
        <f>IF('Anexo V - Quadro Consolidado'!AS53=Conferidor!$EG$2,'Anexo V - Quadro Consolidado'!X53,0)</f>
        <v>0</v>
      </c>
      <c r="EH54" s="43">
        <f>IF('Anexo V - Quadro Consolidado'!AS53=Conferidor!$EH$2,'Anexo V - Quadro Consolidado'!X53,0)</f>
        <v>0</v>
      </c>
      <c r="EI54" s="43">
        <f>IF('Anexo V - Quadro Consolidado'!AS53=Conferidor!$EI$2,'Anexo V - Quadro Consolidado'!X53,0)</f>
        <v>0</v>
      </c>
      <c r="EJ54" s="43">
        <f>IF('Anexo V - Quadro Consolidado'!AS53=Conferidor!$EJ$2,'Anexo V - Quadro Consolidado'!X53,0)</f>
        <v>0</v>
      </c>
      <c r="EL54" s="43">
        <f>IF('Anexo V - Quadro Consolidado'!AT53=Conferidor!$EL$2,'Anexo V - Quadro Consolidado'!Y53,0)</f>
        <v>0</v>
      </c>
      <c r="EM54" s="43">
        <f>IF('Anexo V - Quadro Consolidado'!AT53=Conferidor!$EM$2,'Anexo V - Quadro Consolidado'!Y53,0)</f>
        <v>0</v>
      </c>
      <c r="EN54" s="43">
        <f>IF('Anexo V - Quadro Consolidado'!AT53=Conferidor!$EN$2,'Anexo V - Quadro Consolidado'!Y53,0)</f>
        <v>0</v>
      </c>
      <c r="EO54" s="43">
        <f>IF('Anexo V - Quadro Consolidado'!AT53=Conferidor!$EO$2,'Anexo V - Quadro Consolidado'!Y53,0)</f>
        <v>0</v>
      </c>
      <c r="EP54" s="43">
        <f>IF('Anexo V - Quadro Consolidado'!AT53=Conferidor!$EP$2,'Anexo V - Quadro Consolidado'!Y53,0)</f>
        <v>0</v>
      </c>
      <c r="EQ54" s="43">
        <f>IF('Anexo V - Quadro Consolidado'!AT53=Conferidor!$EQ$2,'Anexo V - Quadro Consolidado'!Y53,0)</f>
        <v>0</v>
      </c>
    </row>
    <row r="55" spans="1:147">
      <c r="A55" s="475" t="s">
        <v>103</v>
      </c>
      <c r="B55" s="475" t="s">
        <v>55</v>
      </c>
      <c r="C55" s="12" t="s">
        <v>364</v>
      </c>
      <c r="D55" s="50">
        <f>IF('Anexo V - Quadro Consolidado'!AA54=Conferidor!$D$2,'Anexo V - Quadro Consolidado'!F54,0)</f>
        <v>0</v>
      </c>
      <c r="E55" s="50">
        <f>IF('Anexo V - Quadro Consolidado'!AA54=Conferidor!$E$2,'Anexo V - Quadro Consolidado'!F54,0)</f>
        <v>0</v>
      </c>
      <c r="F55" s="50">
        <f>IF('Anexo V - Quadro Consolidado'!AA54=Conferidor!$F$2,'Anexo V - Quadro Consolidado'!F54,0)</f>
        <v>0</v>
      </c>
      <c r="G55" s="50">
        <f>IF('Anexo V - Quadro Consolidado'!AA54=Conferidor!$G$2,'Anexo V - Quadro Consolidado'!F54,0)</f>
        <v>0</v>
      </c>
      <c r="H55" s="50">
        <f>IF('Anexo V - Quadro Consolidado'!AA54=Conferidor!$H$2,'Anexo V - Quadro Consolidado'!F54,0)</f>
        <v>0</v>
      </c>
      <c r="I55" s="50">
        <f>IF('Anexo V - Quadro Consolidado'!AA54=Conferidor!$I$2,'Anexo V - Quadro Consolidado'!F54,0)</f>
        <v>0</v>
      </c>
      <c r="K55" s="262">
        <f>IF('Anexo V - Quadro Consolidado'!AB54=Conferidor!$K$2,'Anexo V - Quadro Consolidado'!G54,0)</f>
        <v>0</v>
      </c>
      <c r="L55" s="262">
        <f>IF('Anexo V - Quadro Consolidado'!AB54=Conferidor!$L$2,'Anexo V - Quadro Consolidado'!G54,0)</f>
        <v>0</v>
      </c>
      <c r="M55" s="262">
        <f>IF('Anexo V - Quadro Consolidado'!AB54=Conferidor!$M$2,'Anexo V - Quadro Consolidado'!G54,0)</f>
        <v>0</v>
      </c>
      <c r="N55" s="262">
        <f>IF('Anexo V - Quadro Consolidado'!AB54=Conferidor!$N$2,'Anexo V - Quadro Consolidado'!G54,0)</f>
        <v>0</v>
      </c>
      <c r="O55" s="262">
        <f>IF('Anexo V - Quadro Consolidado'!AB54=Conferidor!$O$2,'Anexo V - Quadro Consolidado'!G54,0)</f>
        <v>0</v>
      </c>
      <c r="P55" s="262">
        <f>IF('Anexo V - Quadro Consolidado'!AB54=Conferidor!$P$2,'Anexo V - Quadro Consolidado'!G54,0)</f>
        <v>0</v>
      </c>
      <c r="R55" s="50">
        <f>IF('Anexo V - Quadro Consolidado'!AC54=Conferidor!$R$2,'Anexo V - Quadro Consolidado'!H54,0)</f>
        <v>0</v>
      </c>
      <c r="S55" s="50">
        <f>IF('Anexo V - Quadro Consolidado'!AC54=Conferidor!$S$2,'Anexo V - Quadro Consolidado'!H54,0)</f>
        <v>0</v>
      </c>
      <c r="T55" s="50">
        <f>IF('Anexo V - Quadro Consolidado'!AC54=Conferidor!$T$2,'Anexo V - Quadro Consolidado'!H54,0)</f>
        <v>0</v>
      </c>
      <c r="U55" s="50">
        <f>IF('Anexo V - Quadro Consolidado'!AC54=Conferidor!$U$2,'Anexo V - Quadro Consolidado'!H54,0)</f>
        <v>0</v>
      </c>
      <c r="V55" s="50">
        <f>IF('Anexo V - Quadro Consolidado'!AC54=Conferidor!$V$2,'Anexo V - Quadro Consolidado'!H54,0)</f>
        <v>0</v>
      </c>
      <c r="W55" s="50">
        <f>IF('Anexo V - Quadro Consolidado'!AC54=Conferidor!$W$2,'Anexo V - Quadro Consolidado'!H54,0)</f>
        <v>0</v>
      </c>
      <c r="Y55" s="43">
        <f>IF('Anexo V - Quadro Consolidado'!AH54=Conferidor!$Y$2,'Anexo V - Quadro Consolidado'!M54,0)</f>
        <v>0</v>
      </c>
      <c r="Z55" s="43">
        <f>IF('Anexo V - Quadro Consolidado'!AH54=Conferidor!$Z$2,'Anexo V - Quadro Consolidado'!M54,0)</f>
        <v>0</v>
      </c>
      <c r="AA55" s="43">
        <f>IF('Anexo V - Quadro Consolidado'!AH54=Conferidor!$AA$2,'Anexo V - Quadro Consolidado'!M54,0)</f>
        <v>0</v>
      </c>
      <c r="AB55" s="43">
        <f>IF('Anexo V - Quadro Consolidado'!AH54=Conferidor!$AB$2,'Anexo V - Quadro Consolidado'!M54,0)</f>
        <v>0</v>
      </c>
      <c r="AC55" s="43">
        <f>IF('Anexo V - Quadro Consolidado'!AH54=Conferidor!$AC$2,'Anexo V - Quadro Consolidado'!M54,0)</f>
        <v>0</v>
      </c>
      <c r="AD55" s="43">
        <f>IF('Anexo V - Quadro Consolidado'!AH54=Conferidor!$AD$2,'Anexo V - Quadro Consolidado'!M54,0)</f>
        <v>0</v>
      </c>
      <c r="AF55" s="43">
        <f>IF('Anexo V - Quadro Consolidado'!AI54=Conferidor!$AF$2,'Anexo V - Quadro Consolidado'!N54,0)</f>
        <v>0</v>
      </c>
      <c r="AG55" s="43">
        <f>IF('Anexo V - Quadro Consolidado'!AI54=Conferidor!$AG$2,'Anexo V - Quadro Consolidado'!N54,0)</f>
        <v>0</v>
      </c>
      <c r="AH55" s="43">
        <f>IF('Anexo V - Quadro Consolidado'!AI54=Conferidor!$AH$2,'Anexo V - Quadro Consolidado'!N54,0)</f>
        <v>0</v>
      </c>
      <c r="AI55" s="43">
        <f>IF('Anexo V - Quadro Consolidado'!AI54=Conferidor!$AI$2,'Anexo V - Quadro Consolidado'!N54,0)</f>
        <v>0</v>
      </c>
      <c r="AJ55" s="43">
        <f>IF('Anexo V - Quadro Consolidado'!AI54=Conferidor!$AJ$2,'Anexo V - Quadro Consolidado'!N54,0)</f>
        <v>0</v>
      </c>
      <c r="AK55" s="43">
        <f>IF('Anexo V - Quadro Consolidado'!AI54=Conferidor!$AK$2,'Anexo V - Quadro Consolidado'!N54,0)</f>
        <v>0</v>
      </c>
      <c r="AM55" s="43">
        <f>IF('Anexo V - Quadro Consolidado'!AJ54=Conferidor!$AM$2,'Anexo V - Quadro Consolidado'!O54,0)</f>
        <v>0</v>
      </c>
      <c r="AN55" s="43">
        <f>IF('Anexo V - Quadro Consolidado'!AJ54=Conferidor!$AN$2,'Anexo V - Quadro Consolidado'!O54,0)</f>
        <v>0</v>
      </c>
      <c r="AO55" s="43">
        <f>IF('Anexo V - Quadro Consolidado'!AJ54=Conferidor!$AO$2,'Anexo V - Quadro Consolidado'!O54,0)</f>
        <v>0</v>
      </c>
      <c r="AP55" s="43">
        <f>IF('Anexo V - Quadro Consolidado'!AJ54=Conferidor!$AP$2,'Anexo V - Quadro Consolidado'!O54,0)</f>
        <v>0</v>
      </c>
      <c r="AQ55" s="43">
        <f>IF('Anexo V - Quadro Consolidado'!AJ54=Conferidor!$AQ$2,'Anexo V - Quadro Consolidado'!O54,0)</f>
        <v>0</v>
      </c>
      <c r="AR55" s="43">
        <f>IF('Anexo V - Quadro Consolidado'!AJ54=Conferidor!$AR$2,'Anexo V - Quadro Consolidado'!O54,0)</f>
        <v>0</v>
      </c>
      <c r="AT55" s="43">
        <f>IF('Anexo V - Quadro Consolidado'!AE54=Conferidor!$AT$2,'Anexo V - Quadro Consolidado'!J54,0)</f>
        <v>0</v>
      </c>
      <c r="AU55" s="43">
        <f>IF('Anexo V - Quadro Consolidado'!AE54=Conferidor!$AU$2,'Anexo V - Quadro Consolidado'!J54,0)</f>
        <v>0</v>
      </c>
      <c r="AV55" s="43">
        <f>IF('Anexo V - Quadro Consolidado'!AE54=Conferidor!$AV$2,'Anexo V - Quadro Consolidado'!J54,0)</f>
        <v>0</v>
      </c>
      <c r="AW55" s="43">
        <f>IF('Anexo V - Quadro Consolidado'!AE54=Conferidor!$AW$2,'Anexo V - Quadro Consolidado'!J54,0)</f>
        <v>0</v>
      </c>
      <c r="AX55" s="43">
        <f>IF('Anexo V - Quadro Consolidado'!AE54=Conferidor!$AX$2,'Anexo V - Quadro Consolidado'!J54,0)</f>
        <v>0</v>
      </c>
      <c r="AY55" s="43">
        <f>IF('Anexo V - Quadro Consolidado'!AE54=Conferidor!$AY$2,'Anexo V - Quadro Consolidado'!J54,0)</f>
        <v>0</v>
      </c>
      <c r="AZ55" s="43">
        <f>IF('Anexo V - Quadro Consolidado'!AE54=Conferidor!$AZ$2,'Anexo V - Quadro Consolidado'!J54,0)</f>
        <v>0</v>
      </c>
      <c r="BA55" s="43">
        <f>IF('Anexo V - Quadro Consolidado'!AE54=Conferidor!$BA$2,'Anexo V - Quadro Consolidado'!J54,0)</f>
        <v>0</v>
      </c>
      <c r="BB55" s="43">
        <f>IF('Anexo V - Quadro Consolidado'!AE54=Conferidor!$BB$2,'Anexo V - Quadro Consolidado'!J54,0)</f>
        <v>0</v>
      </c>
      <c r="BD55" s="43">
        <f>IF('Anexo V - Quadro Consolidado'!AF54=Conferidor!$BD$2,'Anexo V - Quadro Consolidado'!K54,0)</f>
        <v>0</v>
      </c>
      <c r="BE55" s="43">
        <f>IF('Anexo V - Quadro Consolidado'!AF54=Conferidor!$BE$2,'Anexo V - Quadro Consolidado'!K54,0)</f>
        <v>0</v>
      </c>
      <c r="BF55" s="43">
        <f>IF('Anexo V - Quadro Consolidado'!AF54=Conferidor!$BF$2,'Anexo V - Quadro Consolidado'!K54,0)</f>
        <v>0</v>
      </c>
      <c r="BG55" s="43">
        <f>IF('Anexo V - Quadro Consolidado'!AF54=Conferidor!$BG$2,'Anexo V - Quadro Consolidado'!K54,0)</f>
        <v>0</v>
      </c>
      <c r="BH55" s="43">
        <f>IF('Anexo V - Quadro Consolidado'!AF54=Conferidor!$BH$2,'Anexo V - Quadro Consolidado'!K54,0)</f>
        <v>0</v>
      </c>
      <c r="BI55" s="43">
        <f>IF('Anexo V - Quadro Consolidado'!AF54=Conferidor!$BI$2,'Anexo V - Quadro Consolidado'!K54,0)</f>
        <v>0</v>
      </c>
      <c r="BJ55" s="43">
        <f>IF('Anexo V - Quadro Consolidado'!AF54=Conferidor!$BJ$2,'Anexo V - Quadro Consolidado'!K54,0)</f>
        <v>0</v>
      </c>
      <c r="BK55" s="43">
        <f>IF('Anexo V - Quadro Consolidado'!AF54=Conferidor!$BK$2,'Anexo V - Quadro Consolidado'!K54,0)</f>
        <v>0</v>
      </c>
      <c r="BM55" s="43">
        <f>IF('Anexo V - Quadro Consolidado'!AG54=Conferidor!$BM$2,'Anexo V - Quadro Consolidado'!L54,0)</f>
        <v>0</v>
      </c>
      <c r="BN55" s="43">
        <f>IF('Anexo V - Quadro Consolidado'!AG54=Conferidor!$BN$2,'Anexo V - Quadro Consolidado'!L54,0)</f>
        <v>0</v>
      </c>
      <c r="BO55" s="43">
        <f>IF('Anexo V - Quadro Consolidado'!AG54=Conferidor!$BO$2,'Anexo V - Quadro Consolidado'!L54,0)</f>
        <v>0</v>
      </c>
      <c r="BP55" s="43">
        <f>IF('Anexo V - Quadro Consolidado'!AG54=Conferidor!$BP$2,'Anexo V - Quadro Consolidado'!L54,0)</f>
        <v>0</v>
      </c>
      <c r="BQ55" s="43">
        <f>IF('Anexo V - Quadro Consolidado'!AG54=Conferidor!$BQ$2,'Anexo V - Quadro Consolidado'!L54,0)</f>
        <v>1</v>
      </c>
      <c r="BR55" s="43">
        <f>IF('Anexo V - Quadro Consolidado'!AG54=Conferidor!$BR$2,'Anexo V - Quadro Consolidado'!L54,0)</f>
        <v>0</v>
      </c>
      <c r="BT55" s="43">
        <f>IF('Anexo V - Quadro Consolidado'!AD54=Conferidor!$BT$2,'Anexo V - Quadro Consolidado'!I54,0)</f>
        <v>0</v>
      </c>
      <c r="BU55" s="43">
        <f>IF('Anexo V - Quadro Consolidado'!AD54=Conferidor!$BU$2,'Anexo V - Quadro Consolidado'!I54,0)</f>
        <v>0</v>
      </c>
      <c r="BV55" s="43">
        <f>IF('Anexo V - Quadro Consolidado'!AD54=Conferidor!$BV$2,'Anexo V - Quadro Consolidado'!I54,0)</f>
        <v>0</v>
      </c>
      <c r="BW55" s="43">
        <f>IF('Anexo V - Quadro Consolidado'!AD54=Conferidor!$BW$2,'Anexo V - Quadro Consolidado'!I54,0)</f>
        <v>0</v>
      </c>
      <c r="BX55" s="43">
        <f>IF('Anexo V - Quadro Consolidado'!AD54=Conferidor!$BX$2,'Anexo V - Quadro Consolidado'!I54,0)</f>
        <v>0</v>
      </c>
      <c r="BY55" s="43">
        <f>IF('Anexo V - Quadro Consolidado'!AD54=Conferidor!$BY$2,'Anexo V - Quadro Consolidado'!I54,0)</f>
        <v>0</v>
      </c>
      <c r="CA55" s="43">
        <f>IF('Anexo V - Quadro Consolidado'!AK54=Conferidor!$CA$2,'Anexo V - Quadro Consolidado'!P54,0)</f>
        <v>0</v>
      </c>
      <c r="CB55" s="43">
        <f>IF('Anexo V - Quadro Consolidado'!AK54=Conferidor!$CB$2,'Anexo V - Quadro Consolidado'!P54,0)</f>
        <v>0</v>
      </c>
      <c r="CC55" s="43">
        <f>IF('Anexo V - Quadro Consolidado'!AK54=Conferidor!$CC$2,'Anexo V - Quadro Consolidado'!P54,0)</f>
        <v>0</v>
      </c>
      <c r="CD55" s="43">
        <f>IF('Anexo V - Quadro Consolidado'!AK54=Conferidor!$CD$2,'Anexo V - Quadro Consolidado'!P54,0)</f>
        <v>0</v>
      </c>
      <c r="CE55" s="43">
        <f>IF('Anexo V - Quadro Consolidado'!AK54=Conferidor!$CE$2,'Anexo V - Quadro Consolidado'!P54,0)</f>
        <v>0</v>
      </c>
      <c r="CF55" s="43">
        <f>IF('Anexo V - Quadro Consolidado'!AK54=Conferidor!$CF$2,'Anexo V - Quadro Consolidado'!P54,0)</f>
        <v>0</v>
      </c>
      <c r="CH55" s="43">
        <f>IF('Anexo V - Quadro Consolidado'!AM54=Conferidor!$CH$2,'Anexo V - Quadro Consolidado'!R54,0)</f>
        <v>0</v>
      </c>
      <c r="CI55" s="43">
        <f>IF('Anexo V - Quadro Consolidado'!AM54=Conferidor!$CI$2,'Anexo V - Quadro Consolidado'!R54,0)</f>
        <v>0</v>
      </c>
      <c r="CJ55" s="43">
        <f>IF('Anexo V - Quadro Consolidado'!AM54=Conferidor!$CJ$2,'Anexo V - Quadro Consolidado'!R54,0)</f>
        <v>0</v>
      </c>
      <c r="CK55" s="43">
        <f>IF('Anexo V - Quadro Consolidado'!AM54=Conferidor!$CK$2,'Anexo V - Quadro Consolidado'!R54,0)</f>
        <v>0</v>
      </c>
      <c r="CL55" s="43">
        <f>IF('Anexo V - Quadro Consolidado'!AM54=Conferidor!$CL$2,'Anexo V - Quadro Consolidado'!R54,0)</f>
        <v>0</v>
      </c>
      <c r="CM55" s="43">
        <f>IF('Anexo V - Quadro Consolidado'!AM54=Conferidor!$CM$2,'Anexo V - Quadro Consolidado'!R54,0)</f>
        <v>0</v>
      </c>
      <c r="CO55" s="43">
        <f>IF('Anexo V - Quadro Consolidado'!AN54=Conferidor!$CO$2,'Anexo V - Quadro Consolidado'!S54,0)</f>
        <v>0</v>
      </c>
      <c r="CP55" s="43">
        <f>IF('Anexo V - Quadro Consolidado'!AN54=Conferidor!$CP$2,'Anexo V - Quadro Consolidado'!S54,0)</f>
        <v>0</v>
      </c>
      <c r="CQ55" s="43">
        <f>IF('Anexo V - Quadro Consolidado'!AN54=Conferidor!$CQ$2,'Anexo V - Quadro Consolidado'!S54,0)</f>
        <v>0</v>
      </c>
      <c r="CR55" s="43">
        <f>IF('Anexo V - Quadro Consolidado'!AN54=Conferidor!$CR$2,'Anexo V - Quadro Consolidado'!S54,0)</f>
        <v>0</v>
      </c>
      <c r="CS55" s="43">
        <f>IF('Anexo V - Quadro Consolidado'!AN54=Conferidor!$CS$2,'Anexo V - Quadro Consolidado'!S54,0)</f>
        <v>0</v>
      </c>
      <c r="CT55" s="43">
        <f>IF('Anexo V - Quadro Consolidado'!AN54=Conferidor!$CT$2,'Anexo V - Quadro Consolidado'!S54,0)</f>
        <v>0</v>
      </c>
      <c r="CV55" s="43">
        <f>IF('Anexo V - Quadro Consolidado'!AO54=Conferidor!$CV$2,'Anexo V - Quadro Consolidado'!T54,0)</f>
        <v>0</v>
      </c>
      <c r="CW55" s="43">
        <f>IF('Anexo V - Quadro Consolidado'!AO54=Conferidor!$CW$2,'Anexo V - Quadro Consolidado'!T54,0)</f>
        <v>0</v>
      </c>
      <c r="CX55" s="43">
        <f>IF('Anexo V - Quadro Consolidado'!AO54=Conferidor!$CX$2,'Anexo V - Quadro Consolidado'!T54,0)</f>
        <v>0</v>
      </c>
      <c r="CY55" s="43">
        <f>IF('Anexo V - Quadro Consolidado'!AO54=Conferidor!$CY$2,'Anexo V - Quadro Consolidado'!T54,0)</f>
        <v>0</v>
      </c>
      <c r="CZ55" s="43">
        <f>IF('Anexo V - Quadro Consolidado'!AO54=Conferidor!$CZ$2,'Anexo V - Quadro Consolidado'!T54,0)</f>
        <v>0</v>
      </c>
      <c r="DA55" s="43">
        <f>IF('Anexo V - Quadro Consolidado'!AO54=Conferidor!$DA$2,'Anexo V - Quadro Consolidado'!T54,0)</f>
        <v>0</v>
      </c>
      <c r="DC55" s="43">
        <f>IF('Anexo V - Quadro Consolidado'!AL54=Conferidor!$DC$2,'Anexo V - Quadro Consolidado'!Q54,0)</f>
        <v>0</v>
      </c>
      <c r="DD55" s="43">
        <f>IF('Anexo V - Quadro Consolidado'!AL54=Conferidor!$DD$2,'Anexo V - Quadro Consolidado'!Q54,0)</f>
        <v>0</v>
      </c>
      <c r="DE55" s="43">
        <f>IF('Anexo V - Quadro Consolidado'!AL54=Conferidor!$DE$2,'Anexo V - Quadro Consolidado'!Q54,0)</f>
        <v>0</v>
      </c>
      <c r="DF55" s="43">
        <f>IF('Anexo V - Quadro Consolidado'!AL54=Conferidor!$DF$2,'Anexo V - Quadro Consolidado'!Q54,0)</f>
        <v>0</v>
      </c>
      <c r="DG55" s="43">
        <f>IF('Anexo V - Quadro Consolidado'!AL54=Conferidor!$DG$2,'Anexo V - Quadro Consolidado'!Q54,0)</f>
        <v>0</v>
      </c>
      <c r="DH55" s="43">
        <f>IF('Anexo V - Quadro Consolidado'!AL54=Conferidor!$DH$2,'Anexo V - Quadro Consolidado'!Q54,0)</f>
        <v>0</v>
      </c>
      <c r="DJ55" s="43">
        <f>IF('Anexo V - Quadro Consolidado'!AP54=Conferidor!$DJ$2,'Anexo V - Quadro Consolidado'!U54,0)</f>
        <v>0</v>
      </c>
      <c r="DK55" s="43">
        <f>IF('Anexo V - Quadro Consolidado'!AP54=Conferidor!$DK$2,'Anexo V - Quadro Consolidado'!U54,0)</f>
        <v>0</v>
      </c>
      <c r="DL55" s="43">
        <f>IF('Anexo V - Quadro Consolidado'!AP54=Conferidor!$DL$2,'Anexo V - Quadro Consolidado'!U54,0)</f>
        <v>0</v>
      </c>
      <c r="DM55" s="43">
        <f>IF('Anexo V - Quadro Consolidado'!AP54=Conferidor!$DM$2,'Anexo V - Quadro Consolidado'!U54,0)</f>
        <v>0</v>
      </c>
      <c r="DN55" s="43">
        <f>IF('Anexo V - Quadro Consolidado'!AP54=Conferidor!$DN$2,'Anexo V - Quadro Consolidado'!U54,0)</f>
        <v>0</v>
      </c>
      <c r="DO55" s="43">
        <f>IF('Anexo V - Quadro Consolidado'!AP54=Conferidor!$DO$2,'Anexo V - Quadro Consolidado'!U54,0)</f>
        <v>0</v>
      </c>
      <c r="DQ55" s="43">
        <f>IF('Anexo V - Quadro Consolidado'!AQ54=Conferidor!$DQ$2,'Anexo V - Quadro Consolidado'!V54,0)</f>
        <v>0</v>
      </c>
      <c r="DR55" s="43">
        <f>IF('Anexo V - Quadro Consolidado'!AQ54=Conferidor!$DR$2,'Anexo V - Quadro Consolidado'!V54,0)</f>
        <v>0</v>
      </c>
      <c r="DS55" s="43">
        <f>IF('Anexo V - Quadro Consolidado'!AQ54=Conferidor!$DS$2,'Anexo V - Quadro Consolidado'!V54,0)</f>
        <v>0</v>
      </c>
      <c r="DT55" s="43">
        <f>IF('Anexo V - Quadro Consolidado'!AQ54=Conferidor!$DT$2,'Anexo V - Quadro Consolidado'!V54,0)</f>
        <v>0</v>
      </c>
      <c r="DU55" s="43">
        <f>IF('Anexo V - Quadro Consolidado'!AQ54=Conferidor!$DU$2,'Anexo V - Quadro Consolidado'!V54,0)</f>
        <v>0</v>
      </c>
      <c r="DV55" s="43">
        <f>IF('Anexo V - Quadro Consolidado'!AQ54=Conferidor!$DV$2,'Anexo V - Quadro Consolidado'!V54,0)</f>
        <v>0</v>
      </c>
      <c r="DX55" s="22">
        <f>IF('Anexo V - Quadro Consolidado'!AR54=Conferidor!$DX$2,'Anexo V - Quadro Consolidado'!W54,0)</f>
        <v>0</v>
      </c>
      <c r="DY55" s="22">
        <f>IF('Anexo V - Quadro Consolidado'!AR54=Conferidor!$DY$2,'Anexo V - Quadro Consolidado'!W54,0)</f>
        <v>0</v>
      </c>
      <c r="DZ55" s="22">
        <f>IF('Anexo V - Quadro Consolidado'!AR54=Conferidor!$DZ$2,'Anexo V - Quadro Consolidado'!W54,0)</f>
        <v>0</v>
      </c>
      <c r="EA55" s="22">
        <f>IF('Anexo V - Quadro Consolidado'!AR54=Conferidor!$EA$2,'Anexo V - Quadro Consolidado'!W54,0)</f>
        <v>0</v>
      </c>
      <c r="EB55" s="22">
        <f>IF('Anexo V - Quadro Consolidado'!AR54=Conferidor!$EB$2,'Anexo V - Quadro Consolidado'!W54,0)</f>
        <v>0</v>
      </c>
      <c r="EC55" s="22">
        <f>IF('Anexo V - Quadro Consolidado'!AR54=Conferidor!$EC$2,'Anexo V - Quadro Consolidado'!W54,0)</f>
        <v>0</v>
      </c>
      <c r="EE55" s="43">
        <f>IF('Anexo V - Quadro Consolidado'!AS54=Conferidor!$EE$2,'Anexo V - Quadro Consolidado'!X54,0)</f>
        <v>0</v>
      </c>
      <c r="EF55" s="43">
        <f>IF('Anexo V - Quadro Consolidado'!AS54=Conferidor!$EF$2,'Anexo V - Quadro Consolidado'!X54,0)</f>
        <v>0</v>
      </c>
      <c r="EG55" s="43">
        <f>IF('Anexo V - Quadro Consolidado'!AS54=Conferidor!$EG$2,'Anexo V - Quadro Consolidado'!X54,0)</f>
        <v>0</v>
      </c>
      <c r="EH55" s="43">
        <f>IF('Anexo V - Quadro Consolidado'!AS54=Conferidor!$EH$2,'Anexo V - Quadro Consolidado'!X54,0)</f>
        <v>0</v>
      </c>
      <c r="EI55" s="43">
        <f>IF('Anexo V - Quadro Consolidado'!AS54=Conferidor!$EI$2,'Anexo V - Quadro Consolidado'!X54,0)</f>
        <v>0</v>
      </c>
      <c r="EJ55" s="43">
        <f>IF('Anexo V - Quadro Consolidado'!AS54=Conferidor!$EJ$2,'Anexo V - Quadro Consolidado'!X54,0)</f>
        <v>0</v>
      </c>
      <c r="EL55" s="43">
        <f>IF('Anexo V - Quadro Consolidado'!AT54=Conferidor!$EL$2,'Anexo V - Quadro Consolidado'!Y54,0)</f>
        <v>0</v>
      </c>
      <c r="EM55" s="43">
        <f>IF('Anexo V - Quadro Consolidado'!AT54=Conferidor!$EM$2,'Anexo V - Quadro Consolidado'!Y54,0)</f>
        <v>0</v>
      </c>
      <c r="EN55" s="43">
        <f>IF('Anexo V - Quadro Consolidado'!AT54=Conferidor!$EN$2,'Anexo V - Quadro Consolidado'!Y54,0)</f>
        <v>0</v>
      </c>
      <c r="EO55" s="43">
        <f>IF('Anexo V - Quadro Consolidado'!AT54=Conferidor!$EO$2,'Anexo V - Quadro Consolidado'!Y54,0)</f>
        <v>0</v>
      </c>
      <c r="EP55" s="43">
        <f>IF('Anexo V - Quadro Consolidado'!AT54=Conferidor!$EP$2,'Anexo V - Quadro Consolidado'!Y54,0)</f>
        <v>0</v>
      </c>
      <c r="EQ55" s="43">
        <f>IF('Anexo V - Quadro Consolidado'!AT54=Conferidor!$EQ$2,'Anexo V - Quadro Consolidado'!Y54,0)</f>
        <v>0</v>
      </c>
    </row>
    <row r="56" spans="1:147">
      <c r="A56" s="475" t="s">
        <v>103</v>
      </c>
      <c r="B56" s="475" t="s">
        <v>55</v>
      </c>
      <c r="C56" s="12" t="s">
        <v>628</v>
      </c>
      <c r="D56" s="50">
        <f>IF('Anexo V - Quadro Consolidado'!AA55=Conferidor!$D$2,'Anexo V - Quadro Consolidado'!F55,0)</f>
        <v>0</v>
      </c>
      <c r="E56" s="50">
        <f>IF('Anexo V - Quadro Consolidado'!AA55=Conferidor!$E$2,'Anexo V - Quadro Consolidado'!F55,0)</f>
        <v>0</v>
      </c>
      <c r="F56" s="50">
        <f>IF('Anexo V - Quadro Consolidado'!AA55=Conferidor!$F$2,'Anexo V - Quadro Consolidado'!F55,0)</f>
        <v>0</v>
      </c>
      <c r="G56" s="50">
        <f>IF('Anexo V - Quadro Consolidado'!AA55=Conferidor!$G$2,'Anexo V - Quadro Consolidado'!F55,0)</f>
        <v>0</v>
      </c>
      <c r="H56" s="50">
        <f>IF('Anexo V - Quadro Consolidado'!AA55=Conferidor!$H$2,'Anexo V - Quadro Consolidado'!F55,0)</f>
        <v>0</v>
      </c>
      <c r="I56" s="50">
        <f>IF('Anexo V - Quadro Consolidado'!AA55=Conferidor!$I$2,'Anexo V - Quadro Consolidado'!F55,0)</f>
        <v>0</v>
      </c>
      <c r="K56" s="262">
        <f>IF('Anexo V - Quadro Consolidado'!AB55=Conferidor!$K$2,'Anexo V - Quadro Consolidado'!G55,0)</f>
        <v>0</v>
      </c>
      <c r="L56" s="262">
        <f>IF('Anexo V - Quadro Consolidado'!AB55=Conferidor!$L$2,'Anexo V - Quadro Consolidado'!G55,0)</f>
        <v>0</v>
      </c>
      <c r="M56" s="262">
        <f>IF('Anexo V - Quadro Consolidado'!AB55=Conferidor!$M$2,'Anexo V - Quadro Consolidado'!G55,0)</f>
        <v>0</v>
      </c>
      <c r="N56" s="262">
        <f>IF('Anexo V - Quadro Consolidado'!AB55=Conferidor!$N$2,'Anexo V - Quadro Consolidado'!G55,0)</f>
        <v>0</v>
      </c>
      <c r="O56" s="262">
        <f>IF('Anexo V - Quadro Consolidado'!AB55=Conferidor!$O$2,'Anexo V - Quadro Consolidado'!G55,0)</f>
        <v>0</v>
      </c>
      <c r="P56" s="262">
        <f>IF('Anexo V - Quadro Consolidado'!AB55=Conferidor!$P$2,'Anexo V - Quadro Consolidado'!G55,0)</f>
        <v>0</v>
      </c>
      <c r="R56" s="50">
        <f>IF('Anexo V - Quadro Consolidado'!AC55=Conferidor!$R$2,'Anexo V - Quadro Consolidado'!H55,0)</f>
        <v>0</v>
      </c>
      <c r="S56" s="50">
        <f>IF('Anexo V - Quadro Consolidado'!AC55=Conferidor!$S$2,'Anexo V - Quadro Consolidado'!H55,0)</f>
        <v>0</v>
      </c>
      <c r="T56" s="50">
        <f>IF('Anexo V - Quadro Consolidado'!AC55=Conferidor!$T$2,'Anexo V - Quadro Consolidado'!H55,0)</f>
        <v>0</v>
      </c>
      <c r="U56" s="50">
        <f>IF('Anexo V - Quadro Consolidado'!AC55=Conferidor!$U$2,'Anexo V - Quadro Consolidado'!H55,0)</f>
        <v>0</v>
      </c>
      <c r="V56" s="50">
        <f>IF('Anexo V - Quadro Consolidado'!AC55=Conferidor!$V$2,'Anexo V - Quadro Consolidado'!H55,0)</f>
        <v>0</v>
      </c>
      <c r="W56" s="50">
        <f>IF('Anexo V - Quadro Consolidado'!AC55=Conferidor!$W$2,'Anexo V - Quadro Consolidado'!H55,0)</f>
        <v>0</v>
      </c>
      <c r="Y56" s="43">
        <f>IF('Anexo V - Quadro Consolidado'!AH55=Conferidor!$Y$2,'Anexo V - Quadro Consolidado'!M55,0)</f>
        <v>0</v>
      </c>
      <c r="Z56" s="43">
        <f>IF('Anexo V - Quadro Consolidado'!AH55=Conferidor!$Z$2,'Anexo V - Quadro Consolidado'!M55,0)</f>
        <v>0</v>
      </c>
      <c r="AA56" s="43">
        <f>IF('Anexo V - Quadro Consolidado'!AH55=Conferidor!$AA$2,'Anexo V - Quadro Consolidado'!M55,0)</f>
        <v>0</v>
      </c>
      <c r="AB56" s="43">
        <f>IF('Anexo V - Quadro Consolidado'!AH55=Conferidor!$AB$2,'Anexo V - Quadro Consolidado'!M55,0)</f>
        <v>0</v>
      </c>
      <c r="AC56" s="43">
        <f>IF('Anexo V - Quadro Consolidado'!AH55=Conferidor!$AC$2,'Anexo V - Quadro Consolidado'!M55,0)</f>
        <v>0</v>
      </c>
      <c r="AD56" s="43">
        <f>IF('Anexo V - Quadro Consolidado'!AH55=Conferidor!$AD$2,'Anexo V - Quadro Consolidado'!M55,0)</f>
        <v>0</v>
      </c>
      <c r="AF56" s="43">
        <f>IF('Anexo V - Quadro Consolidado'!AI55=Conferidor!$AF$2,'Anexo V - Quadro Consolidado'!N55,0)</f>
        <v>0</v>
      </c>
      <c r="AG56" s="43">
        <f>IF('Anexo V - Quadro Consolidado'!AI55=Conferidor!$AG$2,'Anexo V - Quadro Consolidado'!N55,0)</f>
        <v>0</v>
      </c>
      <c r="AH56" s="43">
        <f>IF('Anexo V - Quadro Consolidado'!AI55=Conferidor!$AH$2,'Anexo V - Quadro Consolidado'!N55,0)</f>
        <v>0</v>
      </c>
      <c r="AI56" s="43">
        <f>IF('Anexo V - Quadro Consolidado'!AI55=Conferidor!$AI$2,'Anexo V - Quadro Consolidado'!N55,0)</f>
        <v>0</v>
      </c>
      <c r="AJ56" s="43">
        <f>IF('Anexo V - Quadro Consolidado'!AI55=Conferidor!$AJ$2,'Anexo V - Quadro Consolidado'!N55,0)</f>
        <v>0</v>
      </c>
      <c r="AK56" s="43">
        <f>IF('Anexo V - Quadro Consolidado'!AI55=Conferidor!$AK$2,'Anexo V - Quadro Consolidado'!N55,0)</f>
        <v>0</v>
      </c>
      <c r="AM56" s="43">
        <f>IF('Anexo V - Quadro Consolidado'!AJ55=Conferidor!$AM$2,'Anexo V - Quadro Consolidado'!O55,0)</f>
        <v>0</v>
      </c>
      <c r="AN56" s="43">
        <f>IF('Anexo V - Quadro Consolidado'!AJ55=Conferidor!$AN$2,'Anexo V - Quadro Consolidado'!O55,0)</f>
        <v>0</v>
      </c>
      <c r="AO56" s="43">
        <f>IF('Anexo V - Quadro Consolidado'!AJ55=Conferidor!$AO$2,'Anexo V - Quadro Consolidado'!O55,0)</f>
        <v>0</v>
      </c>
      <c r="AP56" s="43">
        <f>IF('Anexo V - Quadro Consolidado'!AJ55=Conferidor!$AP$2,'Anexo V - Quadro Consolidado'!O55,0)</f>
        <v>0</v>
      </c>
      <c r="AQ56" s="43">
        <f>IF('Anexo V - Quadro Consolidado'!AJ55=Conferidor!$AQ$2,'Anexo V - Quadro Consolidado'!O55,0)</f>
        <v>0</v>
      </c>
      <c r="AR56" s="43">
        <f>IF('Anexo V - Quadro Consolidado'!AJ55=Conferidor!$AR$2,'Anexo V - Quadro Consolidado'!O55,0)</f>
        <v>0</v>
      </c>
      <c r="AT56" s="43">
        <f>IF('Anexo V - Quadro Consolidado'!AE55=Conferidor!$AT$2,'Anexo V - Quadro Consolidado'!J55,0)</f>
        <v>0</v>
      </c>
      <c r="AU56" s="43">
        <f>IF('Anexo V - Quadro Consolidado'!AE55=Conferidor!$AU$2,'Anexo V - Quadro Consolidado'!J55,0)</f>
        <v>0</v>
      </c>
      <c r="AV56" s="43">
        <f>IF('Anexo V - Quadro Consolidado'!AE55=Conferidor!$AV$2,'Anexo V - Quadro Consolidado'!J55,0)</f>
        <v>0</v>
      </c>
      <c r="AW56" s="43">
        <f>IF('Anexo V - Quadro Consolidado'!AE55=Conferidor!$AW$2,'Anexo V - Quadro Consolidado'!J55,0)</f>
        <v>0</v>
      </c>
      <c r="AX56" s="43">
        <f>IF('Anexo V - Quadro Consolidado'!AE55=Conferidor!$AX$2,'Anexo V - Quadro Consolidado'!J55,0)</f>
        <v>1</v>
      </c>
      <c r="AY56" s="43">
        <f>IF('Anexo V - Quadro Consolidado'!AE55=Conferidor!$AY$2,'Anexo V - Quadro Consolidado'!J55,0)</f>
        <v>0</v>
      </c>
      <c r="AZ56" s="43">
        <f>IF('Anexo V - Quadro Consolidado'!AE55=Conferidor!$AZ$2,'Anexo V - Quadro Consolidado'!J55,0)</f>
        <v>0</v>
      </c>
      <c r="BA56" s="43">
        <f>IF('Anexo V - Quadro Consolidado'!AE55=Conferidor!$BA$2,'Anexo V - Quadro Consolidado'!J55,0)</f>
        <v>0</v>
      </c>
      <c r="BB56" s="43">
        <f>IF('Anexo V - Quadro Consolidado'!AE55=Conferidor!$BB$2,'Anexo V - Quadro Consolidado'!J55,0)</f>
        <v>0</v>
      </c>
      <c r="BD56" s="43">
        <f>IF('Anexo V - Quadro Consolidado'!AF55=Conferidor!$BD$2,'Anexo V - Quadro Consolidado'!K55,0)</f>
        <v>0</v>
      </c>
      <c r="BE56" s="43">
        <f>IF('Anexo V - Quadro Consolidado'!AF55=Conferidor!$BE$2,'Anexo V - Quadro Consolidado'!K55,0)</f>
        <v>0</v>
      </c>
      <c r="BF56" s="43">
        <f>IF('Anexo V - Quadro Consolidado'!AF55=Conferidor!$BF$2,'Anexo V - Quadro Consolidado'!K55,0)</f>
        <v>0</v>
      </c>
      <c r="BG56" s="43">
        <f>IF('Anexo V - Quadro Consolidado'!AF55=Conferidor!$BG$2,'Anexo V - Quadro Consolidado'!K55,0)</f>
        <v>0</v>
      </c>
      <c r="BH56" s="43">
        <f>IF('Anexo V - Quadro Consolidado'!AF55=Conferidor!$BH$2,'Anexo V - Quadro Consolidado'!K55,0)</f>
        <v>0</v>
      </c>
      <c r="BI56" s="43">
        <f>IF('Anexo V - Quadro Consolidado'!AF55=Conferidor!$BI$2,'Anexo V - Quadro Consolidado'!K55,0)</f>
        <v>0</v>
      </c>
      <c r="BJ56" s="43">
        <f>IF('Anexo V - Quadro Consolidado'!AF55=Conferidor!$BJ$2,'Anexo V - Quadro Consolidado'!K55,0)</f>
        <v>0</v>
      </c>
      <c r="BK56" s="43">
        <f>IF('Anexo V - Quadro Consolidado'!AF55=Conferidor!$BK$2,'Anexo V - Quadro Consolidado'!K55,0)</f>
        <v>0</v>
      </c>
      <c r="BM56" s="43">
        <f>IF('Anexo V - Quadro Consolidado'!AG55=Conferidor!$BM$2,'Anexo V - Quadro Consolidado'!L55,0)</f>
        <v>0</v>
      </c>
      <c r="BN56" s="43">
        <f>IF('Anexo V - Quadro Consolidado'!AG55=Conferidor!$BN$2,'Anexo V - Quadro Consolidado'!L55,0)</f>
        <v>0</v>
      </c>
      <c r="BO56" s="43">
        <f>IF('Anexo V - Quadro Consolidado'!AG55=Conferidor!$BO$2,'Anexo V - Quadro Consolidado'!L55,0)</f>
        <v>0</v>
      </c>
      <c r="BP56" s="43">
        <f>IF('Anexo V - Quadro Consolidado'!AG55=Conferidor!$BP$2,'Anexo V - Quadro Consolidado'!L55,0)</f>
        <v>0</v>
      </c>
      <c r="BQ56" s="43">
        <f>IF('Anexo V - Quadro Consolidado'!AG55=Conferidor!$BQ$2,'Anexo V - Quadro Consolidado'!L55,0)</f>
        <v>0</v>
      </c>
      <c r="BR56" s="43">
        <f>IF('Anexo V - Quadro Consolidado'!AG55=Conferidor!$BR$2,'Anexo V - Quadro Consolidado'!L55,0)</f>
        <v>0</v>
      </c>
      <c r="BT56" s="43">
        <f>IF('Anexo V - Quadro Consolidado'!AD55=Conferidor!$BT$2,'Anexo V - Quadro Consolidado'!I55,0)</f>
        <v>0</v>
      </c>
      <c r="BU56" s="43">
        <f>IF('Anexo V - Quadro Consolidado'!AD55=Conferidor!$BU$2,'Anexo V - Quadro Consolidado'!I55,0)</f>
        <v>0</v>
      </c>
      <c r="BV56" s="43">
        <f>IF('Anexo V - Quadro Consolidado'!AD55=Conferidor!$BV$2,'Anexo V - Quadro Consolidado'!I55,0)</f>
        <v>0</v>
      </c>
      <c r="BW56" s="43">
        <f>IF('Anexo V - Quadro Consolidado'!AD55=Conferidor!$BW$2,'Anexo V - Quadro Consolidado'!I55,0)</f>
        <v>0</v>
      </c>
      <c r="BX56" s="43">
        <f>IF('Anexo V - Quadro Consolidado'!AD55=Conferidor!$BX$2,'Anexo V - Quadro Consolidado'!I55,0)</f>
        <v>0</v>
      </c>
      <c r="BY56" s="43">
        <f>IF('Anexo V - Quadro Consolidado'!AD55=Conferidor!$BY$2,'Anexo V - Quadro Consolidado'!I55,0)</f>
        <v>0</v>
      </c>
      <c r="CA56" s="43">
        <f>IF('Anexo V - Quadro Consolidado'!AK55=Conferidor!$CA$2,'Anexo V - Quadro Consolidado'!P55,0)</f>
        <v>0</v>
      </c>
      <c r="CB56" s="43">
        <f>IF('Anexo V - Quadro Consolidado'!AK55=Conferidor!$CB$2,'Anexo V - Quadro Consolidado'!P55,0)</f>
        <v>0</v>
      </c>
      <c r="CC56" s="43">
        <f>IF('Anexo V - Quadro Consolidado'!AK55=Conferidor!$CC$2,'Anexo V - Quadro Consolidado'!P55,0)</f>
        <v>0</v>
      </c>
      <c r="CD56" s="43">
        <f>IF('Anexo V - Quadro Consolidado'!AK55=Conferidor!$CD$2,'Anexo V - Quadro Consolidado'!P55,0)</f>
        <v>0</v>
      </c>
      <c r="CE56" s="43">
        <f>IF('Anexo V - Quadro Consolidado'!AK55=Conferidor!$CE$2,'Anexo V - Quadro Consolidado'!P55,0)</f>
        <v>0</v>
      </c>
      <c r="CF56" s="43">
        <f>IF('Anexo V - Quadro Consolidado'!AK55=Conferidor!$CF$2,'Anexo V - Quadro Consolidado'!P55,0)</f>
        <v>0</v>
      </c>
      <c r="CH56" s="43">
        <f>IF('Anexo V - Quadro Consolidado'!AM55=Conferidor!$CH$2,'Anexo V - Quadro Consolidado'!R55,0)</f>
        <v>0</v>
      </c>
      <c r="CI56" s="43">
        <f>IF('Anexo V - Quadro Consolidado'!AM55=Conferidor!$CI$2,'Anexo V - Quadro Consolidado'!R55,0)</f>
        <v>0</v>
      </c>
      <c r="CJ56" s="43">
        <f>IF('Anexo V - Quadro Consolidado'!AM55=Conferidor!$CJ$2,'Anexo V - Quadro Consolidado'!R55,0)</f>
        <v>0</v>
      </c>
      <c r="CK56" s="43">
        <f>IF('Anexo V - Quadro Consolidado'!AM55=Conferidor!$CK$2,'Anexo V - Quadro Consolidado'!R55,0)</f>
        <v>0</v>
      </c>
      <c r="CL56" s="43">
        <f>IF('Anexo V - Quadro Consolidado'!AM55=Conferidor!$CL$2,'Anexo V - Quadro Consolidado'!R55,0)</f>
        <v>0</v>
      </c>
      <c r="CM56" s="43">
        <f>IF('Anexo V - Quadro Consolidado'!AM55=Conferidor!$CM$2,'Anexo V - Quadro Consolidado'!R55,0)</f>
        <v>0</v>
      </c>
      <c r="CO56" s="43">
        <f>IF('Anexo V - Quadro Consolidado'!AN55=Conferidor!$CO$2,'Anexo V - Quadro Consolidado'!S55,0)</f>
        <v>0</v>
      </c>
      <c r="CP56" s="43">
        <f>IF('Anexo V - Quadro Consolidado'!AN55=Conferidor!$CP$2,'Anexo V - Quadro Consolidado'!S55,0)</f>
        <v>0</v>
      </c>
      <c r="CQ56" s="43">
        <f>IF('Anexo V - Quadro Consolidado'!AN55=Conferidor!$CQ$2,'Anexo V - Quadro Consolidado'!S55,0)</f>
        <v>0</v>
      </c>
      <c r="CR56" s="43">
        <f>IF('Anexo V - Quadro Consolidado'!AN55=Conferidor!$CR$2,'Anexo V - Quadro Consolidado'!S55,0)</f>
        <v>0</v>
      </c>
      <c r="CS56" s="43">
        <f>IF('Anexo V - Quadro Consolidado'!AN55=Conferidor!$CS$2,'Anexo V - Quadro Consolidado'!S55,0)</f>
        <v>0</v>
      </c>
      <c r="CT56" s="43">
        <f>IF('Anexo V - Quadro Consolidado'!AN55=Conferidor!$CT$2,'Anexo V - Quadro Consolidado'!S55,0)</f>
        <v>0</v>
      </c>
      <c r="CV56" s="43">
        <f>IF('Anexo V - Quadro Consolidado'!AO55=Conferidor!$CV$2,'Anexo V - Quadro Consolidado'!T55,0)</f>
        <v>0</v>
      </c>
      <c r="CW56" s="43">
        <f>IF('Anexo V - Quadro Consolidado'!AO55=Conferidor!$CW$2,'Anexo V - Quadro Consolidado'!T55,0)</f>
        <v>0</v>
      </c>
      <c r="CX56" s="43">
        <f>IF('Anexo V - Quadro Consolidado'!AO55=Conferidor!$CX$2,'Anexo V - Quadro Consolidado'!T55,0)</f>
        <v>0</v>
      </c>
      <c r="CY56" s="43">
        <f>IF('Anexo V - Quadro Consolidado'!AO55=Conferidor!$CY$2,'Anexo V - Quadro Consolidado'!T55,0)</f>
        <v>0</v>
      </c>
      <c r="CZ56" s="43">
        <f>IF('Anexo V - Quadro Consolidado'!AO55=Conferidor!$CZ$2,'Anexo V - Quadro Consolidado'!T55,0)</f>
        <v>0</v>
      </c>
      <c r="DA56" s="43">
        <f>IF('Anexo V - Quadro Consolidado'!AO55=Conferidor!$DA$2,'Anexo V - Quadro Consolidado'!T55,0)</f>
        <v>0</v>
      </c>
      <c r="DC56" s="43">
        <f>IF('Anexo V - Quadro Consolidado'!AL55=Conferidor!$DC$2,'Anexo V - Quadro Consolidado'!Q55,0)</f>
        <v>0</v>
      </c>
      <c r="DD56" s="43">
        <f>IF('Anexo V - Quadro Consolidado'!AL55=Conferidor!$DD$2,'Anexo V - Quadro Consolidado'!Q55,0)</f>
        <v>0</v>
      </c>
      <c r="DE56" s="43">
        <f>IF('Anexo V - Quadro Consolidado'!AL55=Conferidor!$DE$2,'Anexo V - Quadro Consolidado'!Q55,0)</f>
        <v>0</v>
      </c>
      <c r="DF56" s="43">
        <f>IF('Anexo V - Quadro Consolidado'!AL55=Conferidor!$DF$2,'Anexo V - Quadro Consolidado'!Q55,0)</f>
        <v>0</v>
      </c>
      <c r="DG56" s="43">
        <f>IF('Anexo V - Quadro Consolidado'!AL55=Conferidor!$DG$2,'Anexo V - Quadro Consolidado'!Q55,0)</f>
        <v>0</v>
      </c>
      <c r="DH56" s="43">
        <f>IF('Anexo V - Quadro Consolidado'!AL55=Conferidor!$DH$2,'Anexo V - Quadro Consolidado'!Q55,0)</f>
        <v>0</v>
      </c>
      <c r="DJ56" s="43">
        <f>IF('Anexo V - Quadro Consolidado'!AP55=Conferidor!$DJ$2,'Anexo V - Quadro Consolidado'!U55,0)</f>
        <v>0</v>
      </c>
      <c r="DK56" s="43">
        <f>IF('Anexo V - Quadro Consolidado'!AP55=Conferidor!$DK$2,'Anexo V - Quadro Consolidado'!U55,0)</f>
        <v>0</v>
      </c>
      <c r="DL56" s="43">
        <f>IF('Anexo V - Quadro Consolidado'!AP55=Conferidor!$DL$2,'Anexo V - Quadro Consolidado'!U55,0)</f>
        <v>0</v>
      </c>
      <c r="DM56" s="43">
        <f>IF('Anexo V - Quadro Consolidado'!AP55=Conferidor!$DM$2,'Anexo V - Quadro Consolidado'!U55,0)</f>
        <v>0</v>
      </c>
      <c r="DN56" s="43">
        <f>IF('Anexo V - Quadro Consolidado'!AP55=Conferidor!$DN$2,'Anexo V - Quadro Consolidado'!U55,0)</f>
        <v>0</v>
      </c>
      <c r="DO56" s="43">
        <f>IF('Anexo V - Quadro Consolidado'!AP55=Conferidor!$DO$2,'Anexo V - Quadro Consolidado'!U55,0)</f>
        <v>0</v>
      </c>
      <c r="DQ56" s="43">
        <f>IF('Anexo V - Quadro Consolidado'!AQ55=Conferidor!$DQ$2,'Anexo V - Quadro Consolidado'!V55,0)</f>
        <v>0</v>
      </c>
      <c r="DR56" s="43">
        <f>IF('Anexo V - Quadro Consolidado'!AQ55=Conferidor!$DR$2,'Anexo V - Quadro Consolidado'!V55,0)</f>
        <v>0</v>
      </c>
      <c r="DS56" s="43">
        <f>IF('Anexo V - Quadro Consolidado'!AQ55=Conferidor!$DS$2,'Anexo V - Quadro Consolidado'!V55,0)</f>
        <v>0</v>
      </c>
      <c r="DT56" s="43">
        <f>IF('Anexo V - Quadro Consolidado'!AQ55=Conferidor!$DT$2,'Anexo V - Quadro Consolidado'!V55,0)</f>
        <v>0</v>
      </c>
      <c r="DU56" s="43">
        <f>IF('Anexo V - Quadro Consolidado'!AQ55=Conferidor!$DU$2,'Anexo V - Quadro Consolidado'!V55,0)</f>
        <v>0</v>
      </c>
      <c r="DV56" s="43">
        <f>IF('Anexo V - Quadro Consolidado'!AQ55=Conferidor!$DV$2,'Anexo V - Quadro Consolidado'!V55,0)</f>
        <v>0</v>
      </c>
      <c r="DX56" s="22">
        <f>IF('Anexo V - Quadro Consolidado'!AR55=Conferidor!$DX$2,'Anexo V - Quadro Consolidado'!W55,0)</f>
        <v>0</v>
      </c>
      <c r="DY56" s="22">
        <f>IF('Anexo V - Quadro Consolidado'!AR55=Conferidor!$DY$2,'Anexo V - Quadro Consolidado'!W55,0)</f>
        <v>0</v>
      </c>
      <c r="DZ56" s="22">
        <f>IF('Anexo V - Quadro Consolidado'!AR55=Conferidor!$DZ$2,'Anexo V - Quadro Consolidado'!W55,0)</f>
        <v>0</v>
      </c>
      <c r="EA56" s="22">
        <f>IF('Anexo V - Quadro Consolidado'!AR55=Conferidor!$EA$2,'Anexo V - Quadro Consolidado'!W55,0)</f>
        <v>0</v>
      </c>
      <c r="EB56" s="22">
        <f>IF('Anexo V - Quadro Consolidado'!AR55=Conferidor!$EB$2,'Anexo V - Quadro Consolidado'!W55,0)</f>
        <v>0</v>
      </c>
      <c r="EC56" s="22">
        <f>IF('Anexo V - Quadro Consolidado'!AR55=Conferidor!$EC$2,'Anexo V - Quadro Consolidado'!W55,0)</f>
        <v>0</v>
      </c>
      <c r="EE56" s="43">
        <f>IF('Anexo V - Quadro Consolidado'!AS55=Conferidor!$EE$2,'Anexo V - Quadro Consolidado'!X55,0)</f>
        <v>0</v>
      </c>
      <c r="EF56" s="43">
        <f>IF('Anexo V - Quadro Consolidado'!AS55=Conferidor!$EF$2,'Anexo V - Quadro Consolidado'!X55,0)</f>
        <v>0</v>
      </c>
      <c r="EG56" s="43">
        <f>IF('Anexo V - Quadro Consolidado'!AS55=Conferidor!$EG$2,'Anexo V - Quadro Consolidado'!X55,0)</f>
        <v>0</v>
      </c>
      <c r="EH56" s="43">
        <f>IF('Anexo V - Quadro Consolidado'!AS55=Conferidor!$EH$2,'Anexo V - Quadro Consolidado'!X55,0)</f>
        <v>0</v>
      </c>
      <c r="EI56" s="43">
        <f>IF('Anexo V - Quadro Consolidado'!AS55=Conferidor!$EI$2,'Anexo V - Quadro Consolidado'!X55,0)</f>
        <v>0</v>
      </c>
      <c r="EJ56" s="43">
        <f>IF('Anexo V - Quadro Consolidado'!AS55=Conferidor!$EJ$2,'Anexo V - Quadro Consolidado'!X55,0)</f>
        <v>0</v>
      </c>
      <c r="EL56" s="43">
        <f>IF('Anexo V - Quadro Consolidado'!AT55=Conferidor!$EL$2,'Anexo V - Quadro Consolidado'!Y55,0)</f>
        <v>0</v>
      </c>
      <c r="EM56" s="43">
        <f>IF('Anexo V - Quadro Consolidado'!AT55=Conferidor!$EM$2,'Anexo V - Quadro Consolidado'!Y55,0)</f>
        <v>0</v>
      </c>
      <c r="EN56" s="43">
        <f>IF('Anexo V - Quadro Consolidado'!AT55=Conferidor!$EN$2,'Anexo V - Quadro Consolidado'!Y55,0)</f>
        <v>0</v>
      </c>
      <c r="EO56" s="43">
        <f>IF('Anexo V - Quadro Consolidado'!AT55=Conferidor!$EO$2,'Anexo V - Quadro Consolidado'!Y55,0)</f>
        <v>0</v>
      </c>
      <c r="EP56" s="43">
        <f>IF('Anexo V - Quadro Consolidado'!AT55=Conferidor!$EP$2,'Anexo V - Quadro Consolidado'!Y55,0)</f>
        <v>0</v>
      </c>
      <c r="EQ56" s="43">
        <f>IF('Anexo V - Quadro Consolidado'!AT55=Conferidor!$EQ$2,'Anexo V - Quadro Consolidado'!Y55,0)</f>
        <v>0</v>
      </c>
    </row>
    <row r="57" spans="1:147">
      <c r="A57" s="475" t="s">
        <v>103</v>
      </c>
      <c r="B57" s="475" t="s">
        <v>55</v>
      </c>
      <c r="C57" s="12" t="s">
        <v>57</v>
      </c>
      <c r="D57" s="50">
        <f>IF('Anexo V - Quadro Consolidado'!AA56=Conferidor!$D$2,'Anexo V - Quadro Consolidado'!F56,0)</f>
        <v>0</v>
      </c>
      <c r="E57" s="50">
        <f>IF('Anexo V - Quadro Consolidado'!AA56=Conferidor!$E$2,'Anexo V - Quadro Consolidado'!F56,0)</f>
        <v>0</v>
      </c>
      <c r="F57" s="50">
        <f>IF('Anexo V - Quadro Consolidado'!AA56=Conferidor!$F$2,'Anexo V - Quadro Consolidado'!F56,0)</f>
        <v>0</v>
      </c>
      <c r="G57" s="50">
        <f>IF('Anexo V - Quadro Consolidado'!AA56=Conferidor!$G$2,'Anexo V - Quadro Consolidado'!F56,0)</f>
        <v>0</v>
      </c>
      <c r="H57" s="50">
        <f>IF('Anexo V - Quadro Consolidado'!AA56=Conferidor!$H$2,'Anexo V - Quadro Consolidado'!F56,0)</f>
        <v>0</v>
      </c>
      <c r="I57" s="50">
        <f>IF('Anexo V - Quadro Consolidado'!AA56=Conferidor!$I$2,'Anexo V - Quadro Consolidado'!F56,0)</f>
        <v>0</v>
      </c>
      <c r="K57" s="262">
        <f>IF('Anexo V - Quadro Consolidado'!AB56=Conferidor!$K$2,'Anexo V - Quadro Consolidado'!G56,0)</f>
        <v>0</v>
      </c>
      <c r="L57" s="262">
        <f>IF('Anexo V - Quadro Consolidado'!AB56=Conferidor!$L$2,'Anexo V - Quadro Consolidado'!G56,0)</f>
        <v>0</v>
      </c>
      <c r="M57" s="262">
        <f>IF('Anexo V - Quadro Consolidado'!AB56=Conferidor!$M$2,'Anexo V - Quadro Consolidado'!G56,0)</f>
        <v>0</v>
      </c>
      <c r="N57" s="262">
        <f>IF('Anexo V - Quadro Consolidado'!AB56=Conferidor!$N$2,'Anexo V - Quadro Consolidado'!G56,0)</f>
        <v>0</v>
      </c>
      <c r="O57" s="262">
        <f>IF('Anexo V - Quadro Consolidado'!AB56=Conferidor!$O$2,'Anexo V - Quadro Consolidado'!G56,0)</f>
        <v>0</v>
      </c>
      <c r="P57" s="262">
        <f>IF('Anexo V - Quadro Consolidado'!AB56=Conferidor!$P$2,'Anexo V - Quadro Consolidado'!G56,0)</f>
        <v>0</v>
      </c>
      <c r="R57" s="50">
        <f>IF('Anexo V - Quadro Consolidado'!AC56=Conferidor!$R$2,'Anexo V - Quadro Consolidado'!H56,0)</f>
        <v>0</v>
      </c>
      <c r="S57" s="50">
        <f>IF('Anexo V - Quadro Consolidado'!AC56=Conferidor!$S$2,'Anexo V - Quadro Consolidado'!H56,0)</f>
        <v>0</v>
      </c>
      <c r="T57" s="50">
        <f>IF('Anexo V - Quadro Consolidado'!AC56=Conferidor!$T$2,'Anexo V - Quadro Consolidado'!H56,0)</f>
        <v>0</v>
      </c>
      <c r="U57" s="50">
        <f>IF('Anexo V - Quadro Consolidado'!AC56=Conferidor!$U$2,'Anexo V - Quadro Consolidado'!H56,0)</f>
        <v>0</v>
      </c>
      <c r="V57" s="50">
        <f>IF('Anexo V - Quadro Consolidado'!AC56=Conferidor!$V$2,'Anexo V - Quadro Consolidado'!H56,0)</f>
        <v>0</v>
      </c>
      <c r="W57" s="50">
        <f>IF('Anexo V - Quadro Consolidado'!AC56=Conferidor!$W$2,'Anexo V - Quadro Consolidado'!H56,0)</f>
        <v>0</v>
      </c>
      <c r="Y57" s="43">
        <f>IF('Anexo V - Quadro Consolidado'!AH56=Conferidor!$Y$2,'Anexo V - Quadro Consolidado'!M56,0)</f>
        <v>0</v>
      </c>
      <c r="Z57" s="43">
        <f>IF('Anexo V - Quadro Consolidado'!AH56=Conferidor!$Z$2,'Anexo V - Quadro Consolidado'!M56,0)</f>
        <v>0</v>
      </c>
      <c r="AA57" s="43">
        <f>IF('Anexo V - Quadro Consolidado'!AH56=Conferidor!$AA$2,'Anexo V - Quadro Consolidado'!M56,0)</f>
        <v>0</v>
      </c>
      <c r="AB57" s="43">
        <f>IF('Anexo V - Quadro Consolidado'!AH56=Conferidor!$AB$2,'Anexo V - Quadro Consolidado'!M56,0)</f>
        <v>0</v>
      </c>
      <c r="AC57" s="43">
        <f>IF('Anexo V - Quadro Consolidado'!AH56=Conferidor!$AC$2,'Anexo V - Quadro Consolidado'!M56,0)</f>
        <v>0</v>
      </c>
      <c r="AD57" s="43">
        <f>IF('Anexo V - Quadro Consolidado'!AH56=Conferidor!$AD$2,'Anexo V - Quadro Consolidado'!M56,0)</f>
        <v>0</v>
      </c>
      <c r="AF57" s="43">
        <f>IF('Anexo V - Quadro Consolidado'!AI56=Conferidor!$AF$2,'Anexo V - Quadro Consolidado'!N56,0)</f>
        <v>0</v>
      </c>
      <c r="AG57" s="43">
        <f>IF('Anexo V - Quadro Consolidado'!AI56=Conferidor!$AG$2,'Anexo V - Quadro Consolidado'!N56,0)</f>
        <v>0</v>
      </c>
      <c r="AH57" s="43">
        <f>IF('Anexo V - Quadro Consolidado'!AI56=Conferidor!$AH$2,'Anexo V - Quadro Consolidado'!N56,0)</f>
        <v>0</v>
      </c>
      <c r="AI57" s="43">
        <f>IF('Anexo V - Quadro Consolidado'!AI56=Conferidor!$AI$2,'Anexo V - Quadro Consolidado'!N56,0)</f>
        <v>0</v>
      </c>
      <c r="AJ57" s="43">
        <f>IF('Anexo V - Quadro Consolidado'!AI56=Conferidor!$AJ$2,'Anexo V - Quadro Consolidado'!N56,0)</f>
        <v>0</v>
      </c>
      <c r="AK57" s="43">
        <f>IF('Anexo V - Quadro Consolidado'!AI56=Conferidor!$AK$2,'Anexo V - Quadro Consolidado'!N56,0)</f>
        <v>0</v>
      </c>
      <c r="AM57" s="43">
        <f>IF('Anexo V - Quadro Consolidado'!AJ56=Conferidor!$AM$2,'Anexo V - Quadro Consolidado'!O56,0)</f>
        <v>0</v>
      </c>
      <c r="AN57" s="43">
        <f>IF('Anexo V - Quadro Consolidado'!AJ56=Conferidor!$AN$2,'Anexo V - Quadro Consolidado'!O56,0)</f>
        <v>0</v>
      </c>
      <c r="AO57" s="43">
        <f>IF('Anexo V - Quadro Consolidado'!AJ56=Conferidor!$AO$2,'Anexo V - Quadro Consolidado'!O56,0)</f>
        <v>0</v>
      </c>
      <c r="AP57" s="43">
        <f>IF('Anexo V - Quadro Consolidado'!AJ56=Conferidor!$AP$2,'Anexo V - Quadro Consolidado'!O56,0)</f>
        <v>0</v>
      </c>
      <c r="AQ57" s="43">
        <f>IF('Anexo V - Quadro Consolidado'!AJ56=Conferidor!$AQ$2,'Anexo V - Quadro Consolidado'!O56,0)</f>
        <v>0</v>
      </c>
      <c r="AR57" s="43">
        <f>IF('Anexo V - Quadro Consolidado'!AJ56=Conferidor!$AR$2,'Anexo V - Quadro Consolidado'!O56,0)</f>
        <v>0</v>
      </c>
      <c r="AT57" s="43">
        <f>IF('Anexo V - Quadro Consolidado'!AE56=Conferidor!$AT$2,'Anexo V - Quadro Consolidado'!J56,0)</f>
        <v>0</v>
      </c>
      <c r="AU57" s="43">
        <f>IF('Anexo V - Quadro Consolidado'!AE56=Conferidor!$AU$2,'Anexo V - Quadro Consolidado'!J56,0)</f>
        <v>0</v>
      </c>
      <c r="AV57" s="43">
        <f>IF('Anexo V - Quadro Consolidado'!AE56=Conferidor!$AV$2,'Anexo V - Quadro Consolidado'!J56,0)</f>
        <v>0</v>
      </c>
      <c r="AW57" s="43">
        <f>IF('Anexo V - Quadro Consolidado'!AE56=Conferidor!$AW$2,'Anexo V - Quadro Consolidado'!J56,0)</f>
        <v>0</v>
      </c>
      <c r="AX57" s="43">
        <f>IF('Anexo V - Quadro Consolidado'!AE56=Conferidor!$AX$2,'Anexo V - Quadro Consolidado'!J56,0)</f>
        <v>0</v>
      </c>
      <c r="AY57" s="43">
        <f>IF('Anexo V - Quadro Consolidado'!AE56=Conferidor!$AY$2,'Anexo V - Quadro Consolidado'!J56,0)</f>
        <v>0</v>
      </c>
      <c r="AZ57" s="43">
        <f>IF('Anexo V - Quadro Consolidado'!AE56=Conferidor!$AZ$2,'Anexo V - Quadro Consolidado'!J56,0)</f>
        <v>0</v>
      </c>
      <c r="BA57" s="43">
        <f>IF('Anexo V - Quadro Consolidado'!AE56=Conferidor!$BA$2,'Anexo V - Quadro Consolidado'!J56,0)</f>
        <v>0</v>
      </c>
      <c r="BB57" s="43">
        <f>IF('Anexo V - Quadro Consolidado'!AE56=Conferidor!$BB$2,'Anexo V - Quadro Consolidado'!J56,0)</f>
        <v>0</v>
      </c>
      <c r="BD57" s="43">
        <f>IF('Anexo V - Quadro Consolidado'!AF56=Conferidor!$BD$2,'Anexo V - Quadro Consolidado'!K56,0)</f>
        <v>0</v>
      </c>
      <c r="BE57" s="43">
        <f>IF('Anexo V - Quadro Consolidado'!AF56=Conferidor!$BE$2,'Anexo V - Quadro Consolidado'!K56,0)</f>
        <v>0</v>
      </c>
      <c r="BF57" s="43">
        <f>IF('Anexo V - Quadro Consolidado'!AF56=Conferidor!$BF$2,'Anexo V - Quadro Consolidado'!K56,0)</f>
        <v>0</v>
      </c>
      <c r="BG57" s="43">
        <f>IF('Anexo V - Quadro Consolidado'!AF56=Conferidor!$BG$2,'Anexo V - Quadro Consolidado'!K56,0)</f>
        <v>0</v>
      </c>
      <c r="BH57" s="43">
        <f>IF('Anexo V - Quadro Consolidado'!AF56=Conferidor!$BH$2,'Anexo V - Quadro Consolidado'!K56,0)</f>
        <v>0</v>
      </c>
      <c r="BI57" s="43">
        <f>IF('Anexo V - Quadro Consolidado'!AF56=Conferidor!$BI$2,'Anexo V - Quadro Consolidado'!K56,0)</f>
        <v>0</v>
      </c>
      <c r="BJ57" s="43">
        <f>IF('Anexo V - Quadro Consolidado'!AF56=Conferidor!$BJ$2,'Anexo V - Quadro Consolidado'!K56,0)</f>
        <v>0</v>
      </c>
      <c r="BK57" s="43">
        <f>IF('Anexo V - Quadro Consolidado'!AF56=Conferidor!$BK$2,'Anexo V - Quadro Consolidado'!K56,0)</f>
        <v>0</v>
      </c>
      <c r="BM57" s="43">
        <f>IF('Anexo V - Quadro Consolidado'!AG56=Conferidor!$BM$2,'Anexo V - Quadro Consolidado'!L56,0)</f>
        <v>0</v>
      </c>
      <c r="BN57" s="43">
        <f>IF('Anexo V - Quadro Consolidado'!AG56=Conferidor!$BN$2,'Anexo V - Quadro Consolidado'!L56,0)</f>
        <v>0</v>
      </c>
      <c r="BO57" s="43">
        <f>IF('Anexo V - Quadro Consolidado'!AG56=Conferidor!$BO$2,'Anexo V - Quadro Consolidado'!L56,0)</f>
        <v>0</v>
      </c>
      <c r="BP57" s="43">
        <f>IF('Anexo V - Quadro Consolidado'!AG56=Conferidor!$BP$2,'Anexo V - Quadro Consolidado'!L56,0)</f>
        <v>0</v>
      </c>
      <c r="BQ57" s="43">
        <f>IF('Anexo V - Quadro Consolidado'!AG56=Conferidor!$BQ$2,'Anexo V - Quadro Consolidado'!L56,0)</f>
        <v>1</v>
      </c>
      <c r="BR57" s="43">
        <f>IF('Anexo V - Quadro Consolidado'!AG56=Conferidor!$BR$2,'Anexo V - Quadro Consolidado'!L56,0)</f>
        <v>0</v>
      </c>
      <c r="BT57" s="43">
        <f>IF('Anexo V - Quadro Consolidado'!AD56=Conferidor!$BT$2,'Anexo V - Quadro Consolidado'!I56,0)</f>
        <v>0</v>
      </c>
      <c r="BU57" s="43">
        <f>IF('Anexo V - Quadro Consolidado'!AD56=Conferidor!$BU$2,'Anexo V - Quadro Consolidado'!I56,0)</f>
        <v>0</v>
      </c>
      <c r="BV57" s="43">
        <f>IF('Anexo V - Quadro Consolidado'!AD56=Conferidor!$BV$2,'Anexo V - Quadro Consolidado'!I56,0)</f>
        <v>0</v>
      </c>
      <c r="BW57" s="43">
        <f>IF('Anexo V - Quadro Consolidado'!AD56=Conferidor!$BW$2,'Anexo V - Quadro Consolidado'!I56,0)</f>
        <v>0</v>
      </c>
      <c r="BX57" s="43">
        <f>IF('Anexo V - Quadro Consolidado'!AD56=Conferidor!$BX$2,'Anexo V - Quadro Consolidado'!I56,0)</f>
        <v>0</v>
      </c>
      <c r="BY57" s="43">
        <f>IF('Anexo V - Quadro Consolidado'!AD56=Conferidor!$BY$2,'Anexo V - Quadro Consolidado'!I56,0)</f>
        <v>0</v>
      </c>
      <c r="CA57" s="43">
        <f>IF('Anexo V - Quadro Consolidado'!AK56=Conferidor!$CA$2,'Anexo V - Quadro Consolidado'!P56,0)</f>
        <v>0</v>
      </c>
      <c r="CB57" s="43">
        <f>IF('Anexo V - Quadro Consolidado'!AK56=Conferidor!$CB$2,'Anexo V - Quadro Consolidado'!P56,0)</f>
        <v>0</v>
      </c>
      <c r="CC57" s="43">
        <f>IF('Anexo V - Quadro Consolidado'!AK56=Conferidor!$CC$2,'Anexo V - Quadro Consolidado'!P56,0)</f>
        <v>0</v>
      </c>
      <c r="CD57" s="43">
        <f>IF('Anexo V - Quadro Consolidado'!AK56=Conferidor!$CD$2,'Anexo V - Quadro Consolidado'!P56,0)</f>
        <v>0</v>
      </c>
      <c r="CE57" s="43">
        <f>IF('Anexo V - Quadro Consolidado'!AK56=Conferidor!$CE$2,'Anexo V - Quadro Consolidado'!P56,0)</f>
        <v>0</v>
      </c>
      <c r="CF57" s="43">
        <f>IF('Anexo V - Quadro Consolidado'!AK56=Conferidor!$CF$2,'Anexo V - Quadro Consolidado'!P56,0)</f>
        <v>0</v>
      </c>
      <c r="CH57" s="43">
        <f>IF('Anexo V - Quadro Consolidado'!AM56=Conferidor!$CH$2,'Anexo V - Quadro Consolidado'!R56,0)</f>
        <v>0</v>
      </c>
      <c r="CI57" s="43">
        <f>IF('Anexo V - Quadro Consolidado'!AM56=Conferidor!$CI$2,'Anexo V - Quadro Consolidado'!R56,0)</f>
        <v>0</v>
      </c>
      <c r="CJ57" s="43">
        <f>IF('Anexo V - Quadro Consolidado'!AM56=Conferidor!$CJ$2,'Anexo V - Quadro Consolidado'!R56,0)</f>
        <v>0</v>
      </c>
      <c r="CK57" s="43">
        <f>IF('Anexo V - Quadro Consolidado'!AM56=Conferidor!$CK$2,'Anexo V - Quadro Consolidado'!R56,0)</f>
        <v>0</v>
      </c>
      <c r="CL57" s="43">
        <f>IF('Anexo V - Quadro Consolidado'!AM56=Conferidor!$CL$2,'Anexo V - Quadro Consolidado'!R56,0)</f>
        <v>0</v>
      </c>
      <c r="CM57" s="43">
        <f>IF('Anexo V - Quadro Consolidado'!AM56=Conferidor!$CM$2,'Anexo V - Quadro Consolidado'!R56,0)</f>
        <v>0</v>
      </c>
      <c r="CO57" s="43">
        <f>IF('Anexo V - Quadro Consolidado'!AN56=Conferidor!$CO$2,'Anexo V - Quadro Consolidado'!S56,0)</f>
        <v>0</v>
      </c>
      <c r="CP57" s="43">
        <f>IF('Anexo V - Quadro Consolidado'!AN56=Conferidor!$CP$2,'Anexo V - Quadro Consolidado'!S56,0)</f>
        <v>0</v>
      </c>
      <c r="CQ57" s="43">
        <f>IF('Anexo V - Quadro Consolidado'!AN56=Conferidor!$CQ$2,'Anexo V - Quadro Consolidado'!S56,0)</f>
        <v>0</v>
      </c>
      <c r="CR57" s="43">
        <f>IF('Anexo V - Quadro Consolidado'!AN56=Conferidor!$CR$2,'Anexo V - Quadro Consolidado'!S56,0)</f>
        <v>0</v>
      </c>
      <c r="CS57" s="43">
        <f>IF('Anexo V - Quadro Consolidado'!AN56=Conferidor!$CS$2,'Anexo V - Quadro Consolidado'!S56,0)</f>
        <v>0</v>
      </c>
      <c r="CT57" s="43">
        <f>IF('Anexo V - Quadro Consolidado'!AN56=Conferidor!$CT$2,'Anexo V - Quadro Consolidado'!S56,0)</f>
        <v>0</v>
      </c>
      <c r="CV57" s="43">
        <f>IF('Anexo V - Quadro Consolidado'!AO56=Conferidor!$CV$2,'Anexo V - Quadro Consolidado'!T56,0)</f>
        <v>0</v>
      </c>
      <c r="CW57" s="43">
        <f>IF('Anexo V - Quadro Consolidado'!AO56=Conferidor!$CW$2,'Anexo V - Quadro Consolidado'!T56,0)</f>
        <v>0</v>
      </c>
      <c r="CX57" s="43">
        <f>IF('Anexo V - Quadro Consolidado'!AO56=Conferidor!$CX$2,'Anexo V - Quadro Consolidado'!T56,0)</f>
        <v>0</v>
      </c>
      <c r="CY57" s="43">
        <f>IF('Anexo V - Quadro Consolidado'!AO56=Conferidor!$CY$2,'Anexo V - Quadro Consolidado'!T56,0)</f>
        <v>0</v>
      </c>
      <c r="CZ57" s="43">
        <f>IF('Anexo V - Quadro Consolidado'!AO56=Conferidor!$CZ$2,'Anexo V - Quadro Consolidado'!T56,0)</f>
        <v>0</v>
      </c>
      <c r="DA57" s="43">
        <f>IF('Anexo V - Quadro Consolidado'!AO56=Conferidor!$DA$2,'Anexo V - Quadro Consolidado'!T56,0)</f>
        <v>0</v>
      </c>
      <c r="DC57" s="43">
        <f>IF('Anexo V - Quadro Consolidado'!AL56=Conferidor!$DC$2,'Anexo V - Quadro Consolidado'!Q56,0)</f>
        <v>0</v>
      </c>
      <c r="DD57" s="43">
        <f>IF('Anexo V - Quadro Consolidado'!AL56=Conferidor!$DD$2,'Anexo V - Quadro Consolidado'!Q56,0)</f>
        <v>0</v>
      </c>
      <c r="DE57" s="43">
        <f>IF('Anexo V - Quadro Consolidado'!AL56=Conferidor!$DE$2,'Anexo V - Quadro Consolidado'!Q56,0)</f>
        <v>0</v>
      </c>
      <c r="DF57" s="43">
        <f>IF('Anexo V - Quadro Consolidado'!AL56=Conferidor!$DF$2,'Anexo V - Quadro Consolidado'!Q56,0)</f>
        <v>0</v>
      </c>
      <c r="DG57" s="43">
        <f>IF('Anexo V - Quadro Consolidado'!AL56=Conferidor!$DG$2,'Anexo V - Quadro Consolidado'!Q56,0)</f>
        <v>0</v>
      </c>
      <c r="DH57" s="43">
        <f>IF('Anexo V - Quadro Consolidado'!AL56=Conferidor!$DH$2,'Anexo V - Quadro Consolidado'!Q56,0)</f>
        <v>0</v>
      </c>
      <c r="DJ57" s="43">
        <f>IF('Anexo V - Quadro Consolidado'!AP56=Conferidor!$DJ$2,'Anexo V - Quadro Consolidado'!U56,0)</f>
        <v>0</v>
      </c>
      <c r="DK57" s="43">
        <f>IF('Anexo V - Quadro Consolidado'!AP56=Conferidor!$DK$2,'Anexo V - Quadro Consolidado'!U56,0)</f>
        <v>0</v>
      </c>
      <c r="DL57" s="43">
        <f>IF('Anexo V - Quadro Consolidado'!AP56=Conferidor!$DL$2,'Anexo V - Quadro Consolidado'!U56,0)</f>
        <v>0</v>
      </c>
      <c r="DM57" s="43">
        <f>IF('Anexo V - Quadro Consolidado'!AP56=Conferidor!$DM$2,'Anexo V - Quadro Consolidado'!U56,0)</f>
        <v>0</v>
      </c>
      <c r="DN57" s="43">
        <f>IF('Anexo V - Quadro Consolidado'!AP56=Conferidor!$DN$2,'Anexo V - Quadro Consolidado'!U56,0)</f>
        <v>0</v>
      </c>
      <c r="DO57" s="43">
        <f>IF('Anexo V - Quadro Consolidado'!AP56=Conferidor!$DO$2,'Anexo V - Quadro Consolidado'!U56,0)</f>
        <v>0</v>
      </c>
      <c r="DQ57" s="43">
        <f>IF('Anexo V - Quadro Consolidado'!AQ56=Conferidor!$DQ$2,'Anexo V - Quadro Consolidado'!V56,0)</f>
        <v>0</v>
      </c>
      <c r="DR57" s="43">
        <f>IF('Anexo V - Quadro Consolidado'!AQ56=Conferidor!$DR$2,'Anexo V - Quadro Consolidado'!V56,0)</f>
        <v>0</v>
      </c>
      <c r="DS57" s="43">
        <f>IF('Anexo V - Quadro Consolidado'!AQ56=Conferidor!$DS$2,'Anexo V - Quadro Consolidado'!V56,0)</f>
        <v>0</v>
      </c>
      <c r="DT57" s="43">
        <f>IF('Anexo V - Quadro Consolidado'!AQ56=Conferidor!$DT$2,'Anexo V - Quadro Consolidado'!V56,0)</f>
        <v>0</v>
      </c>
      <c r="DU57" s="43">
        <f>IF('Anexo V - Quadro Consolidado'!AQ56=Conferidor!$DU$2,'Anexo V - Quadro Consolidado'!V56,0)</f>
        <v>0</v>
      </c>
      <c r="DV57" s="43">
        <f>IF('Anexo V - Quadro Consolidado'!AQ56=Conferidor!$DV$2,'Anexo V - Quadro Consolidado'!V56,0)</f>
        <v>0</v>
      </c>
      <c r="DX57" s="22">
        <f>IF('Anexo V - Quadro Consolidado'!AR56=Conferidor!$DX$2,'Anexo V - Quadro Consolidado'!W56,0)</f>
        <v>0</v>
      </c>
      <c r="DY57" s="22">
        <f>IF('Anexo V - Quadro Consolidado'!AR56=Conferidor!$DY$2,'Anexo V - Quadro Consolidado'!W56,0)</f>
        <v>0</v>
      </c>
      <c r="DZ57" s="22">
        <f>IF('Anexo V - Quadro Consolidado'!AR56=Conferidor!$DZ$2,'Anexo V - Quadro Consolidado'!W56,0)</f>
        <v>0</v>
      </c>
      <c r="EA57" s="22">
        <f>IF('Anexo V - Quadro Consolidado'!AR56=Conferidor!$EA$2,'Anexo V - Quadro Consolidado'!W56,0)</f>
        <v>0</v>
      </c>
      <c r="EB57" s="22">
        <f>IF('Anexo V - Quadro Consolidado'!AR56=Conferidor!$EB$2,'Anexo V - Quadro Consolidado'!W56,0)</f>
        <v>0</v>
      </c>
      <c r="EC57" s="22">
        <f>IF('Anexo V - Quadro Consolidado'!AR56=Conferidor!$EC$2,'Anexo V - Quadro Consolidado'!W56,0)</f>
        <v>0</v>
      </c>
      <c r="EE57" s="43">
        <f>IF('Anexo V - Quadro Consolidado'!AS56=Conferidor!$EE$2,'Anexo V - Quadro Consolidado'!X56,0)</f>
        <v>0</v>
      </c>
      <c r="EF57" s="43">
        <f>IF('Anexo V - Quadro Consolidado'!AS56=Conferidor!$EF$2,'Anexo V - Quadro Consolidado'!X56,0)</f>
        <v>0</v>
      </c>
      <c r="EG57" s="43">
        <f>IF('Anexo V - Quadro Consolidado'!AS56=Conferidor!$EG$2,'Anexo V - Quadro Consolidado'!X56,0)</f>
        <v>0</v>
      </c>
      <c r="EH57" s="43">
        <f>IF('Anexo V - Quadro Consolidado'!AS56=Conferidor!$EH$2,'Anexo V - Quadro Consolidado'!X56,0)</f>
        <v>0</v>
      </c>
      <c r="EI57" s="43">
        <f>IF('Anexo V - Quadro Consolidado'!AS56=Conferidor!$EI$2,'Anexo V - Quadro Consolidado'!X56,0)</f>
        <v>0</v>
      </c>
      <c r="EJ57" s="43">
        <f>IF('Anexo V - Quadro Consolidado'!AS56=Conferidor!$EJ$2,'Anexo V - Quadro Consolidado'!X56,0)</f>
        <v>0</v>
      </c>
      <c r="EL57" s="43">
        <f>IF('Anexo V - Quadro Consolidado'!AT56=Conferidor!$EL$2,'Anexo V - Quadro Consolidado'!Y56,0)</f>
        <v>0</v>
      </c>
      <c r="EM57" s="43">
        <f>IF('Anexo V - Quadro Consolidado'!AT56=Conferidor!$EM$2,'Anexo V - Quadro Consolidado'!Y56,0)</f>
        <v>0</v>
      </c>
      <c r="EN57" s="43">
        <f>IF('Anexo V - Quadro Consolidado'!AT56=Conferidor!$EN$2,'Anexo V - Quadro Consolidado'!Y56,0)</f>
        <v>0</v>
      </c>
      <c r="EO57" s="43">
        <f>IF('Anexo V - Quadro Consolidado'!AT56=Conferidor!$EO$2,'Anexo V - Quadro Consolidado'!Y56,0)</f>
        <v>0</v>
      </c>
      <c r="EP57" s="43">
        <f>IF('Anexo V - Quadro Consolidado'!AT56=Conferidor!$EP$2,'Anexo V - Quadro Consolidado'!Y56,0)</f>
        <v>0</v>
      </c>
      <c r="EQ57" s="43">
        <f>IF('Anexo V - Quadro Consolidado'!AT56=Conferidor!$EQ$2,'Anexo V - Quadro Consolidado'!Y56,0)</f>
        <v>0</v>
      </c>
    </row>
    <row r="58" spans="1:147">
      <c r="A58" s="475" t="s">
        <v>103</v>
      </c>
      <c r="B58" s="475" t="s">
        <v>55</v>
      </c>
      <c r="C58" s="12" t="s">
        <v>629</v>
      </c>
      <c r="D58" s="50">
        <f>IF('Anexo V - Quadro Consolidado'!AA57=Conferidor!$D$2,'Anexo V - Quadro Consolidado'!F57,0)</f>
        <v>0</v>
      </c>
      <c r="E58" s="50">
        <f>IF('Anexo V - Quadro Consolidado'!AA57=Conferidor!$E$2,'Anexo V - Quadro Consolidado'!F57,0)</f>
        <v>0</v>
      </c>
      <c r="F58" s="50">
        <f>IF('Anexo V - Quadro Consolidado'!AA57=Conferidor!$F$2,'Anexo V - Quadro Consolidado'!F57,0)</f>
        <v>0</v>
      </c>
      <c r="G58" s="50">
        <f>IF('Anexo V - Quadro Consolidado'!AA57=Conferidor!$G$2,'Anexo V - Quadro Consolidado'!F57,0)</f>
        <v>0</v>
      </c>
      <c r="H58" s="50">
        <f>IF('Anexo V - Quadro Consolidado'!AA57=Conferidor!$H$2,'Anexo V - Quadro Consolidado'!F57,0)</f>
        <v>0</v>
      </c>
      <c r="I58" s="50">
        <f>IF('Anexo V - Quadro Consolidado'!AA57=Conferidor!$I$2,'Anexo V - Quadro Consolidado'!F57,0)</f>
        <v>0</v>
      </c>
      <c r="K58" s="262">
        <f>IF('Anexo V - Quadro Consolidado'!AB57=Conferidor!$K$2,'Anexo V - Quadro Consolidado'!G57,0)</f>
        <v>0</v>
      </c>
      <c r="L58" s="262">
        <f>IF('Anexo V - Quadro Consolidado'!AB57=Conferidor!$L$2,'Anexo V - Quadro Consolidado'!G57,0)</f>
        <v>0</v>
      </c>
      <c r="M58" s="262">
        <f>IF('Anexo V - Quadro Consolidado'!AB57=Conferidor!$M$2,'Anexo V - Quadro Consolidado'!G57,0)</f>
        <v>0</v>
      </c>
      <c r="N58" s="262">
        <f>IF('Anexo V - Quadro Consolidado'!AB57=Conferidor!$N$2,'Anexo V - Quadro Consolidado'!G57,0)</f>
        <v>0</v>
      </c>
      <c r="O58" s="262">
        <f>IF('Anexo V - Quadro Consolidado'!AB57=Conferidor!$O$2,'Anexo V - Quadro Consolidado'!G57,0)</f>
        <v>0</v>
      </c>
      <c r="P58" s="262">
        <f>IF('Anexo V - Quadro Consolidado'!AB57=Conferidor!$P$2,'Anexo V - Quadro Consolidado'!G57,0)</f>
        <v>0</v>
      </c>
      <c r="R58" s="50">
        <f>IF('Anexo V - Quadro Consolidado'!AC57=Conferidor!$R$2,'Anexo V - Quadro Consolidado'!H57,0)</f>
        <v>0</v>
      </c>
      <c r="S58" s="50">
        <f>IF('Anexo V - Quadro Consolidado'!AC57=Conferidor!$S$2,'Anexo V - Quadro Consolidado'!H57,0)</f>
        <v>0</v>
      </c>
      <c r="T58" s="50">
        <f>IF('Anexo V - Quadro Consolidado'!AC57=Conferidor!$T$2,'Anexo V - Quadro Consolidado'!H57,0)</f>
        <v>0</v>
      </c>
      <c r="U58" s="50">
        <f>IF('Anexo V - Quadro Consolidado'!AC57=Conferidor!$U$2,'Anexo V - Quadro Consolidado'!H57,0)</f>
        <v>0</v>
      </c>
      <c r="V58" s="50">
        <f>IF('Anexo V - Quadro Consolidado'!AC57=Conferidor!$V$2,'Anexo V - Quadro Consolidado'!H57,0)</f>
        <v>0</v>
      </c>
      <c r="W58" s="50">
        <f>IF('Anexo V - Quadro Consolidado'!AC57=Conferidor!$W$2,'Anexo V - Quadro Consolidado'!H57,0)</f>
        <v>0</v>
      </c>
      <c r="Y58" s="43">
        <f>IF('Anexo V - Quadro Consolidado'!AH57=Conferidor!$Y$2,'Anexo V - Quadro Consolidado'!M57,0)</f>
        <v>0</v>
      </c>
      <c r="Z58" s="43">
        <f>IF('Anexo V - Quadro Consolidado'!AH57=Conferidor!$Z$2,'Anexo V - Quadro Consolidado'!M57,0)</f>
        <v>0</v>
      </c>
      <c r="AA58" s="43">
        <f>IF('Anexo V - Quadro Consolidado'!AH57=Conferidor!$AA$2,'Anexo V - Quadro Consolidado'!M57,0)</f>
        <v>0</v>
      </c>
      <c r="AB58" s="43">
        <f>IF('Anexo V - Quadro Consolidado'!AH57=Conferidor!$AB$2,'Anexo V - Quadro Consolidado'!M57,0)</f>
        <v>0</v>
      </c>
      <c r="AC58" s="43">
        <f>IF('Anexo V - Quadro Consolidado'!AH57=Conferidor!$AC$2,'Anexo V - Quadro Consolidado'!M57,0)</f>
        <v>0</v>
      </c>
      <c r="AD58" s="43">
        <f>IF('Anexo V - Quadro Consolidado'!AH57=Conferidor!$AD$2,'Anexo V - Quadro Consolidado'!M57,0)</f>
        <v>0</v>
      </c>
      <c r="AF58" s="43">
        <f>IF('Anexo V - Quadro Consolidado'!AI57=Conferidor!$AF$2,'Anexo V - Quadro Consolidado'!N57,0)</f>
        <v>0</v>
      </c>
      <c r="AG58" s="43">
        <f>IF('Anexo V - Quadro Consolidado'!AI57=Conferidor!$AG$2,'Anexo V - Quadro Consolidado'!N57,0)</f>
        <v>0</v>
      </c>
      <c r="AH58" s="43">
        <f>IF('Anexo V - Quadro Consolidado'!AI57=Conferidor!$AH$2,'Anexo V - Quadro Consolidado'!N57,0)</f>
        <v>0</v>
      </c>
      <c r="AI58" s="43">
        <f>IF('Anexo V - Quadro Consolidado'!AI57=Conferidor!$AI$2,'Anexo V - Quadro Consolidado'!N57,0)</f>
        <v>0</v>
      </c>
      <c r="AJ58" s="43">
        <f>IF('Anexo V - Quadro Consolidado'!AI57=Conferidor!$AJ$2,'Anexo V - Quadro Consolidado'!N57,0)</f>
        <v>0</v>
      </c>
      <c r="AK58" s="43">
        <f>IF('Anexo V - Quadro Consolidado'!AI57=Conferidor!$AK$2,'Anexo V - Quadro Consolidado'!N57,0)</f>
        <v>0</v>
      </c>
      <c r="AM58" s="43">
        <f>IF('Anexo V - Quadro Consolidado'!AJ57=Conferidor!$AM$2,'Anexo V - Quadro Consolidado'!O57,0)</f>
        <v>0</v>
      </c>
      <c r="AN58" s="43">
        <f>IF('Anexo V - Quadro Consolidado'!AJ57=Conferidor!$AN$2,'Anexo V - Quadro Consolidado'!O57,0)</f>
        <v>0</v>
      </c>
      <c r="AO58" s="43">
        <f>IF('Anexo V - Quadro Consolidado'!AJ57=Conferidor!$AO$2,'Anexo V - Quadro Consolidado'!O57,0)</f>
        <v>0</v>
      </c>
      <c r="AP58" s="43">
        <f>IF('Anexo V - Quadro Consolidado'!AJ57=Conferidor!$AP$2,'Anexo V - Quadro Consolidado'!O57,0)</f>
        <v>0</v>
      </c>
      <c r="AQ58" s="43">
        <f>IF('Anexo V - Quadro Consolidado'!AJ57=Conferidor!$AQ$2,'Anexo V - Quadro Consolidado'!O57,0)</f>
        <v>0</v>
      </c>
      <c r="AR58" s="43">
        <f>IF('Anexo V - Quadro Consolidado'!AJ57=Conferidor!$AR$2,'Anexo V - Quadro Consolidado'!O57,0)</f>
        <v>0</v>
      </c>
      <c r="AT58" s="43">
        <f>IF('Anexo V - Quadro Consolidado'!AE57=Conferidor!$AT$2,'Anexo V - Quadro Consolidado'!J57,0)</f>
        <v>0</v>
      </c>
      <c r="AU58" s="43">
        <f>IF('Anexo V - Quadro Consolidado'!AE57=Conferidor!$AU$2,'Anexo V - Quadro Consolidado'!J57,0)</f>
        <v>0</v>
      </c>
      <c r="AV58" s="43">
        <f>IF('Anexo V - Quadro Consolidado'!AE57=Conferidor!$AV$2,'Anexo V - Quadro Consolidado'!J57,0)</f>
        <v>0</v>
      </c>
      <c r="AW58" s="43">
        <f>IF('Anexo V - Quadro Consolidado'!AE57=Conferidor!$AW$2,'Anexo V - Quadro Consolidado'!J57,0)</f>
        <v>0</v>
      </c>
      <c r="AX58" s="43">
        <f>IF('Anexo V - Quadro Consolidado'!AE57=Conferidor!$AX$2,'Anexo V - Quadro Consolidado'!J57,0)</f>
        <v>0</v>
      </c>
      <c r="AY58" s="43">
        <f>IF('Anexo V - Quadro Consolidado'!AE57=Conferidor!$AY$2,'Anexo V - Quadro Consolidado'!J57,0)</f>
        <v>0</v>
      </c>
      <c r="AZ58" s="43">
        <f>IF('Anexo V - Quadro Consolidado'!AE57=Conferidor!$AZ$2,'Anexo V - Quadro Consolidado'!J57,0)</f>
        <v>0</v>
      </c>
      <c r="BA58" s="43">
        <f>IF('Anexo V - Quadro Consolidado'!AE57=Conferidor!$BA$2,'Anexo V - Quadro Consolidado'!J57,0)</f>
        <v>0</v>
      </c>
      <c r="BB58" s="43">
        <f>IF('Anexo V - Quadro Consolidado'!AE57=Conferidor!$BB$2,'Anexo V - Quadro Consolidado'!J57,0)</f>
        <v>0</v>
      </c>
      <c r="BD58" s="43">
        <f>IF('Anexo V - Quadro Consolidado'!AF57=Conferidor!$BD$2,'Anexo V - Quadro Consolidado'!K57,0)</f>
        <v>0</v>
      </c>
      <c r="BE58" s="43">
        <f>IF('Anexo V - Quadro Consolidado'!AF57=Conferidor!$BE$2,'Anexo V - Quadro Consolidado'!K57,0)</f>
        <v>0</v>
      </c>
      <c r="BF58" s="43">
        <f>IF('Anexo V - Quadro Consolidado'!AF57=Conferidor!$BF$2,'Anexo V - Quadro Consolidado'!K57,0)</f>
        <v>0</v>
      </c>
      <c r="BG58" s="43">
        <f>IF('Anexo V - Quadro Consolidado'!AF57=Conferidor!$BG$2,'Anexo V - Quadro Consolidado'!K57,0)</f>
        <v>0</v>
      </c>
      <c r="BH58" s="43">
        <f>IF('Anexo V - Quadro Consolidado'!AF57=Conferidor!$BH$2,'Anexo V - Quadro Consolidado'!K57,0)</f>
        <v>0</v>
      </c>
      <c r="BI58" s="43">
        <f>IF('Anexo V - Quadro Consolidado'!AF57=Conferidor!$BI$2,'Anexo V - Quadro Consolidado'!K57,0)</f>
        <v>0</v>
      </c>
      <c r="BJ58" s="43">
        <f>IF('Anexo V - Quadro Consolidado'!AF57=Conferidor!$BJ$2,'Anexo V - Quadro Consolidado'!K57,0)</f>
        <v>0</v>
      </c>
      <c r="BK58" s="43">
        <f>IF('Anexo V - Quadro Consolidado'!AF57=Conferidor!$BK$2,'Anexo V - Quadro Consolidado'!K57,0)</f>
        <v>0</v>
      </c>
      <c r="BM58" s="43">
        <f>IF('Anexo V - Quadro Consolidado'!AG57=Conferidor!$BM$2,'Anexo V - Quadro Consolidado'!L57,0)</f>
        <v>0</v>
      </c>
      <c r="BN58" s="43">
        <f>IF('Anexo V - Quadro Consolidado'!AG57=Conferidor!$BN$2,'Anexo V - Quadro Consolidado'!L57,0)</f>
        <v>0</v>
      </c>
      <c r="BO58" s="43">
        <f>IF('Anexo V - Quadro Consolidado'!AG57=Conferidor!$BO$2,'Anexo V - Quadro Consolidado'!L57,0)</f>
        <v>0</v>
      </c>
      <c r="BP58" s="43">
        <f>IF('Anexo V - Quadro Consolidado'!AG57=Conferidor!$BP$2,'Anexo V - Quadro Consolidado'!L57,0)</f>
        <v>0</v>
      </c>
      <c r="BQ58" s="43">
        <f>IF('Anexo V - Quadro Consolidado'!AG57=Conferidor!$BQ$2,'Anexo V - Quadro Consolidado'!L57,0)</f>
        <v>1</v>
      </c>
      <c r="BR58" s="43">
        <f>IF('Anexo V - Quadro Consolidado'!AG57=Conferidor!$BR$2,'Anexo V - Quadro Consolidado'!L57,0)</f>
        <v>0</v>
      </c>
      <c r="BT58" s="43">
        <f>IF('Anexo V - Quadro Consolidado'!AD57=Conferidor!$BT$2,'Anexo V - Quadro Consolidado'!I57,0)</f>
        <v>0</v>
      </c>
      <c r="BU58" s="43">
        <f>IF('Anexo V - Quadro Consolidado'!AD57=Conferidor!$BU$2,'Anexo V - Quadro Consolidado'!I57,0)</f>
        <v>0</v>
      </c>
      <c r="BV58" s="43">
        <f>IF('Anexo V - Quadro Consolidado'!AD57=Conferidor!$BV$2,'Anexo V - Quadro Consolidado'!I57,0)</f>
        <v>0</v>
      </c>
      <c r="BW58" s="43">
        <f>IF('Anexo V - Quadro Consolidado'!AD57=Conferidor!$BW$2,'Anexo V - Quadro Consolidado'!I57,0)</f>
        <v>0</v>
      </c>
      <c r="BX58" s="43">
        <f>IF('Anexo V - Quadro Consolidado'!AD57=Conferidor!$BX$2,'Anexo V - Quadro Consolidado'!I57,0)</f>
        <v>0</v>
      </c>
      <c r="BY58" s="43">
        <f>IF('Anexo V - Quadro Consolidado'!AD57=Conferidor!$BY$2,'Anexo V - Quadro Consolidado'!I57,0)</f>
        <v>0</v>
      </c>
      <c r="CA58" s="43">
        <f>IF('Anexo V - Quadro Consolidado'!AK57=Conferidor!$CA$2,'Anexo V - Quadro Consolidado'!P57,0)</f>
        <v>0</v>
      </c>
      <c r="CB58" s="43">
        <f>IF('Anexo V - Quadro Consolidado'!AK57=Conferidor!$CB$2,'Anexo V - Quadro Consolidado'!P57,0)</f>
        <v>0</v>
      </c>
      <c r="CC58" s="43">
        <f>IF('Anexo V - Quadro Consolidado'!AK57=Conferidor!$CC$2,'Anexo V - Quadro Consolidado'!P57,0)</f>
        <v>0</v>
      </c>
      <c r="CD58" s="43">
        <f>IF('Anexo V - Quadro Consolidado'!AK57=Conferidor!$CD$2,'Anexo V - Quadro Consolidado'!P57,0)</f>
        <v>0</v>
      </c>
      <c r="CE58" s="43">
        <f>IF('Anexo V - Quadro Consolidado'!AK57=Conferidor!$CE$2,'Anexo V - Quadro Consolidado'!P57,0)</f>
        <v>0</v>
      </c>
      <c r="CF58" s="43">
        <f>IF('Anexo V - Quadro Consolidado'!AK57=Conferidor!$CF$2,'Anexo V - Quadro Consolidado'!P57,0)</f>
        <v>0</v>
      </c>
      <c r="CH58" s="43">
        <f>IF('Anexo V - Quadro Consolidado'!AM57=Conferidor!$CH$2,'Anexo V - Quadro Consolidado'!R57,0)</f>
        <v>0</v>
      </c>
      <c r="CI58" s="43">
        <f>IF('Anexo V - Quadro Consolidado'!AM57=Conferidor!$CI$2,'Anexo V - Quadro Consolidado'!R57,0)</f>
        <v>0</v>
      </c>
      <c r="CJ58" s="43">
        <f>IF('Anexo V - Quadro Consolidado'!AM57=Conferidor!$CJ$2,'Anexo V - Quadro Consolidado'!R57,0)</f>
        <v>0</v>
      </c>
      <c r="CK58" s="43">
        <f>IF('Anexo V - Quadro Consolidado'!AM57=Conferidor!$CK$2,'Anexo V - Quadro Consolidado'!R57,0)</f>
        <v>0</v>
      </c>
      <c r="CL58" s="43">
        <f>IF('Anexo V - Quadro Consolidado'!AM57=Conferidor!$CL$2,'Anexo V - Quadro Consolidado'!R57,0)</f>
        <v>0</v>
      </c>
      <c r="CM58" s="43">
        <f>IF('Anexo V - Quadro Consolidado'!AM57=Conferidor!$CM$2,'Anexo V - Quadro Consolidado'!R57,0)</f>
        <v>0</v>
      </c>
      <c r="CO58" s="43">
        <f>IF('Anexo V - Quadro Consolidado'!AN57=Conferidor!$CO$2,'Anexo V - Quadro Consolidado'!S57,0)</f>
        <v>0</v>
      </c>
      <c r="CP58" s="43">
        <f>IF('Anexo V - Quadro Consolidado'!AN57=Conferidor!$CP$2,'Anexo V - Quadro Consolidado'!S57,0)</f>
        <v>0</v>
      </c>
      <c r="CQ58" s="43">
        <f>IF('Anexo V - Quadro Consolidado'!AN57=Conferidor!$CQ$2,'Anexo V - Quadro Consolidado'!S57,0)</f>
        <v>0</v>
      </c>
      <c r="CR58" s="43">
        <f>IF('Anexo V - Quadro Consolidado'!AN57=Conferidor!$CR$2,'Anexo V - Quadro Consolidado'!S57,0)</f>
        <v>0</v>
      </c>
      <c r="CS58" s="43">
        <f>IF('Anexo V - Quadro Consolidado'!AN57=Conferidor!$CS$2,'Anexo V - Quadro Consolidado'!S57,0)</f>
        <v>0</v>
      </c>
      <c r="CT58" s="43">
        <f>IF('Anexo V - Quadro Consolidado'!AN57=Conferidor!$CT$2,'Anexo V - Quadro Consolidado'!S57,0)</f>
        <v>0</v>
      </c>
      <c r="CV58" s="43">
        <f>IF('Anexo V - Quadro Consolidado'!AO57=Conferidor!$CV$2,'Anexo V - Quadro Consolidado'!T57,0)</f>
        <v>0</v>
      </c>
      <c r="CW58" s="43">
        <f>IF('Anexo V - Quadro Consolidado'!AO57=Conferidor!$CW$2,'Anexo V - Quadro Consolidado'!T57,0)</f>
        <v>0</v>
      </c>
      <c r="CX58" s="43">
        <f>IF('Anexo V - Quadro Consolidado'!AO57=Conferidor!$CX$2,'Anexo V - Quadro Consolidado'!T57,0)</f>
        <v>0</v>
      </c>
      <c r="CY58" s="43">
        <f>IF('Anexo V - Quadro Consolidado'!AO57=Conferidor!$CY$2,'Anexo V - Quadro Consolidado'!T57,0)</f>
        <v>0</v>
      </c>
      <c r="CZ58" s="43">
        <f>IF('Anexo V - Quadro Consolidado'!AO57=Conferidor!$CZ$2,'Anexo V - Quadro Consolidado'!T57,0)</f>
        <v>0</v>
      </c>
      <c r="DA58" s="43">
        <f>IF('Anexo V - Quadro Consolidado'!AO57=Conferidor!$DA$2,'Anexo V - Quadro Consolidado'!T57,0)</f>
        <v>0</v>
      </c>
      <c r="DC58" s="43">
        <f>IF('Anexo V - Quadro Consolidado'!AL57=Conferidor!$DC$2,'Anexo V - Quadro Consolidado'!Q57,0)</f>
        <v>0</v>
      </c>
      <c r="DD58" s="43">
        <f>IF('Anexo V - Quadro Consolidado'!AL57=Conferidor!$DD$2,'Anexo V - Quadro Consolidado'!Q57,0)</f>
        <v>0</v>
      </c>
      <c r="DE58" s="43">
        <f>IF('Anexo V - Quadro Consolidado'!AL57=Conferidor!$DE$2,'Anexo V - Quadro Consolidado'!Q57,0)</f>
        <v>0</v>
      </c>
      <c r="DF58" s="43">
        <f>IF('Anexo V - Quadro Consolidado'!AL57=Conferidor!$DF$2,'Anexo V - Quadro Consolidado'!Q57,0)</f>
        <v>0</v>
      </c>
      <c r="DG58" s="43">
        <f>IF('Anexo V - Quadro Consolidado'!AL57=Conferidor!$DG$2,'Anexo V - Quadro Consolidado'!Q57,0)</f>
        <v>0</v>
      </c>
      <c r="DH58" s="43">
        <f>IF('Anexo V - Quadro Consolidado'!AL57=Conferidor!$DH$2,'Anexo V - Quadro Consolidado'!Q57,0)</f>
        <v>0</v>
      </c>
      <c r="DJ58" s="43">
        <f>IF('Anexo V - Quadro Consolidado'!AP57=Conferidor!$DJ$2,'Anexo V - Quadro Consolidado'!U57,0)</f>
        <v>0</v>
      </c>
      <c r="DK58" s="43">
        <f>IF('Anexo V - Quadro Consolidado'!AP57=Conferidor!$DK$2,'Anexo V - Quadro Consolidado'!U57,0)</f>
        <v>0</v>
      </c>
      <c r="DL58" s="43">
        <f>IF('Anexo V - Quadro Consolidado'!AP57=Conferidor!$DL$2,'Anexo V - Quadro Consolidado'!U57,0)</f>
        <v>0</v>
      </c>
      <c r="DM58" s="43">
        <f>IF('Anexo V - Quadro Consolidado'!AP57=Conferidor!$DM$2,'Anexo V - Quadro Consolidado'!U57,0)</f>
        <v>0</v>
      </c>
      <c r="DN58" s="43">
        <f>IF('Anexo V - Quadro Consolidado'!AP57=Conferidor!$DN$2,'Anexo V - Quadro Consolidado'!U57,0)</f>
        <v>0</v>
      </c>
      <c r="DO58" s="43">
        <f>IF('Anexo V - Quadro Consolidado'!AP57=Conferidor!$DO$2,'Anexo V - Quadro Consolidado'!U57,0)</f>
        <v>0</v>
      </c>
      <c r="DQ58" s="43">
        <f>IF('Anexo V - Quadro Consolidado'!AQ57=Conferidor!$DQ$2,'Anexo V - Quadro Consolidado'!V57,0)</f>
        <v>0</v>
      </c>
      <c r="DR58" s="43">
        <f>IF('Anexo V - Quadro Consolidado'!AQ57=Conferidor!$DR$2,'Anexo V - Quadro Consolidado'!V57,0)</f>
        <v>0</v>
      </c>
      <c r="DS58" s="43">
        <f>IF('Anexo V - Quadro Consolidado'!AQ57=Conferidor!$DS$2,'Anexo V - Quadro Consolidado'!V57,0)</f>
        <v>0</v>
      </c>
      <c r="DT58" s="43">
        <f>IF('Anexo V - Quadro Consolidado'!AQ57=Conferidor!$DT$2,'Anexo V - Quadro Consolidado'!V57,0)</f>
        <v>0</v>
      </c>
      <c r="DU58" s="43">
        <f>IF('Anexo V - Quadro Consolidado'!AQ57=Conferidor!$DU$2,'Anexo V - Quadro Consolidado'!V57,0)</f>
        <v>0</v>
      </c>
      <c r="DV58" s="43">
        <f>IF('Anexo V - Quadro Consolidado'!AQ57=Conferidor!$DV$2,'Anexo V - Quadro Consolidado'!V57,0)</f>
        <v>0</v>
      </c>
      <c r="DX58" s="22">
        <f>IF('Anexo V - Quadro Consolidado'!AR57=Conferidor!$DX$2,'Anexo V - Quadro Consolidado'!W57,0)</f>
        <v>0</v>
      </c>
      <c r="DY58" s="22">
        <f>IF('Anexo V - Quadro Consolidado'!AR57=Conferidor!$DY$2,'Anexo V - Quadro Consolidado'!W57,0)</f>
        <v>0</v>
      </c>
      <c r="DZ58" s="22">
        <f>IF('Anexo V - Quadro Consolidado'!AR57=Conferidor!$DZ$2,'Anexo V - Quadro Consolidado'!W57,0)</f>
        <v>0</v>
      </c>
      <c r="EA58" s="22">
        <f>IF('Anexo V - Quadro Consolidado'!AR57=Conferidor!$EA$2,'Anexo V - Quadro Consolidado'!W57,0)</f>
        <v>0</v>
      </c>
      <c r="EB58" s="22">
        <f>IF('Anexo V - Quadro Consolidado'!AR57=Conferidor!$EB$2,'Anexo V - Quadro Consolidado'!W57,0)</f>
        <v>0</v>
      </c>
      <c r="EC58" s="22">
        <f>IF('Anexo V - Quadro Consolidado'!AR57=Conferidor!$EC$2,'Anexo V - Quadro Consolidado'!W57,0)</f>
        <v>0</v>
      </c>
      <c r="EE58" s="43">
        <f>IF('Anexo V - Quadro Consolidado'!AS57=Conferidor!$EE$2,'Anexo V - Quadro Consolidado'!X57,0)</f>
        <v>0</v>
      </c>
      <c r="EF58" s="43">
        <f>IF('Anexo V - Quadro Consolidado'!AS57=Conferidor!$EF$2,'Anexo V - Quadro Consolidado'!X57,0)</f>
        <v>0</v>
      </c>
      <c r="EG58" s="43">
        <f>IF('Anexo V - Quadro Consolidado'!AS57=Conferidor!$EG$2,'Anexo V - Quadro Consolidado'!X57,0)</f>
        <v>0</v>
      </c>
      <c r="EH58" s="43">
        <f>IF('Anexo V - Quadro Consolidado'!AS57=Conferidor!$EH$2,'Anexo V - Quadro Consolidado'!X57,0)</f>
        <v>0</v>
      </c>
      <c r="EI58" s="43">
        <f>IF('Anexo V - Quadro Consolidado'!AS57=Conferidor!$EI$2,'Anexo V - Quadro Consolidado'!X57,0)</f>
        <v>0</v>
      </c>
      <c r="EJ58" s="43">
        <f>IF('Anexo V - Quadro Consolidado'!AS57=Conferidor!$EJ$2,'Anexo V - Quadro Consolidado'!X57,0)</f>
        <v>0</v>
      </c>
      <c r="EL58" s="43">
        <f>IF('Anexo V - Quadro Consolidado'!AT57=Conferidor!$EL$2,'Anexo V - Quadro Consolidado'!Y57,0)</f>
        <v>0</v>
      </c>
      <c r="EM58" s="43">
        <f>IF('Anexo V - Quadro Consolidado'!AT57=Conferidor!$EM$2,'Anexo V - Quadro Consolidado'!Y57,0)</f>
        <v>0</v>
      </c>
      <c r="EN58" s="43">
        <f>IF('Anexo V - Quadro Consolidado'!AT57=Conferidor!$EN$2,'Anexo V - Quadro Consolidado'!Y57,0)</f>
        <v>0</v>
      </c>
      <c r="EO58" s="43">
        <f>IF('Anexo V - Quadro Consolidado'!AT57=Conferidor!$EO$2,'Anexo V - Quadro Consolidado'!Y57,0)</f>
        <v>0</v>
      </c>
      <c r="EP58" s="43">
        <f>IF('Anexo V - Quadro Consolidado'!AT57=Conferidor!$EP$2,'Anexo V - Quadro Consolidado'!Y57,0)</f>
        <v>0</v>
      </c>
      <c r="EQ58" s="43">
        <f>IF('Anexo V - Quadro Consolidado'!AT57=Conferidor!$EQ$2,'Anexo V - Quadro Consolidado'!Y57,0)</f>
        <v>0</v>
      </c>
    </row>
    <row r="59" spans="1:147">
      <c r="A59" s="475" t="s">
        <v>103</v>
      </c>
      <c r="B59" s="475" t="s">
        <v>55</v>
      </c>
      <c r="C59" s="12" t="s">
        <v>53</v>
      </c>
      <c r="D59" s="50">
        <f>IF('Anexo V - Quadro Consolidado'!AA58=Conferidor!$D$2,'Anexo V - Quadro Consolidado'!F58,0)</f>
        <v>0</v>
      </c>
      <c r="E59" s="50">
        <f>IF('Anexo V - Quadro Consolidado'!AA58=Conferidor!$E$2,'Anexo V - Quadro Consolidado'!F58,0)</f>
        <v>0</v>
      </c>
      <c r="F59" s="50">
        <f>IF('Anexo V - Quadro Consolidado'!AA58=Conferidor!$F$2,'Anexo V - Quadro Consolidado'!F58,0)</f>
        <v>0</v>
      </c>
      <c r="G59" s="50">
        <f>IF('Anexo V - Quadro Consolidado'!AA58=Conferidor!$G$2,'Anexo V - Quadro Consolidado'!F58,0)</f>
        <v>0</v>
      </c>
      <c r="H59" s="50">
        <f>IF('Anexo V - Quadro Consolidado'!AA58=Conferidor!$H$2,'Anexo V - Quadro Consolidado'!F58,0)</f>
        <v>0</v>
      </c>
      <c r="I59" s="50">
        <f>IF('Anexo V - Quadro Consolidado'!AA58=Conferidor!$I$2,'Anexo V - Quadro Consolidado'!F58,0)</f>
        <v>0</v>
      </c>
      <c r="K59" s="262">
        <f>IF('Anexo V - Quadro Consolidado'!AB58=Conferidor!$K$2,'Anexo V - Quadro Consolidado'!G58,0)</f>
        <v>0</v>
      </c>
      <c r="L59" s="262">
        <f>IF('Anexo V - Quadro Consolidado'!AB58=Conferidor!$L$2,'Anexo V - Quadro Consolidado'!G58,0)</f>
        <v>0</v>
      </c>
      <c r="M59" s="262">
        <f>IF('Anexo V - Quadro Consolidado'!AB58=Conferidor!$M$2,'Anexo V - Quadro Consolidado'!G58,0)</f>
        <v>0</v>
      </c>
      <c r="N59" s="262">
        <f>IF('Anexo V - Quadro Consolidado'!AB58=Conferidor!$N$2,'Anexo V - Quadro Consolidado'!G58,0)</f>
        <v>0</v>
      </c>
      <c r="O59" s="262">
        <f>IF('Anexo V - Quadro Consolidado'!AB58=Conferidor!$O$2,'Anexo V - Quadro Consolidado'!G58,0)</f>
        <v>0</v>
      </c>
      <c r="P59" s="262">
        <f>IF('Anexo V - Quadro Consolidado'!AB58=Conferidor!$P$2,'Anexo V - Quadro Consolidado'!G58,0)</f>
        <v>0</v>
      </c>
      <c r="R59" s="50">
        <f>IF('Anexo V - Quadro Consolidado'!AC58=Conferidor!$R$2,'Anexo V - Quadro Consolidado'!H58,0)</f>
        <v>0</v>
      </c>
      <c r="S59" s="50">
        <f>IF('Anexo V - Quadro Consolidado'!AC58=Conferidor!$S$2,'Anexo V - Quadro Consolidado'!H58,0)</f>
        <v>0</v>
      </c>
      <c r="T59" s="50">
        <f>IF('Anexo V - Quadro Consolidado'!AC58=Conferidor!$T$2,'Anexo V - Quadro Consolidado'!H58,0)</f>
        <v>0</v>
      </c>
      <c r="U59" s="50">
        <f>IF('Anexo V - Quadro Consolidado'!AC58=Conferidor!$U$2,'Anexo V - Quadro Consolidado'!H58,0)</f>
        <v>0</v>
      </c>
      <c r="V59" s="50">
        <f>IF('Anexo V - Quadro Consolidado'!AC58=Conferidor!$V$2,'Anexo V - Quadro Consolidado'!H58,0)</f>
        <v>0</v>
      </c>
      <c r="W59" s="50">
        <f>IF('Anexo V - Quadro Consolidado'!AC58=Conferidor!$W$2,'Anexo V - Quadro Consolidado'!H58,0)</f>
        <v>0</v>
      </c>
      <c r="Y59" s="43">
        <f>IF('Anexo V - Quadro Consolidado'!AH58=Conferidor!$Y$2,'Anexo V - Quadro Consolidado'!M58,0)</f>
        <v>0</v>
      </c>
      <c r="Z59" s="43">
        <f>IF('Anexo V - Quadro Consolidado'!AH58=Conferidor!$Z$2,'Anexo V - Quadro Consolidado'!M58,0)</f>
        <v>0</v>
      </c>
      <c r="AA59" s="43">
        <f>IF('Anexo V - Quadro Consolidado'!AH58=Conferidor!$AA$2,'Anexo V - Quadro Consolidado'!M58,0)</f>
        <v>0</v>
      </c>
      <c r="AB59" s="43">
        <f>IF('Anexo V - Quadro Consolidado'!AH58=Conferidor!$AB$2,'Anexo V - Quadro Consolidado'!M58,0)</f>
        <v>0</v>
      </c>
      <c r="AC59" s="43">
        <f>IF('Anexo V - Quadro Consolidado'!AH58=Conferidor!$AC$2,'Anexo V - Quadro Consolidado'!M58,0)</f>
        <v>0</v>
      </c>
      <c r="AD59" s="43">
        <f>IF('Anexo V - Quadro Consolidado'!AH58=Conferidor!$AD$2,'Anexo V - Quadro Consolidado'!M58,0)</f>
        <v>0</v>
      </c>
      <c r="AF59" s="43">
        <f>IF('Anexo V - Quadro Consolidado'!AI58=Conferidor!$AF$2,'Anexo V - Quadro Consolidado'!N58,0)</f>
        <v>0</v>
      </c>
      <c r="AG59" s="43">
        <f>IF('Anexo V - Quadro Consolidado'!AI58=Conferidor!$AG$2,'Anexo V - Quadro Consolidado'!N58,0)</f>
        <v>0</v>
      </c>
      <c r="AH59" s="43">
        <f>IF('Anexo V - Quadro Consolidado'!AI58=Conferidor!$AH$2,'Anexo V - Quadro Consolidado'!N58,0)</f>
        <v>0</v>
      </c>
      <c r="AI59" s="43">
        <f>IF('Anexo V - Quadro Consolidado'!AI58=Conferidor!$AI$2,'Anexo V - Quadro Consolidado'!N58,0)</f>
        <v>0</v>
      </c>
      <c r="AJ59" s="43">
        <f>IF('Anexo V - Quadro Consolidado'!AI58=Conferidor!$AJ$2,'Anexo V - Quadro Consolidado'!N58,0)</f>
        <v>0</v>
      </c>
      <c r="AK59" s="43">
        <f>IF('Anexo V - Quadro Consolidado'!AI58=Conferidor!$AK$2,'Anexo V - Quadro Consolidado'!N58,0)</f>
        <v>0</v>
      </c>
      <c r="AM59" s="43">
        <f>IF('Anexo V - Quadro Consolidado'!AJ58=Conferidor!$AM$2,'Anexo V - Quadro Consolidado'!O58,0)</f>
        <v>0</v>
      </c>
      <c r="AN59" s="43">
        <f>IF('Anexo V - Quadro Consolidado'!AJ58=Conferidor!$AN$2,'Anexo V - Quadro Consolidado'!O58,0)</f>
        <v>0</v>
      </c>
      <c r="AO59" s="43">
        <f>IF('Anexo V - Quadro Consolidado'!AJ58=Conferidor!$AO$2,'Anexo V - Quadro Consolidado'!O58,0)</f>
        <v>0</v>
      </c>
      <c r="AP59" s="43">
        <f>IF('Anexo V - Quadro Consolidado'!AJ58=Conferidor!$AP$2,'Anexo V - Quadro Consolidado'!O58,0)</f>
        <v>0</v>
      </c>
      <c r="AQ59" s="43">
        <f>IF('Anexo V - Quadro Consolidado'!AJ58=Conferidor!$AQ$2,'Anexo V - Quadro Consolidado'!O58,0)</f>
        <v>0</v>
      </c>
      <c r="AR59" s="43">
        <f>IF('Anexo V - Quadro Consolidado'!AJ58=Conferidor!$AR$2,'Anexo V - Quadro Consolidado'!O58,0)</f>
        <v>0</v>
      </c>
      <c r="AT59" s="43">
        <f>IF('Anexo V - Quadro Consolidado'!AE58=Conferidor!$AT$2,'Anexo V - Quadro Consolidado'!J58,0)</f>
        <v>0</v>
      </c>
      <c r="AU59" s="43">
        <f>IF('Anexo V - Quadro Consolidado'!AE58=Conferidor!$AU$2,'Anexo V - Quadro Consolidado'!J58,0)</f>
        <v>0</v>
      </c>
      <c r="AV59" s="43">
        <f>IF('Anexo V - Quadro Consolidado'!AE58=Conferidor!$AV$2,'Anexo V - Quadro Consolidado'!J58,0)</f>
        <v>0</v>
      </c>
      <c r="AW59" s="43">
        <f>IF('Anexo V - Quadro Consolidado'!AE58=Conferidor!$AW$2,'Anexo V - Quadro Consolidado'!J58,0)</f>
        <v>0</v>
      </c>
      <c r="AX59" s="43">
        <f>IF('Anexo V - Quadro Consolidado'!AE58=Conferidor!$AX$2,'Anexo V - Quadro Consolidado'!J58,0)</f>
        <v>0</v>
      </c>
      <c r="AY59" s="43">
        <f>IF('Anexo V - Quadro Consolidado'!AE58=Conferidor!$AY$2,'Anexo V - Quadro Consolidado'!J58,0)</f>
        <v>0</v>
      </c>
      <c r="AZ59" s="43">
        <f>IF('Anexo V - Quadro Consolidado'!AE58=Conferidor!$AZ$2,'Anexo V - Quadro Consolidado'!J58,0)</f>
        <v>0</v>
      </c>
      <c r="BA59" s="43">
        <f>IF('Anexo V - Quadro Consolidado'!AE58=Conferidor!$BA$2,'Anexo V - Quadro Consolidado'!J58,0)</f>
        <v>0</v>
      </c>
      <c r="BB59" s="43">
        <f>IF('Anexo V - Quadro Consolidado'!AE58=Conferidor!$BB$2,'Anexo V - Quadro Consolidado'!J58,0)</f>
        <v>0</v>
      </c>
      <c r="BD59" s="43">
        <f>IF('Anexo V - Quadro Consolidado'!AF58=Conferidor!$BD$2,'Anexo V - Quadro Consolidado'!K58,0)</f>
        <v>0</v>
      </c>
      <c r="BE59" s="43">
        <f>IF('Anexo V - Quadro Consolidado'!AF58=Conferidor!$BE$2,'Anexo V - Quadro Consolidado'!K58,0)</f>
        <v>0</v>
      </c>
      <c r="BF59" s="43">
        <f>IF('Anexo V - Quadro Consolidado'!AF58=Conferidor!$BF$2,'Anexo V - Quadro Consolidado'!K58,0)</f>
        <v>0</v>
      </c>
      <c r="BG59" s="43">
        <f>IF('Anexo V - Quadro Consolidado'!AF58=Conferidor!$BG$2,'Anexo V - Quadro Consolidado'!K58,0)</f>
        <v>0</v>
      </c>
      <c r="BH59" s="43">
        <f>IF('Anexo V - Quadro Consolidado'!AF58=Conferidor!$BH$2,'Anexo V - Quadro Consolidado'!K58,0)</f>
        <v>1</v>
      </c>
      <c r="BI59" s="43">
        <f>IF('Anexo V - Quadro Consolidado'!AF58=Conferidor!$BI$2,'Anexo V - Quadro Consolidado'!K58,0)</f>
        <v>0</v>
      </c>
      <c r="BJ59" s="43">
        <f>IF('Anexo V - Quadro Consolidado'!AF58=Conferidor!$BJ$2,'Anexo V - Quadro Consolidado'!K58,0)</f>
        <v>0</v>
      </c>
      <c r="BK59" s="43">
        <f>IF('Anexo V - Quadro Consolidado'!AF58=Conferidor!$BK$2,'Anexo V - Quadro Consolidado'!K58,0)</f>
        <v>0</v>
      </c>
      <c r="BM59" s="43">
        <f>IF('Anexo V - Quadro Consolidado'!AG58=Conferidor!$BM$2,'Anexo V - Quadro Consolidado'!L58,0)</f>
        <v>0</v>
      </c>
      <c r="BN59" s="43">
        <f>IF('Anexo V - Quadro Consolidado'!AG58=Conferidor!$BN$2,'Anexo V - Quadro Consolidado'!L58,0)</f>
        <v>0</v>
      </c>
      <c r="BO59" s="43">
        <f>IF('Anexo V - Quadro Consolidado'!AG58=Conferidor!$BO$2,'Anexo V - Quadro Consolidado'!L58,0)</f>
        <v>0</v>
      </c>
      <c r="BP59" s="43">
        <f>IF('Anexo V - Quadro Consolidado'!AG58=Conferidor!$BP$2,'Anexo V - Quadro Consolidado'!L58,0)</f>
        <v>0</v>
      </c>
      <c r="BQ59" s="43">
        <f>IF('Anexo V - Quadro Consolidado'!AG58=Conferidor!$BQ$2,'Anexo V - Quadro Consolidado'!L58,0)</f>
        <v>0</v>
      </c>
      <c r="BR59" s="43">
        <f>IF('Anexo V - Quadro Consolidado'!AG58=Conferidor!$BR$2,'Anexo V - Quadro Consolidado'!L58,0)</f>
        <v>0</v>
      </c>
      <c r="BT59" s="43">
        <f>IF('Anexo V - Quadro Consolidado'!AD58=Conferidor!$BT$2,'Anexo V - Quadro Consolidado'!I58,0)</f>
        <v>0</v>
      </c>
      <c r="BU59" s="43">
        <f>IF('Anexo V - Quadro Consolidado'!AD58=Conferidor!$BU$2,'Anexo V - Quadro Consolidado'!I58,0)</f>
        <v>0</v>
      </c>
      <c r="BV59" s="43">
        <f>IF('Anexo V - Quadro Consolidado'!AD58=Conferidor!$BV$2,'Anexo V - Quadro Consolidado'!I58,0)</f>
        <v>0</v>
      </c>
      <c r="BW59" s="43">
        <f>IF('Anexo V - Quadro Consolidado'!AD58=Conferidor!$BW$2,'Anexo V - Quadro Consolidado'!I58,0)</f>
        <v>0</v>
      </c>
      <c r="BX59" s="43">
        <f>IF('Anexo V - Quadro Consolidado'!AD58=Conferidor!$BX$2,'Anexo V - Quadro Consolidado'!I58,0)</f>
        <v>0</v>
      </c>
      <c r="BY59" s="43">
        <f>IF('Anexo V - Quadro Consolidado'!AD58=Conferidor!$BY$2,'Anexo V - Quadro Consolidado'!I58,0)</f>
        <v>0</v>
      </c>
      <c r="CA59" s="43">
        <f>IF('Anexo V - Quadro Consolidado'!AK58=Conferidor!$CA$2,'Anexo V - Quadro Consolidado'!P58,0)</f>
        <v>0</v>
      </c>
      <c r="CB59" s="43">
        <f>IF('Anexo V - Quadro Consolidado'!AK58=Conferidor!$CB$2,'Anexo V - Quadro Consolidado'!P58,0)</f>
        <v>0</v>
      </c>
      <c r="CC59" s="43">
        <f>IF('Anexo V - Quadro Consolidado'!AK58=Conferidor!$CC$2,'Anexo V - Quadro Consolidado'!P58,0)</f>
        <v>0</v>
      </c>
      <c r="CD59" s="43">
        <f>IF('Anexo V - Quadro Consolidado'!AK58=Conferidor!$CD$2,'Anexo V - Quadro Consolidado'!P58,0)</f>
        <v>0</v>
      </c>
      <c r="CE59" s="43">
        <f>IF('Anexo V - Quadro Consolidado'!AK58=Conferidor!$CE$2,'Anexo V - Quadro Consolidado'!P58,0)</f>
        <v>0</v>
      </c>
      <c r="CF59" s="43">
        <f>IF('Anexo V - Quadro Consolidado'!AK58=Conferidor!$CF$2,'Anexo V - Quadro Consolidado'!P58,0)</f>
        <v>0</v>
      </c>
      <c r="CH59" s="43">
        <f>IF('Anexo V - Quadro Consolidado'!AM58=Conferidor!$CH$2,'Anexo V - Quadro Consolidado'!R58,0)</f>
        <v>0</v>
      </c>
      <c r="CI59" s="43">
        <f>IF('Anexo V - Quadro Consolidado'!AM58=Conferidor!$CI$2,'Anexo V - Quadro Consolidado'!R58,0)</f>
        <v>0</v>
      </c>
      <c r="CJ59" s="43">
        <f>IF('Anexo V - Quadro Consolidado'!AM58=Conferidor!$CJ$2,'Anexo V - Quadro Consolidado'!R58,0)</f>
        <v>0</v>
      </c>
      <c r="CK59" s="43">
        <f>IF('Anexo V - Quadro Consolidado'!AM58=Conferidor!$CK$2,'Anexo V - Quadro Consolidado'!R58,0)</f>
        <v>0</v>
      </c>
      <c r="CL59" s="43">
        <f>IF('Anexo V - Quadro Consolidado'!AM58=Conferidor!$CL$2,'Anexo V - Quadro Consolidado'!R58,0)</f>
        <v>0</v>
      </c>
      <c r="CM59" s="43">
        <f>IF('Anexo V - Quadro Consolidado'!AM58=Conferidor!$CM$2,'Anexo V - Quadro Consolidado'!R58,0)</f>
        <v>0</v>
      </c>
      <c r="CO59" s="43">
        <f>IF('Anexo V - Quadro Consolidado'!AN58=Conferidor!$CO$2,'Anexo V - Quadro Consolidado'!S58,0)</f>
        <v>0</v>
      </c>
      <c r="CP59" s="43">
        <f>IF('Anexo V - Quadro Consolidado'!AN58=Conferidor!$CP$2,'Anexo V - Quadro Consolidado'!S58,0)</f>
        <v>0</v>
      </c>
      <c r="CQ59" s="43">
        <f>IF('Anexo V - Quadro Consolidado'!AN58=Conferidor!$CQ$2,'Anexo V - Quadro Consolidado'!S58,0)</f>
        <v>0</v>
      </c>
      <c r="CR59" s="43">
        <f>IF('Anexo V - Quadro Consolidado'!AN58=Conferidor!$CR$2,'Anexo V - Quadro Consolidado'!S58,0)</f>
        <v>0</v>
      </c>
      <c r="CS59" s="43">
        <f>IF('Anexo V - Quadro Consolidado'!AN58=Conferidor!$CS$2,'Anexo V - Quadro Consolidado'!S58,0)</f>
        <v>0</v>
      </c>
      <c r="CT59" s="43">
        <f>IF('Anexo V - Quadro Consolidado'!AN58=Conferidor!$CT$2,'Anexo V - Quadro Consolidado'!S58,0)</f>
        <v>0</v>
      </c>
      <c r="CV59" s="43">
        <f>IF('Anexo V - Quadro Consolidado'!AO58=Conferidor!$CV$2,'Anexo V - Quadro Consolidado'!T58,0)</f>
        <v>0</v>
      </c>
      <c r="CW59" s="43">
        <f>IF('Anexo V - Quadro Consolidado'!AO58=Conferidor!$CW$2,'Anexo V - Quadro Consolidado'!T58,0)</f>
        <v>0</v>
      </c>
      <c r="CX59" s="43">
        <f>IF('Anexo V - Quadro Consolidado'!AO58=Conferidor!$CX$2,'Anexo V - Quadro Consolidado'!T58,0)</f>
        <v>0</v>
      </c>
      <c r="CY59" s="43">
        <f>IF('Anexo V - Quadro Consolidado'!AO58=Conferidor!$CY$2,'Anexo V - Quadro Consolidado'!T58,0)</f>
        <v>0</v>
      </c>
      <c r="CZ59" s="43">
        <f>IF('Anexo V - Quadro Consolidado'!AO58=Conferidor!$CZ$2,'Anexo V - Quadro Consolidado'!T58,0)</f>
        <v>0</v>
      </c>
      <c r="DA59" s="43">
        <f>IF('Anexo V - Quadro Consolidado'!AO58=Conferidor!$DA$2,'Anexo V - Quadro Consolidado'!T58,0)</f>
        <v>0</v>
      </c>
      <c r="DC59" s="43">
        <f>IF('Anexo V - Quadro Consolidado'!AL58=Conferidor!$DC$2,'Anexo V - Quadro Consolidado'!Q58,0)</f>
        <v>0</v>
      </c>
      <c r="DD59" s="43">
        <f>IF('Anexo V - Quadro Consolidado'!AL58=Conferidor!$DD$2,'Anexo V - Quadro Consolidado'!Q58,0)</f>
        <v>0</v>
      </c>
      <c r="DE59" s="43">
        <f>IF('Anexo V - Quadro Consolidado'!AL58=Conferidor!$DE$2,'Anexo V - Quadro Consolidado'!Q58,0)</f>
        <v>0</v>
      </c>
      <c r="DF59" s="43">
        <f>IF('Anexo V - Quadro Consolidado'!AL58=Conferidor!$DF$2,'Anexo V - Quadro Consolidado'!Q58,0)</f>
        <v>0</v>
      </c>
      <c r="DG59" s="43">
        <f>IF('Anexo V - Quadro Consolidado'!AL58=Conferidor!$DG$2,'Anexo V - Quadro Consolidado'!Q58,0)</f>
        <v>0</v>
      </c>
      <c r="DH59" s="43">
        <f>IF('Anexo V - Quadro Consolidado'!AL58=Conferidor!$DH$2,'Anexo V - Quadro Consolidado'!Q58,0)</f>
        <v>0</v>
      </c>
      <c r="DJ59" s="43">
        <f>IF('Anexo V - Quadro Consolidado'!AP58=Conferidor!$DJ$2,'Anexo V - Quadro Consolidado'!U58,0)</f>
        <v>0</v>
      </c>
      <c r="DK59" s="43">
        <f>IF('Anexo V - Quadro Consolidado'!AP58=Conferidor!$DK$2,'Anexo V - Quadro Consolidado'!U58,0)</f>
        <v>0</v>
      </c>
      <c r="DL59" s="43">
        <f>IF('Anexo V - Quadro Consolidado'!AP58=Conferidor!$DL$2,'Anexo V - Quadro Consolidado'!U58,0)</f>
        <v>0</v>
      </c>
      <c r="DM59" s="43">
        <f>IF('Anexo V - Quadro Consolidado'!AP58=Conferidor!$DM$2,'Anexo V - Quadro Consolidado'!U58,0)</f>
        <v>0</v>
      </c>
      <c r="DN59" s="43">
        <f>IF('Anexo V - Quadro Consolidado'!AP58=Conferidor!$DN$2,'Anexo V - Quadro Consolidado'!U58,0)</f>
        <v>0</v>
      </c>
      <c r="DO59" s="43">
        <f>IF('Anexo V - Quadro Consolidado'!AP58=Conferidor!$DO$2,'Anexo V - Quadro Consolidado'!U58,0)</f>
        <v>0</v>
      </c>
      <c r="DQ59" s="43">
        <f>IF('Anexo V - Quadro Consolidado'!AQ58=Conferidor!$DQ$2,'Anexo V - Quadro Consolidado'!V58,0)</f>
        <v>0</v>
      </c>
      <c r="DR59" s="43">
        <f>IF('Anexo V - Quadro Consolidado'!AQ58=Conferidor!$DR$2,'Anexo V - Quadro Consolidado'!V58,0)</f>
        <v>0</v>
      </c>
      <c r="DS59" s="43">
        <f>IF('Anexo V - Quadro Consolidado'!AQ58=Conferidor!$DS$2,'Anexo V - Quadro Consolidado'!V58,0)</f>
        <v>0</v>
      </c>
      <c r="DT59" s="43">
        <f>IF('Anexo V - Quadro Consolidado'!AQ58=Conferidor!$DT$2,'Anexo V - Quadro Consolidado'!V58,0)</f>
        <v>0</v>
      </c>
      <c r="DU59" s="43">
        <f>IF('Anexo V - Quadro Consolidado'!AQ58=Conferidor!$DU$2,'Anexo V - Quadro Consolidado'!V58,0)</f>
        <v>0</v>
      </c>
      <c r="DV59" s="43">
        <f>IF('Anexo V - Quadro Consolidado'!AQ58=Conferidor!$DV$2,'Anexo V - Quadro Consolidado'!V58,0)</f>
        <v>0</v>
      </c>
      <c r="DX59" s="22">
        <f>IF('Anexo V - Quadro Consolidado'!AR58=Conferidor!$DX$2,'Anexo V - Quadro Consolidado'!W58,0)</f>
        <v>0</v>
      </c>
      <c r="DY59" s="22">
        <f>IF('Anexo V - Quadro Consolidado'!AR58=Conferidor!$DY$2,'Anexo V - Quadro Consolidado'!W58,0)</f>
        <v>0</v>
      </c>
      <c r="DZ59" s="22">
        <f>IF('Anexo V - Quadro Consolidado'!AR58=Conferidor!$DZ$2,'Anexo V - Quadro Consolidado'!W58,0)</f>
        <v>0</v>
      </c>
      <c r="EA59" s="22">
        <f>IF('Anexo V - Quadro Consolidado'!AR58=Conferidor!$EA$2,'Anexo V - Quadro Consolidado'!W58,0)</f>
        <v>0</v>
      </c>
      <c r="EB59" s="22">
        <f>IF('Anexo V - Quadro Consolidado'!AR58=Conferidor!$EB$2,'Anexo V - Quadro Consolidado'!W58,0)</f>
        <v>0</v>
      </c>
      <c r="EC59" s="22">
        <f>IF('Anexo V - Quadro Consolidado'!AR58=Conferidor!$EC$2,'Anexo V - Quadro Consolidado'!W58,0)</f>
        <v>0</v>
      </c>
      <c r="EE59" s="43">
        <f>IF('Anexo V - Quadro Consolidado'!AS58=Conferidor!$EE$2,'Anexo V - Quadro Consolidado'!X58,0)</f>
        <v>0</v>
      </c>
      <c r="EF59" s="43">
        <f>IF('Anexo V - Quadro Consolidado'!AS58=Conferidor!$EF$2,'Anexo V - Quadro Consolidado'!X58,0)</f>
        <v>0</v>
      </c>
      <c r="EG59" s="43">
        <f>IF('Anexo V - Quadro Consolidado'!AS58=Conferidor!$EG$2,'Anexo V - Quadro Consolidado'!X58,0)</f>
        <v>0</v>
      </c>
      <c r="EH59" s="43">
        <f>IF('Anexo V - Quadro Consolidado'!AS58=Conferidor!$EH$2,'Anexo V - Quadro Consolidado'!X58,0)</f>
        <v>0</v>
      </c>
      <c r="EI59" s="43">
        <f>IF('Anexo V - Quadro Consolidado'!AS58=Conferidor!$EI$2,'Anexo V - Quadro Consolidado'!X58,0)</f>
        <v>0</v>
      </c>
      <c r="EJ59" s="43">
        <f>IF('Anexo V - Quadro Consolidado'!AS58=Conferidor!$EJ$2,'Anexo V - Quadro Consolidado'!X58,0)</f>
        <v>0</v>
      </c>
      <c r="EL59" s="43">
        <f>IF('Anexo V - Quadro Consolidado'!AT58=Conferidor!$EL$2,'Anexo V - Quadro Consolidado'!Y58,0)</f>
        <v>0</v>
      </c>
      <c r="EM59" s="43">
        <f>IF('Anexo V - Quadro Consolidado'!AT58=Conferidor!$EM$2,'Anexo V - Quadro Consolidado'!Y58,0)</f>
        <v>0</v>
      </c>
      <c r="EN59" s="43">
        <f>IF('Anexo V - Quadro Consolidado'!AT58=Conferidor!$EN$2,'Anexo V - Quadro Consolidado'!Y58,0)</f>
        <v>0</v>
      </c>
      <c r="EO59" s="43">
        <f>IF('Anexo V - Quadro Consolidado'!AT58=Conferidor!$EO$2,'Anexo V - Quadro Consolidado'!Y58,0)</f>
        <v>0</v>
      </c>
      <c r="EP59" s="43">
        <f>IF('Anexo V - Quadro Consolidado'!AT58=Conferidor!$EP$2,'Anexo V - Quadro Consolidado'!Y58,0)</f>
        <v>0</v>
      </c>
      <c r="EQ59" s="43">
        <f>IF('Anexo V - Quadro Consolidado'!AT58=Conferidor!$EQ$2,'Anexo V - Quadro Consolidado'!Y58,0)</f>
        <v>0</v>
      </c>
    </row>
    <row r="60" spans="1:147">
      <c r="A60" s="475" t="s">
        <v>103</v>
      </c>
      <c r="B60" s="475" t="s">
        <v>55</v>
      </c>
      <c r="C60" s="12" t="s">
        <v>54</v>
      </c>
      <c r="D60" s="50">
        <f>IF('Anexo V - Quadro Consolidado'!AA59=Conferidor!$D$2,'Anexo V - Quadro Consolidado'!F59,0)</f>
        <v>0</v>
      </c>
      <c r="E60" s="50">
        <f>IF('Anexo V - Quadro Consolidado'!AA59=Conferidor!$E$2,'Anexo V - Quadro Consolidado'!F59,0)</f>
        <v>0</v>
      </c>
      <c r="F60" s="50">
        <f>IF('Anexo V - Quadro Consolidado'!AA59=Conferidor!$F$2,'Anexo V - Quadro Consolidado'!F59,0)</f>
        <v>0</v>
      </c>
      <c r="G60" s="50">
        <f>IF('Anexo V - Quadro Consolidado'!AA59=Conferidor!$G$2,'Anexo V - Quadro Consolidado'!F59,0)</f>
        <v>0</v>
      </c>
      <c r="H60" s="50">
        <f>IF('Anexo V - Quadro Consolidado'!AA59=Conferidor!$H$2,'Anexo V - Quadro Consolidado'!F59,0)</f>
        <v>0</v>
      </c>
      <c r="I60" s="50">
        <f>IF('Anexo V - Quadro Consolidado'!AA59=Conferidor!$I$2,'Anexo V - Quadro Consolidado'!F59,0)</f>
        <v>0</v>
      </c>
      <c r="K60" s="262">
        <f>IF('Anexo V - Quadro Consolidado'!AB59=Conferidor!$K$2,'Anexo V - Quadro Consolidado'!G59,0)</f>
        <v>0</v>
      </c>
      <c r="L60" s="262">
        <f>IF('Anexo V - Quadro Consolidado'!AB59=Conferidor!$L$2,'Anexo V - Quadro Consolidado'!G59,0)</f>
        <v>0</v>
      </c>
      <c r="M60" s="262">
        <f>IF('Anexo V - Quadro Consolidado'!AB59=Conferidor!$M$2,'Anexo V - Quadro Consolidado'!G59,0)</f>
        <v>0</v>
      </c>
      <c r="N60" s="262">
        <f>IF('Anexo V - Quadro Consolidado'!AB59=Conferidor!$N$2,'Anexo V - Quadro Consolidado'!G59,0)</f>
        <v>0</v>
      </c>
      <c r="O60" s="262">
        <f>IF('Anexo V - Quadro Consolidado'!AB59=Conferidor!$O$2,'Anexo V - Quadro Consolidado'!G59,0)</f>
        <v>0</v>
      </c>
      <c r="P60" s="262">
        <f>IF('Anexo V - Quadro Consolidado'!AB59=Conferidor!$P$2,'Anexo V - Quadro Consolidado'!G59,0)</f>
        <v>0</v>
      </c>
      <c r="R60" s="50">
        <f>IF('Anexo V - Quadro Consolidado'!AC59=Conferidor!$R$2,'Anexo V - Quadro Consolidado'!H59,0)</f>
        <v>0</v>
      </c>
      <c r="S60" s="50">
        <f>IF('Anexo V - Quadro Consolidado'!AC59=Conferidor!$S$2,'Anexo V - Quadro Consolidado'!H59,0)</f>
        <v>0</v>
      </c>
      <c r="T60" s="50">
        <f>IF('Anexo V - Quadro Consolidado'!AC59=Conferidor!$T$2,'Anexo V - Quadro Consolidado'!H59,0)</f>
        <v>0</v>
      </c>
      <c r="U60" s="50">
        <f>IF('Anexo V - Quadro Consolidado'!AC59=Conferidor!$U$2,'Anexo V - Quadro Consolidado'!H59,0)</f>
        <v>0</v>
      </c>
      <c r="V60" s="50">
        <f>IF('Anexo V - Quadro Consolidado'!AC59=Conferidor!$V$2,'Anexo V - Quadro Consolidado'!H59,0)</f>
        <v>0</v>
      </c>
      <c r="W60" s="50">
        <f>IF('Anexo V - Quadro Consolidado'!AC59=Conferidor!$W$2,'Anexo V - Quadro Consolidado'!H59,0)</f>
        <v>0</v>
      </c>
      <c r="Y60" s="43">
        <f>IF('Anexo V - Quadro Consolidado'!AH59=Conferidor!$Y$2,'Anexo V - Quadro Consolidado'!M59,0)</f>
        <v>0</v>
      </c>
      <c r="Z60" s="43">
        <f>IF('Anexo V - Quadro Consolidado'!AH59=Conferidor!$Z$2,'Anexo V - Quadro Consolidado'!M59,0)</f>
        <v>0</v>
      </c>
      <c r="AA60" s="43">
        <f>IF('Anexo V - Quadro Consolidado'!AH59=Conferidor!$AA$2,'Anexo V - Quadro Consolidado'!M59,0)</f>
        <v>0</v>
      </c>
      <c r="AB60" s="43">
        <f>IF('Anexo V - Quadro Consolidado'!AH59=Conferidor!$AB$2,'Anexo V - Quadro Consolidado'!M59,0)</f>
        <v>0</v>
      </c>
      <c r="AC60" s="43">
        <f>IF('Anexo V - Quadro Consolidado'!AH59=Conferidor!$AC$2,'Anexo V - Quadro Consolidado'!M59,0)</f>
        <v>0</v>
      </c>
      <c r="AD60" s="43">
        <f>IF('Anexo V - Quadro Consolidado'!AH59=Conferidor!$AD$2,'Anexo V - Quadro Consolidado'!M59,0)</f>
        <v>0</v>
      </c>
      <c r="AF60" s="43">
        <f>IF('Anexo V - Quadro Consolidado'!AI59=Conferidor!$AF$2,'Anexo V - Quadro Consolidado'!N59,0)</f>
        <v>0</v>
      </c>
      <c r="AG60" s="43">
        <f>IF('Anexo V - Quadro Consolidado'!AI59=Conferidor!$AG$2,'Anexo V - Quadro Consolidado'!N59,0)</f>
        <v>0</v>
      </c>
      <c r="AH60" s="43">
        <f>IF('Anexo V - Quadro Consolidado'!AI59=Conferidor!$AH$2,'Anexo V - Quadro Consolidado'!N59,0)</f>
        <v>0</v>
      </c>
      <c r="AI60" s="43">
        <f>IF('Anexo V - Quadro Consolidado'!AI59=Conferidor!$AI$2,'Anexo V - Quadro Consolidado'!N59,0)</f>
        <v>0</v>
      </c>
      <c r="AJ60" s="43">
        <f>IF('Anexo V - Quadro Consolidado'!AI59=Conferidor!$AJ$2,'Anexo V - Quadro Consolidado'!N59,0)</f>
        <v>0</v>
      </c>
      <c r="AK60" s="43">
        <f>IF('Anexo V - Quadro Consolidado'!AI59=Conferidor!$AK$2,'Anexo V - Quadro Consolidado'!N59,0)</f>
        <v>0</v>
      </c>
      <c r="AM60" s="43">
        <f>IF('Anexo V - Quadro Consolidado'!AJ59=Conferidor!$AM$2,'Anexo V - Quadro Consolidado'!O59,0)</f>
        <v>0</v>
      </c>
      <c r="AN60" s="43">
        <f>IF('Anexo V - Quadro Consolidado'!AJ59=Conferidor!$AN$2,'Anexo V - Quadro Consolidado'!O59,0)</f>
        <v>0</v>
      </c>
      <c r="AO60" s="43">
        <f>IF('Anexo V - Quadro Consolidado'!AJ59=Conferidor!$AO$2,'Anexo V - Quadro Consolidado'!O59,0)</f>
        <v>0</v>
      </c>
      <c r="AP60" s="43">
        <f>IF('Anexo V - Quadro Consolidado'!AJ59=Conferidor!$AP$2,'Anexo V - Quadro Consolidado'!O59,0)</f>
        <v>0</v>
      </c>
      <c r="AQ60" s="43">
        <f>IF('Anexo V - Quadro Consolidado'!AJ59=Conferidor!$AQ$2,'Anexo V - Quadro Consolidado'!O59,0)</f>
        <v>0</v>
      </c>
      <c r="AR60" s="43">
        <f>IF('Anexo V - Quadro Consolidado'!AJ59=Conferidor!$AR$2,'Anexo V - Quadro Consolidado'!O59,0)</f>
        <v>0</v>
      </c>
      <c r="AT60" s="43">
        <f>IF('Anexo V - Quadro Consolidado'!AE59=Conferidor!$AT$2,'Anexo V - Quadro Consolidado'!J59,0)</f>
        <v>0</v>
      </c>
      <c r="AU60" s="43">
        <f>IF('Anexo V - Quadro Consolidado'!AE59=Conferidor!$AU$2,'Anexo V - Quadro Consolidado'!J59,0)</f>
        <v>0</v>
      </c>
      <c r="AV60" s="43">
        <f>IF('Anexo V - Quadro Consolidado'!AE59=Conferidor!$AV$2,'Anexo V - Quadro Consolidado'!J59,0)</f>
        <v>0</v>
      </c>
      <c r="AW60" s="43">
        <f>IF('Anexo V - Quadro Consolidado'!AE59=Conferidor!$AW$2,'Anexo V - Quadro Consolidado'!J59,0)</f>
        <v>0</v>
      </c>
      <c r="AX60" s="43">
        <f>IF('Anexo V - Quadro Consolidado'!AE59=Conferidor!$AX$2,'Anexo V - Quadro Consolidado'!J59,0)</f>
        <v>1</v>
      </c>
      <c r="AY60" s="43">
        <f>IF('Anexo V - Quadro Consolidado'!AE59=Conferidor!$AY$2,'Anexo V - Quadro Consolidado'!J59,0)</f>
        <v>0</v>
      </c>
      <c r="AZ60" s="43">
        <f>IF('Anexo V - Quadro Consolidado'!AE59=Conferidor!$AZ$2,'Anexo V - Quadro Consolidado'!J59,0)</f>
        <v>0</v>
      </c>
      <c r="BA60" s="43">
        <f>IF('Anexo V - Quadro Consolidado'!AE59=Conferidor!$BA$2,'Anexo V - Quadro Consolidado'!J59,0)</f>
        <v>0</v>
      </c>
      <c r="BB60" s="43">
        <f>IF('Anexo V - Quadro Consolidado'!AE59=Conferidor!$BB$2,'Anexo V - Quadro Consolidado'!J59,0)</f>
        <v>0</v>
      </c>
      <c r="BD60" s="43">
        <f>IF('Anexo V - Quadro Consolidado'!AF59=Conferidor!$BD$2,'Anexo V - Quadro Consolidado'!K59,0)</f>
        <v>0</v>
      </c>
      <c r="BE60" s="43">
        <f>IF('Anexo V - Quadro Consolidado'!AF59=Conferidor!$BE$2,'Anexo V - Quadro Consolidado'!K59,0)</f>
        <v>0</v>
      </c>
      <c r="BF60" s="43">
        <f>IF('Anexo V - Quadro Consolidado'!AF59=Conferidor!$BF$2,'Anexo V - Quadro Consolidado'!K59,0)</f>
        <v>0</v>
      </c>
      <c r="BG60" s="43">
        <f>IF('Anexo V - Quadro Consolidado'!AF59=Conferidor!$BG$2,'Anexo V - Quadro Consolidado'!K59,0)</f>
        <v>0</v>
      </c>
      <c r="BH60" s="43">
        <f>IF('Anexo V - Quadro Consolidado'!AF59=Conferidor!$BH$2,'Anexo V - Quadro Consolidado'!K59,0)</f>
        <v>0</v>
      </c>
      <c r="BI60" s="43">
        <f>IF('Anexo V - Quadro Consolidado'!AF59=Conferidor!$BI$2,'Anexo V - Quadro Consolidado'!K59,0)</f>
        <v>0</v>
      </c>
      <c r="BJ60" s="43">
        <f>IF('Anexo V - Quadro Consolidado'!AF59=Conferidor!$BJ$2,'Anexo V - Quadro Consolidado'!K59,0)</f>
        <v>0</v>
      </c>
      <c r="BK60" s="43">
        <f>IF('Anexo V - Quadro Consolidado'!AF59=Conferidor!$BK$2,'Anexo V - Quadro Consolidado'!K59,0)</f>
        <v>0</v>
      </c>
      <c r="BM60" s="43">
        <f>IF('Anexo V - Quadro Consolidado'!AG59=Conferidor!$BM$2,'Anexo V - Quadro Consolidado'!L59,0)</f>
        <v>0</v>
      </c>
      <c r="BN60" s="43">
        <f>IF('Anexo V - Quadro Consolidado'!AG59=Conferidor!$BN$2,'Anexo V - Quadro Consolidado'!L59,0)</f>
        <v>0</v>
      </c>
      <c r="BO60" s="43">
        <f>IF('Anexo V - Quadro Consolidado'!AG59=Conferidor!$BO$2,'Anexo V - Quadro Consolidado'!L59,0)</f>
        <v>0</v>
      </c>
      <c r="BP60" s="43">
        <f>IF('Anexo V - Quadro Consolidado'!AG59=Conferidor!$BP$2,'Anexo V - Quadro Consolidado'!L59,0)</f>
        <v>0</v>
      </c>
      <c r="BQ60" s="43">
        <f>IF('Anexo V - Quadro Consolidado'!AG59=Conferidor!$BQ$2,'Anexo V - Quadro Consolidado'!L59,0)</f>
        <v>0</v>
      </c>
      <c r="BR60" s="43">
        <f>IF('Anexo V - Quadro Consolidado'!AG59=Conferidor!$BR$2,'Anexo V - Quadro Consolidado'!L59,0)</f>
        <v>0</v>
      </c>
      <c r="BT60" s="43">
        <f>IF('Anexo V - Quadro Consolidado'!AD59=Conferidor!$BT$2,'Anexo V - Quadro Consolidado'!I59,0)</f>
        <v>0</v>
      </c>
      <c r="BU60" s="43">
        <f>IF('Anexo V - Quadro Consolidado'!AD59=Conferidor!$BU$2,'Anexo V - Quadro Consolidado'!I59,0)</f>
        <v>0</v>
      </c>
      <c r="BV60" s="43">
        <f>IF('Anexo V - Quadro Consolidado'!AD59=Conferidor!$BV$2,'Anexo V - Quadro Consolidado'!I59,0)</f>
        <v>0</v>
      </c>
      <c r="BW60" s="43">
        <f>IF('Anexo V - Quadro Consolidado'!AD59=Conferidor!$BW$2,'Anexo V - Quadro Consolidado'!I59,0)</f>
        <v>0</v>
      </c>
      <c r="BX60" s="43">
        <f>IF('Anexo V - Quadro Consolidado'!AD59=Conferidor!$BX$2,'Anexo V - Quadro Consolidado'!I59,0)</f>
        <v>0</v>
      </c>
      <c r="BY60" s="43">
        <f>IF('Anexo V - Quadro Consolidado'!AD59=Conferidor!$BY$2,'Anexo V - Quadro Consolidado'!I59,0)</f>
        <v>0</v>
      </c>
      <c r="CA60" s="43">
        <f>IF('Anexo V - Quadro Consolidado'!AK59=Conferidor!$CA$2,'Anexo V - Quadro Consolidado'!P59,0)</f>
        <v>0</v>
      </c>
      <c r="CB60" s="43">
        <f>IF('Anexo V - Quadro Consolidado'!AK59=Conferidor!$CB$2,'Anexo V - Quadro Consolidado'!P59,0)</f>
        <v>0</v>
      </c>
      <c r="CC60" s="43">
        <f>IF('Anexo V - Quadro Consolidado'!AK59=Conferidor!$CC$2,'Anexo V - Quadro Consolidado'!P59,0)</f>
        <v>0</v>
      </c>
      <c r="CD60" s="43">
        <f>IF('Anexo V - Quadro Consolidado'!AK59=Conferidor!$CD$2,'Anexo V - Quadro Consolidado'!P59,0)</f>
        <v>0</v>
      </c>
      <c r="CE60" s="43">
        <f>IF('Anexo V - Quadro Consolidado'!AK59=Conferidor!$CE$2,'Anexo V - Quadro Consolidado'!P59,0)</f>
        <v>0</v>
      </c>
      <c r="CF60" s="43">
        <f>IF('Anexo V - Quadro Consolidado'!AK59=Conferidor!$CF$2,'Anexo V - Quadro Consolidado'!P59,0)</f>
        <v>0</v>
      </c>
      <c r="CH60" s="43">
        <f>IF('Anexo V - Quadro Consolidado'!AM59=Conferidor!$CH$2,'Anexo V - Quadro Consolidado'!R59,0)</f>
        <v>0</v>
      </c>
      <c r="CI60" s="43">
        <f>IF('Anexo V - Quadro Consolidado'!AM59=Conferidor!$CI$2,'Anexo V - Quadro Consolidado'!R59,0)</f>
        <v>0</v>
      </c>
      <c r="CJ60" s="43">
        <f>IF('Anexo V - Quadro Consolidado'!AM59=Conferidor!$CJ$2,'Anexo V - Quadro Consolidado'!R59,0)</f>
        <v>0</v>
      </c>
      <c r="CK60" s="43">
        <f>IF('Anexo V - Quadro Consolidado'!AM59=Conferidor!$CK$2,'Anexo V - Quadro Consolidado'!R59,0)</f>
        <v>0</v>
      </c>
      <c r="CL60" s="43">
        <f>IF('Anexo V - Quadro Consolidado'!AM59=Conferidor!$CL$2,'Anexo V - Quadro Consolidado'!R59,0)</f>
        <v>0</v>
      </c>
      <c r="CM60" s="43">
        <f>IF('Anexo V - Quadro Consolidado'!AM59=Conferidor!$CM$2,'Anexo V - Quadro Consolidado'!R59,0)</f>
        <v>0</v>
      </c>
      <c r="CO60" s="43">
        <f>IF('Anexo V - Quadro Consolidado'!AN59=Conferidor!$CO$2,'Anexo V - Quadro Consolidado'!S59,0)</f>
        <v>0</v>
      </c>
      <c r="CP60" s="43">
        <f>IF('Anexo V - Quadro Consolidado'!AN59=Conferidor!$CP$2,'Anexo V - Quadro Consolidado'!S59,0)</f>
        <v>0</v>
      </c>
      <c r="CQ60" s="43">
        <f>IF('Anexo V - Quadro Consolidado'!AN59=Conferidor!$CQ$2,'Anexo V - Quadro Consolidado'!S59,0)</f>
        <v>0</v>
      </c>
      <c r="CR60" s="43">
        <f>IF('Anexo V - Quadro Consolidado'!AN59=Conferidor!$CR$2,'Anexo V - Quadro Consolidado'!S59,0)</f>
        <v>0</v>
      </c>
      <c r="CS60" s="43">
        <f>IF('Anexo V - Quadro Consolidado'!AN59=Conferidor!$CS$2,'Anexo V - Quadro Consolidado'!S59,0)</f>
        <v>0</v>
      </c>
      <c r="CT60" s="43">
        <f>IF('Anexo V - Quadro Consolidado'!AN59=Conferidor!$CT$2,'Anexo V - Quadro Consolidado'!S59,0)</f>
        <v>0</v>
      </c>
      <c r="CV60" s="43">
        <f>IF('Anexo V - Quadro Consolidado'!AO59=Conferidor!$CV$2,'Anexo V - Quadro Consolidado'!T59,0)</f>
        <v>0</v>
      </c>
      <c r="CW60" s="43">
        <f>IF('Anexo V - Quadro Consolidado'!AO59=Conferidor!$CW$2,'Anexo V - Quadro Consolidado'!T59,0)</f>
        <v>0</v>
      </c>
      <c r="CX60" s="43">
        <f>IF('Anexo V - Quadro Consolidado'!AO59=Conferidor!$CX$2,'Anexo V - Quadro Consolidado'!T59,0)</f>
        <v>0</v>
      </c>
      <c r="CY60" s="43">
        <f>IF('Anexo V - Quadro Consolidado'!AO59=Conferidor!$CY$2,'Anexo V - Quadro Consolidado'!T59,0)</f>
        <v>0</v>
      </c>
      <c r="CZ60" s="43">
        <f>IF('Anexo V - Quadro Consolidado'!AO59=Conferidor!$CZ$2,'Anexo V - Quadro Consolidado'!T59,0)</f>
        <v>0</v>
      </c>
      <c r="DA60" s="43">
        <f>IF('Anexo V - Quadro Consolidado'!AO59=Conferidor!$DA$2,'Anexo V - Quadro Consolidado'!T59,0)</f>
        <v>0</v>
      </c>
      <c r="DC60" s="43">
        <f>IF('Anexo V - Quadro Consolidado'!AL59=Conferidor!$DC$2,'Anexo V - Quadro Consolidado'!Q59,0)</f>
        <v>0</v>
      </c>
      <c r="DD60" s="43">
        <f>IF('Anexo V - Quadro Consolidado'!AL59=Conferidor!$DD$2,'Anexo V - Quadro Consolidado'!Q59,0)</f>
        <v>0</v>
      </c>
      <c r="DE60" s="43">
        <f>IF('Anexo V - Quadro Consolidado'!AL59=Conferidor!$DE$2,'Anexo V - Quadro Consolidado'!Q59,0)</f>
        <v>0</v>
      </c>
      <c r="DF60" s="43">
        <f>IF('Anexo V - Quadro Consolidado'!AL59=Conferidor!$DF$2,'Anexo V - Quadro Consolidado'!Q59,0)</f>
        <v>0</v>
      </c>
      <c r="DG60" s="43">
        <f>IF('Anexo V - Quadro Consolidado'!AL59=Conferidor!$DG$2,'Anexo V - Quadro Consolidado'!Q59,0)</f>
        <v>0</v>
      </c>
      <c r="DH60" s="43">
        <f>IF('Anexo V - Quadro Consolidado'!AL59=Conferidor!$DH$2,'Anexo V - Quadro Consolidado'!Q59,0)</f>
        <v>0</v>
      </c>
      <c r="DJ60" s="43">
        <f>IF('Anexo V - Quadro Consolidado'!AP59=Conferidor!$DJ$2,'Anexo V - Quadro Consolidado'!U59,0)</f>
        <v>0</v>
      </c>
      <c r="DK60" s="43">
        <f>IF('Anexo V - Quadro Consolidado'!AP59=Conferidor!$DK$2,'Anexo V - Quadro Consolidado'!U59,0)</f>
        <v>0</v>
      </c>
      <c r="DL60" s="43">
        <f>IF('Anexo V - Quadro Consolidado'!AP59=Conferidor!$DL$2,'Anexo V - Quadro Consolidado'!U59,0)</f>
        <v>0</v>
      </c>
      <c r="DM60" s="43">
        <f>IF('Anexo V - Quadro Consolidado'!AP59=Conferidor!$DM$2,'Anexo V - Quadro Consolidado'!U59,0)</f>
        <v>0</v>
      </c>
      <c r="DN60" s="43">
        <f>IF('Anexo V - Quadro Consolidado'!AP59=Conferidor!$DN$2,'Anexo V - Quadro Consolidado'!U59,0)</f>
        <v>0</v>
      </c>
      <c r="DO60" s="43">
        <f>IF('Anexo V - Quadro Consolidado'!AP59=Conferidor!$DO$2,'Anexo V - Quadro Consolidado'!U59,0)</f>
        <v>0</v>
      </c>
      <c r="DQ60" s="43">
        <f>IF('Anexo V - Quadro Consolidado'!AQ59=Conferidor!$DQ$2,'Anexo V - Quadro Consolidado'!V59,0)</f>
        <v>0</v>
      </c>
      <c r="DR60" s="43">
        <f>IF('Anexo V - Quadro Consolidado'!AQ59=Conferidor!$DR$2,'Anexo V - Quadro Consolidado'!V59,0)</f>
        <v>0</v>
      </c>
      <c r="DS60" s="43">
        <f>IF('Anexo V - Quadro Consolidado'!AQ59=Conferidor!$DS$2,'Anexo V - Quadro Consolidado'!V59,0)</f>
        <v>0</v>
      </c>
      <c r="DT60" s="43">
        <f>IF('Anexo V - Quadro Consolidado'!AQ59=Conferidor!$DT$2,'Anexo V - Quadro Consolidado'!V59,0)</f>
        <v>0</v>
      </c>
      <c r="DU60" s="43">
        <f>IF('Anexo V - Quadro Consolidado'!AQ59=Conferidor!$DU$2,'Anexo V - Quadro Consolidado'!V59,0)</f>
        <v>0</v>
      </c>
      <c r="DV60" s="43">
        <f>IF('Anexo V - Quadro Consolidado'!AQ59=Conferidor!$DV$2,'Anexo V - Quadro Consolidado'!V59,0)</f>
        <v>0</v>
      </c>
      <c r="DX60" s="22">
        <f>IF('Anexo V - Quadro Consolidado'!AR59=Conferidor!$DX$2,'Anexo V - Quadro Consolidado'!W59,0)</f>
        <v>0</v>
      </c>
      <c r="DY60" s="22">
        <f>IF('Anexo V - Quadro Consolidado'!AR59=Conferidor!$DY$2,'Anexo V - Quadro Consolidado'!W59,0)</f>
        <v>0</v>
      </c>
      <c r="DZ60" s="22">
        <f>IF('Anexo V - Quadro Consolidado'!AR59=Conferidor!$DZ$2,'Anexo V - Quadro Consolidado'!W59,0)</f>
        <v>0</v>
      </c>
      <c r="EA60" s="22">
        <f>IF('Anexo V - Quadro Consolidado'!AR59=Conferidor!$EA$2,'Anexo V - Quadro Consolidado'!W59,0)</f>
        <v>0</v>
      </c>
      <c r="EB60" s="22">
        <f>IF('Anexo V - Quadro Consolidado'!AR59=Conferidor!$EB$2,'Anexo V - Quadro Consolidado'!W59,0)</f>
        <v>0</v>
      </c>
      <c r="EC60" s="22">
        <f>IF('Anexo V - Quadro Consolidado'!AR59=Conferidor!$EC$2,'Anexo V - Quadro Consolidado'!W59,0)</f>
        <v>0</v>
      </c>
      <c r="EE60" s="43">
        <f>IF('Anexo V - Quadro Consolidado'!AS59=Conferidor!$EE$2,'Anexo V - Quadro Consolidado'!X59,0)</f>
        <v>0</v>
      </c>
      <c r="EF60" s="43">
        <f>IF('Anexo V - Quadro Consolidado'!AS59=Conferidor!$EF$2,'Anexo V - Quadro Consolidado'!X59,0)</f>
        <v>0</v>
      </c>
      <c r="EG60" s="43">
        <f>IF('Anexo V - Quadro Consolidado'!AS59=Conferidor!$EG$2,'Anexo V - Quadro Consolidado'!X59,0)</f>
        <v>0</v>
      </c>
      <c r="EH60" s="43">
        <f>IF('Anexo V - Quadro Consolidado'!AS59=Conferidor!$EH$2,'Anexo V - Quadro Consolidado'!X59,0)</f>
        <v>0</v>
      </c>
      <c r="EI60" s="43">
        <f>IF('Anexo V - Quadro Consolidado'!AS59=Conferidor!$EI$2,'Anexo V - Quadro Consolidado'!X59,0)</f>
        <v>0</v>
      </c>
      <c r="EJ60" s="43">
        <f>IF('Anexo V - Quadro Consolidado'!AS59=Conferidor!$EJ$2,'Anexo V - Quadro Consolidado'!X59,0)</f>
        <v>0</v>
      </c>
      <c r="EL60" s="43">
        <f>IF('Anexo V - Quadro Consolidado'!AT59=Conferidor!$EL$2,'Anexo V - Quadro Consolidado'!Y59,0)</f>
        <v>0</v>
      </c>
      <c r="EM60" s="43">
        <f>IF('Anexo V - Quadro Consolidado'!AT59=Conferidor!$EM$2,'Anexo V - Quadro Consolidado'!Y59,0)</f>
        <v>0</v>
      </c>
      <c r="EN60" s="43">
        <f>IF('Anexo V - Quadro Consolidado'!AT59=Conferidor!$EN$2,'Anexo V - Quadro Consolidado'!Y59,0)</f>
        <v>0</v>
      </c>
      <c r="EO60" s="43">
        <f>IF('Anexo V - Quadro Consolidado'!AT59=Conferidor!$EO$2,'Anexo V - Quadro Consolidado'!Y59,0)</f>
        <v>0</v>
      </c>
      <c r="EP60" s="43">
        <f>IF('Anexo V - Quadro Consolidado'!AT59=Conferidor!$EP$2,'Anexo V - Quadro Consolidado'!Y59,0)</f>
        <v>0</v>
      </c>
      <c r="EQ60" s="43">
        <f>IF('Anexo V - Quadro Consolidado'!AT59=Conferidor!$EQ$2,'Anexo V - Quadro Consolidado'!Y59,0)</f>
        <v>0</v>
      </c>
    </row>
    <row r="61" spans="1:147">
      <c r="A61" s="475" t="s">
        <v>103</v>
      </c>
      <c r="B61" s="475" t="s">
        <v>55</v>
      </c>
      <c r="C61" s="12" t="s">
        <v>58</v>
      </c>
      <c r="D61" s="50">
        <f>IF('Anexo V - Quadro Consolidado'!AA60=Conferidor!$D$2,'Anexo V - Quadro Consolidado'!F60,0)</f>
        <v>0</v>
      </c>
      <c r="E61" s="50">
        <f>IF('Anexo V - Quadro Consolidado'!AA60=Conferidor!$E$2,'Anexo V - Quadro Consolidado'!F60,0)</f>
        <v>0</v>
      </c>
      <c r="F61" s="50">
        <f>IF('Anexo V - Quadro Consolidado'!AA60=Conferidor!$F$2,'Anexo V - Quadro Consolidado'!F60,0)</f>
        <v>0</v>
      </c>
      <c r="G61" s="50">
        <f>IF('Anexo V - Quadro Consolidado'!AA60=Conferidor!$G$2,'Anexo V - Quadro Consolidado'!F60,0)</f>
        <v>0</v>
      </c>
      <c r="H61" s="50">
        <f>IF('Anexo V - Quadro Consolidado'!AA60=Conferidor!$H$2,'Anexo V - Quadro Consolidado'!F60,0)</f>
        <v>0</v>
      </c>
      <c r="I61" s="50">
        <f>IF('Anexo V - Quadro Consolidado'!AA60=Conferidor!$I$2,'Anexo V - Quadro Consolidado'!F60,0)</f>
        <v>0</v>
      </c>
      <c r="K61" s="262">
        <f>IF('Anexo V - Quadro Consolidado'!AB60=Conferidor!$K$2,'Anexo V - Quadro Consolidado'!G60,0)</f>
        <v>0</v>
      </c>
      <c r="L61" s="262">
        <f>IF('Anexo V - Quadro Consolidado'!AB60=Conferidor!$L$2,'Anexo V - Quadro Consolidado'!G60,0)</f>
        <v>0</v>
      </c>
      <c r="M61" s="262">
        <f>IF('Anexo V - Quadro Consolidado'!AB60=Conferidor!$M$2,'Anexo V - Quadro Consolidado'!G60,0)</f>
        <v>0</v>
      </c>
      <c r="N61" s="262">
        <f>IF('Anexo V - Quadro Consolidado'!AB60=Conferidor!$N$2,'Anexo V - Quadro Consolidado'!G60,0)</f>
        <v>0</v>
      </c>
      <c r="O61" s="262">
        <f>IF('Anexo V - Quadro Consolidado'!AB60=Conferidor!$O$2,'Anexo V - Quadro Consolidado'!G60,0)</f>
        <v>0</v>
      </c>
      <c r="P61" s="262">
        <f>IF('Anexo V - Quadro Consolidado'!AB60=Conferidor!$P$2,'Anexo V - Quadro Consolidado'!G60,0)</f>
        <v>0</v>
      </c>
      <c r="R61" s="50">
        <f>IF('Anexo V - Quadro Consolidado'!AC60=Conferidor!$R$2,'Anexo V - Quadro Consolidado'!H60,0)</f>
        <v>0</v>
      </c>
      <c r="S61" s="50">
        <f>IF('Anexo V - Quadro Consolidado'!AC60=Conferidor!$S$2,'Anexo V - Quadro Consolidado'!H60,0)</f>
        <v>0</v>
      </c>
      <c r="T61" s="50">
        <f>IF('Anexo V - Quadro Consolidado'!AC60=Conferidor!$T$2,'Anexo V - Quadro Consolidado'!H60,0)</f>
        <v>0</v>
      </c>
      <c r="U61" s="50">
        <f>IF('Anexo V - Quadro Consolidado'!AC60=Conferidor!$U$2,'Anexo V - Quadro Consolidado'!H60,0)</f>
        <v>0</v>
      </c>
      <c r="V61" s="50">
        <f>IF('Anexo V - Quadro Consolidado'!AC60=Conferidor!$V$2,'Anexo V - Quadro Consolidado'!H60,0)</f>
        <v>0</v>
      </c>
      <c r="W61" s="50">
        <f>IF('Anexo V - Quadro Consolidado'!AC60=Conferidor!$W$2,'Anexo V - Quadro Consolidado'!H60,0)</f>
        <v>0</v>
      </c>
      <c r="Y61" s="43">
        <f>IF('Anexo V - Quadro Consolidado'!AH60=Conferidor!$Y$2,'Anexo V - Quadro Consolidado'!M60,0)</f>
        <v>0</v>
      </c>
      <c r="Z61" s="43">
        <f>IF('Anexo V - Quadro Consolidado'!AH60=Conferidor!$Z$2,'Anexo V - Quadro Consolidado'!M60,0)</f>
        <v>0</v>
      </c>
      <c r="AA61" s="43">
        <f>IF('Anexo V - Quadro Consolidado'!AH60=Conferidor!$AA$2,'Anexo V - Quadro Consolidado'!M60,0)</f>
        <v>0</v>
      </c>
      <c r="AB61" s="43">
        <f>IF('Anexo V - Quadro Consolidado'!AH60=Conferidor!$AB$2,'Anexo V - Quadro Consolidado'!M60,0)</f>
        <v>0</v>
      </c>
      <c r="AC61" s="43">
        <f>IF('Anexo V - Quadro Consolidado'!AH60=Conferidor!$AC$2,'Anexo V - Quadro Consolidado'!M60,0)</f>
        <v>0</v>
      </c>
      <c r="AD61" s="43">
        <f>IF('Anexo V - Quadro Consolidado'!AH60=Conferidor!$AD$2,'Anexo V - Quadro Consolidado'!M60,0)</f>
        <v>0</v>
      </c>
      <c r="AF61" s="43">
        <f>IF('Anexo V - Quadro Consolidado'!AI60=Conferidor!$AF$2,'Anexo V - Quadro Consolidado'!N60,0)</f>
        <v>0</v>
      </c>
      <c r="AG61" s="43">
        <f>IF('Anexo V - Quadro Consolidado'!AI60=Conferidor!$AG$2,'Anexo V - Quadro Consolidado'!N60,0)</f>
        <v>0</v>
      </c>
      <c r="AH61" s="43">
        <f>IF('Anexo V - Quadro Consolidado'!AI60=Conferidor!$AH$2,'Anexo V - Quadro Consolidado'!N60,0)</f>
        <v>0</v>
      </c>
      <c r="AI61" s="43">
        <f>IF('Anexo V - Quadro Consolidado'!AI60=Conferidor!$AI$2,'Anexo V - Quadro Consolidado'!N60,0)</f>
        <v>0</v>
      </c>
      <c r="AJ61" s="43">
        <f>IF('Anexo V - Quadro Consolidado'!AI60=Conferidor!$AJ$2,'Anexo V - Quadro Consolidado'!N60,0)</f>
        <v>0</v>
      </c>
      <c r="AK61" s="43">
        <f>IF('Anexo V - Quadro Consolidado'!AI60=Conferidor!$AK$2,'Anexo V - Quadro Consolidado'!N60,0)</f>
        <v>0</v>
      </c>
      <c r="AM61" s="43">
        <f>IF('Anexo V - Quadro Consolidado'!AJ60=Conferidor!$AM$2,'Anexo V - Quadro Consolidado'!O60,0)</f>
        <v>0</v>
      </c>
      <c r="AN61" s="43">
        <f>IF('Anexo V - Quadro Consolidado'!AJ60=Conferidor!$AN$2,'Anexo V - Quadro Consolidado'!O60,0)</f>
        <v>0</v>
      </c>
      <c r="AO61" s="43">
        <f>IF('Anexo V - Quadro Consolidado'!AJ60=Conferidor!$AO$2,'Anexo V - Quadro Consolidado'!O60,0)</f>
        <v>0</v>
      </c>
      <c r="AP61" s="43">
        <f>IF('Anexo V - Quadro Consolidado'!AJ60=Conferidor!$AP$2,'Anexo V - Quadro Consolidado'!O60,0)</f>
        <v>0</v>
      </c>
      <c r="AQ61" s="43">
        <f>IF('Anexo V - Quadro Consolidado'!AJ60=Conferidor!$AQ$2,'Anexo V - Quadro Consolidado'!O60,0)</f>
        <v>0</v>
      </c>
      <c r="AR61" s="43">
        <f>IF('Anexo V - Quadro Consolidado'!AJ60=Conferidor!$AR$2,'Anexo V - Quadro Consolidado'!O60,0)</f>
        <v>0</v>
      </c>
      <c r="AT61" s="43">
        <f>IF('Anexo V - Quadro Consolidado'!AE60=Conferidor!$AT$2,'Anexo V - Quadro Consolidado'!J60,0)</f>
        <v>0</v>
      </c>
      <c r="AU61" s="43">
        <f>IF('Anexo V - Quadro Consolidado'!AE60=Conferidor!$AU$2,'Anexo V - Quadro Consolidado'!J60,0)</f>
        <v>0</v>
      </c>
      <c r="AV61" s="43">
        <f>IF('Anexo V - Quadro Consolidado'!AE60=Conferidor!$AV$2,'Anexo V - Quadro Consolidado'!J60,0)</f>
        <v>0</v>
      </c>
      <c r="AW61" s="43">
        <f>IF('Anexo V - Quadro Consolidado'!AE60=Conferidor!$AW$2,'Anexo V - Quadro Consolidado'!J60,0)</f>
        <v>0</v>
      </c>
      <c r="AX61" s="43">
        <f>IF('Anexo V - Quadro Consolidado'!AE60=Conferidor!$AX$2,'Anexo V - Quadro Consolidado'!J60,0)</f>
        <v>1</v>
      </c>
      <c r="AY61" s="43">
        <f>IF('Anexo V - Quadro Consolidado'!AE60=Conferidor!$AY$2,'Anexo V - Quadro Consolidado'!J60,0)</f>
        <v>0</v>
      </c>
      <c r="AZ61" s="43">
        <f>IF('Anexo V - Quadro Consolidado'!AE60=Conferidor!$AZ$2,'Anexo V - Quadro Consolidado'!J60,0)</f>
        <v>0</v>
      </c>
      <c r="BA61" s="43">
        <f>IF('Anexo V - Quadro Consolidado'!AE60=Conferidor!$BA$2,'Anexo V - Quadro Consolidado'!J60,0)</f>
        <v>0</v>
      </c>
      <c r="BB61" s="43">
        <f>IF('Anexo V - Quadro Consolidado'!AE60=Conferidor!$BB$2,'Anexo V - Quadro Consolidado'!J60,0)</f>
        <v>0</v>
      </c>
      <c r="BD61" s="43">
        <f>IF('Anexo V - Quadro Consolidado'!AF60=Conferidor!$BD$2,'Anexo V - Quadro Consolidado'!K60,0)</f>
        <v>0</v>
      </c>
      <c r="BE61" s="43">
        <f>IF('Anexo V - Quadro Consolidado'!AF60=Conferidor!$BE$2,'Anexo V - Quadro Consolidado'!K60,0)</f>
        <v>0</v>
      </c>
      <c r="BF61" s="43">
        <f>IF('Anexo V - Quadro Consolidado'!AF60=Conferidor!$BF$2,'Anexo V - Quadro Consolidado'!K60,0)</f>
        <v>0</v>
      </c>
      <c r="BG61" s="43">
        <f>IF('Anexo V - Quadro Consolidado'!AF60=Conferidor!$BG$2,'Anexo V - Quadro Consolidado'!K60,0)</f>
        <v>0</v>
      </c>
      <c r="BH61" s="43">
        <f>IF('Anexo V - Quadro Consolidado'!AF60=Conferidor!$BH$2,'Anexo V - Quadro Consolidado'!K60,0)</f>
        <v>0</v>
      </c>
      <c r="BI61" s="43">
        <f>IF('Anexo V - Quadro Consolidado'!AF60=Conferidor!$BI$2,'Anexo V - Quadro Consolidado'!K60,0)</f>
        <v>0</v>
      </c>
      <c r="BJ61" s="43">
        <f>IF('Anexo V - Quadro Consolidado'!AF60=Conferidor!$BJ$2,'Anexo V - Quadro Consolidado'!K60,0)</f>
        <v>0</v>
      </c>
      <c r="BK61" s="43">
        <f>IF('Anexo V - Quadro Consolidado'!AF60=Conferidor!$BK$2,'Anexo V - Quadro Consolidado'!K60,0)</f>
        <v>0</v>
      </c>
      <c r="BM61" s="43">
        <f>IF('Anexo V - Quadro Consolidado'!AG60=Conferidor!$BM$2,'Anexo V - Quadro Consolidado'!L60,0)</f>
        <v>0</v>
      </c>
      <c r="BN61" s="43">
        <f>IF('Anexo V - Quadro Consolidado'!AG60=Conferidor!$BN$2,'Anexo V - Quadro Consolidado'!L60,0)</f>
        <v>0</v>
      </c>
      <c r="BO61" s="43">
        <f>IF('Anexo V - Quadro Consolidado'!AG60=Conferidor!$BO$2,'Anexo V - Quadro Consolidado'!L60,0)</f>
        <v>0</v>
      </c>
      <c r="BP61" s="43">
        <f>IF('Anexo V - Quadro Consolidado'!AG60=Conferidor!$BP$2,'Anexo V - Quadro Consolidado'!L60,0)</f>
        <v>0</v>
      </c>
      <c r="BQ61" s="43">
        <f>IF('Anexo V - Quadro Consolidado'!AG60=Conferidor!$BQ$2,'Anexo V - Quadro Consolidado'!L60,0)</f>
        <v>0</v>
      </c>
      <c r="BR61" s="43">
        <f>IF('Anexo V - Quadro Consolidado'!AG60=Conferidor!$BR$2,'Anexo V - Quadro Consolidado'!L60,0)</f>
        <v>0</v>
      </c>
      <c r="BT61" s="43">
        <f>IF('Anexo V - Quadro Consolidado'!AD60=Conferidor!$BT$2,'Anexo V - Quadro Consolidado'!I60,0)</f>
        <v>0</v>
      </c>
      <c r="BU61" s="43">
        <f>IF('Anexo V - Quadro Consolidado'!AD60=Conferidor!$BU$2,'Anexo V - Quadro Consolidado'!I60,0)</f>
        <v>0</v>
      </c>
      <c r="BV61" s="43">
        <f>IF('Anexo V - Quadro Consolidado'!AD60=Conferidor!$BV$2,'Anexo V - Quadro Consolidado'!I60,0)</f>
        <v>0</v>
      </c>
      <c r="BW61" s="43">
        <f>IF('Anexo V - Quadro Consolidado'!AD60=Conferidor!$BW$2,'Anexo V - Quadro Consolidado'!I60,0)</f>
        <v>0</v>
      </c>
      <c r="BX61" s="43">
        <f>IF('Anexo V - Quadro Consolidado'!AD60=Conferidor!$BX$2,'Anexo V - Quadro Consolidado'!I60,0)</f>
        <v>0</v>
      </c>
      <c r="BY61" s="43">
        <f>IF('Anexo V - Quadro Consolidado'!AD60=Conferidor!$BY$2,'Anexo V - Quadro Consolidado'!I60,0)</f>
        <v>0</v>
      </c>
      <c r="CA61" s="43">
        <f>IF('Anexo V - Quadro Consolidado'!AK60=Conferidor!$CA$2,'Anexo V - Quadro Consolidado'!P60,0)</f>
        <v>0</v>
      </c>
      <c r="CB61" s="43">
        <f>IF('Anexo V - Quadro Consolidado'!AK60=Conferidor!$CB$2,'Anexo V - Quadro Consolidado'!P60,0)</f>
        <v>0</v>
      </c>
      <c r="CC61" s="43">
        <f>IF('Anexo V - Quadro Consolidado'!AK60=Conferidor!$CC$2,'Anexo V - Quadro Consolidado'!P60,0)</f>
        <v>0</v>
      </c>
      <c r="CD61" s="43">
        <f>IF('Anexo V - Quadro Consolidado'!AK60=Conferidor!$CD$2,'Anexo V - Quadro Consolidado'!P60,0)</f>
        <v>0</v>
      </c>
      <c r="CE61" s="43">
        <f>IF('Anexo V - Quadro Consolidado'!AK60=Conferidor!$CE$2,'Anexo V - Quadro Consolidado'!P60,0)</f>
        <v>0</v>
      </c>
      <c r="CF61" s="43">
        <f>IF('Anexo V - Quadro Consolidado'!AK60=Conferidor!$CF$2,'Anexo V - Quadro Consolidado'!P60,0)</f>
        <v>0</v>
      </c>
      <c r="CH61" s="43">
        <f>IF('Anexo V - Quadro Consolidado'!AM60=Conferidor!$CH$2,'Anexo V - Quadro Consolidado'!R60,0)</f>
        <v>0</v>
      </c>
      <c r="CI61" s="43">
        <f>IF('Anexo V - Quadro Consolidado'!AM60=Conferidor!$CI$2,'Anexo V - Quadro Consolidado'!R60,0)</f>
        <v>0</v>
      </c>
      <c r="CJ61" s="43">
        <f>IF('Anexo V - Quadro Consolidado'!AM60=Conferidor!$CJ$2,'Anexo V - Quadro Consolidado'!R60,0)</f>
        <v>0</v>
      </c>
      <c r="CK61" s="43">
        <f>IF('Anexo V - Quadro Consolidado'!AM60=Conferidor!$CK$2,'Anexo V - Quadro Consolidado'!R60,0)</f>
        <v>0</v>
      </c>
      <c r="CL61" s="43">
        <f>IF('Anexo V - Quadro Consolidado'!AM60=Conferidor!$CL$2,'Anexo V - Quadro Consolidado'!R60,0)</f>
        <v>0</v>
      </c>
      <c r="CM61" s="43">
        <f>IF('Anexo V - Quadro Consolidado'!AM60=Conferidor!$CM$2,'Anexo V - Quadro Consolidado'!R60,0)</f>
        <v>0</v>
      </c>
      <c r="CO61" s="43">
        <f>IF('Anexo V - Quadro Consolidado'!AN60=Conferidor!$CO$2,'Anexo V - Quadro Consolidado'!S60,0)</f>
        <v>0</v>
      </c>
      <c r="CP61" s="43">
        <f>IF('Anexo V - Quadro Consolidado'!AN60=Conferidor!$CP$2,'Anexo V - Quadro Consolidado'!S60,0)</f>
        <v>0</v>
      </c>
      <c r="CQ61" s="43">
        <f>IF('Anexo V - Quadro Consolidado'!AN60=Conferidor!$CQ$2,'Anexo V - Quadro Consolidado'!S60,0)</f>
        <v>0</v>
      </c>
      <c r="CR61" s="43">
        <f>IF('Anexo V - Quadro Consolidado'!AN60=Conferidor!$CR$2,'Anexo V - Quadro Consolidado'!S60,0)</f>
        <v>0</v>
      </c>
      <c r="CS61" s="43">
        <f>IF('Anexo V - Quadro Consolidado'!AN60=Conferidor!$CS$2,'Anexo V - Quadro Consolidado'!S60,0)</f>
        <v>0</v>
      </c>
      <c r="CT61" s="43">
        <f>IF('Anexo V - Quadro Consolidado'!AN60=Conferidor!$CT$2,'Anexo V - Quadro Consolidado'!S60,0)</f>
        <v>0</v>
      </c>
      <c r="CV61" s="43">
        <f>IF('Anexo V - Quadro Consolidado'!AO60=Conferidor!$CV$2,'Anexo V - Quadro Consolidado'!T60,0)</f>
        <v>0</v>
      </c>
      <c r="CW61" s="43">
        <f>IF('Anexo V - Quadro Consolidado'!AO60=Conferidor!$CW$2,'Anexo V - Quadro Consolidado'!T60,0)</f>
        <v>0</v>
      </c>
      <c r="CX61" s="43">
        <f>IF('Anexo V - Quadro Consolidado'!AO60=Conferidor!$CX$2,'Anexo V - Quadro Consolidado'!T60,0)</f>
        <v>0</v>
      </c>
      <c r="CY61" s="43">
        <f>IF('Anexo V - Quadro Consolidado'!AO60=Conferidor!$CY$2,'Anexo V - Quadro Consolidado'!T60,0)</f>
        <v>0</v>
      </c>
      <c r="CZ61" s="43">
        <f>IF('Anexo V - Quadro Consolidado'!AO60=Conferidor!$CZ$2,'Anexo V - Quadro Consolidado'!T60,0)</f>
        <v>0</v>
      </c>
      <c r="DA61" s="43">
        <f>IF('Anexo V - Quadro Consolidado'!AO60=Conferidor!$DA$2,'Anexo V - Quadro Consolidado'!T60,0)</f>
        <v>0</v>
      </c>
      <c r="DC61" s="43">
        <f>IF('Anexo V - Quadro Consolidado'!AL60=Conferidor!$DC$2,'Anexo V - Quadro Consolidado'!Q60,0)</f>
        <v>0</v>
      </c>
      <c r="DD61" s="43">
        <f>IF('Anexo V - Quadro Consolidado'!AL60=Conferidor!$DD$2,'Anexo V - Quadro Consolidado'!Q60,0)</f>
        <v>0</v>
      </c>
      <c r="DE61" s="43">
        <f>IF('Anexo V - Quadro Consolidado'!AL60=Conferidor!$DE$2,'Anexo V - Quadro Consolidado'!Q60,0)</f>
        <v>0</v>
      </c>
      <c r="DF61" s="43">
        <f>IF('Anexo V - Quadro Consolidado'!AL60=Conferidor!$DF$2,'Anexo V - Quadro Consolidado'!Q60,0)</f>
        <v>0</v>
      </c>
      <c r="DG61" s="43">
        <f>IF('Anexo V - Quadro Consolidado'!AL60=Conferidor!$DG$2,'Anexo V - Quadro Consolidado'!Q60,0)</f>
        <v>0</v>
      </c>
      <c r="DH61" s="43">
        <f>IF('Anexo V - Quadro Consolidado'!AL60=Conferidor!$DH$2,'Anexo V - Quadro Consolidado'!Q60,0)</f>
        <v>0</v>
      </c>
      <c r="DJ61" s="43">
        <f>IF('Anexo V - Quadro Consolidado'!AP60=Conferidor!$DJ$2,'Anexo V - Quadro Consolidado'!U60,0)</f>
        <v>0</v>
      </c>
      <c r="DK61" s="43">
        <f>IF('Anexo V - Quadro Consolidado'!AP60=Conferidor!$DK$2,'Anexo V - Quadro Consolidado'!U60,0)</f>
        <v>0</v>
      </c>
      <c r="DL61" s="43">
        <f>IF('Anexo V - Quadro Consolidado'!AP60=Conferidor!$DL$2,'Anexo V - Quadro Consolidado'!U60,0)</f>
        <v>0</v>
      </c>
      <c r="DM61" s="43">
        <f>IF('Anexo V - Quadro Consolidado'!AP60=Conferidor!$DM$2,'Anexo V - Quadro Consolidado'!U60,0)</f>
        <v>0</v>
      </c>
      <c r="DN61" s="43">
        <f>IF('Anexo V - Quadro Consolidado'!AP60=Conferidor!$DN$2,'Anexo V - Quadro Consolidado'!U60,0)</f>
        <v>0</v>
      </c>
      <c r="DO61" s="43">
        <f>IF('Anexo V - Quadro Consolidado'!AP60=Conferidor!$DO$2,'Anexo V - Quadro Consolidado'!U60,0)</f>
        <v>0</v>
      </c>
      <c r="DQ61" s="43">
        <f>IF('Anexo V - Quadro Consolidado'!AQ60=Conferidor!$DQ$2,'Anexo V - Quadro Consolidado'!V60,0)</f>
        <v>0</v>
      </c>
      <c r="DR61" s="43">
        <f>IF('Anexo V - Quadro Consolidado'!AQ60=Conferidor!$DR$2,'Anexo V - Quadro Consolidado'!V60,0)</f>
        <v>0</v>
      </c>
      <c r="DS61" s="43">
        <f>IF('Anexo V - Quadro Consolidado'!AQ60=Conferidor!$DS$2,'Anexo V - Quadro Consolidado'!V60,0)</f>
        <v>0</v>
      </c>
      <c r="DT61" s="43">
        <f>IF('Anexo V - Quadro Consolidado'!AQ60=Conferidor!$DT$2,'Anexo V - Quadro Consolidado'!V60,0)</f>
        <v>0</v>
      </c>
      <c r="DU61" s="43">
        <f>IF('Anexo V - Quadro Consolidado'!AQ60=Conferidor!$DU$2,'Anexo V - Quadro Consolidado'!V60,0)</f>
        <v>0</v>
      </c>
      <c r="DV61" s="43">
        <f>IF('Anexo V - Quadro Consolidado'!AQ60=Conferidor!$DV$2,'Anexo V - Quadro Consolidado'!V60,0)</f>
        <v>0</v>
      </c>
      <c r="DX61" s="22">
        <f>IF('Anexo V - Quadro Consolidado'!AR60=Conferidor!$DX$2,'Anexo V - Quadro Consolidado'!W60,0)</f>
        <v>0</v>
      </c>
      <c r="DY61" s="22">
        <f>IF('Anexo V - Quadro Consolidado'!AR60=Conferidor!$DY$2,'Anexo V - Quadro Consolidado'!W60,0)</f>
        <v>0</v>
      </c>
      <c r="DZ61" s="22">
        <f>IF('Anexo V - Quadro Consolidado'!AR60=Conferidor!$DZ$2,'Anexo V - Quadro Consolidado'!W60,0)</f>
        <v>0</v>
      </c>
      <c r="EA61" s="22">
        <f>IF('Anexo V - Quadro Consolidado'!AR60=Conferidor!$EA$2,'Anexo V - Quadro Consolidado'!W60,0)</f>
        <v>0</v>
      </c>
      <c r="EB61" s="22">
        <f>IF('Anexo V - Quadro Consolidado'!AR60=Conferidor!$EB$2,'Anexo V - Quadro Consolidado'!W60,0)</f>
        <v>0</v>
      </c>
      <c r="EC61" s="22">
        <f>IF('Anexo V - Quadro Consolidado'!AR60=Conferidor!$EC$2,'Anexo V - Quadro Consolidado'!W60,0)</f>
        <v>0</v>
      </c>
      <c r="EE61" s="43">
        <f>IF('Anexo V - Quadro Consolidado'!AS60=Conferidor!$EE$2,'Anexo V - Quadro Consolidado'!X60,0)</f>
        <v>0</v>
      </c>
      <c r="EF61" s="43">
        <f>IF('Anexo V - Quadro Consolidado'!AS60=Conferidor!$EF$2,'Anexo V - Quadro Consolidado'!X60,0)</f>
        <v>0</v>
      </c>
      <c r="EG61" s="43">
        <f>IF('Anexo V - Quadro Consolidado'!AS60=Conferidor!$EG$2,'Anexo V - Quadro Consolidado'!X60,0)</f>
        <v>0</v>
      </c>
      <c r="EH61" s="43">
        <f>IF('Anexo V - Quadro Consolidado'!AS60=Conferidor!$EH$2,'Anexo V - Quadro Consolidado'!X60,0)</f>
        <v>0</v>
      </c>
      <c r="EI61" s="43">
        <f>IF('Anexo V - Quadro Consolidado'!AS60=Conferidor!$EI$2,'Anexo V - Quadro Consolidado'!X60,0)</f>
        <v>0</v>
      </c>
      <c r="EJ61" s="43">
        <f>IF('Anexo V - Quadro Consolidado'!AS60=Conferidor!$EJ$2,'Anexo V - Quadro Consolidado'!X60,0)</f>
        <v>0</v>
      </c>
      <c r="EL61" s="43">
        <f>IF('Anexo V - Quadro Consolidado'!AT60=Conferidor!$EL$2,'Anexo V - Quadro Consolidado'!Y60,0)</f>
        <v>0</v>
      </c>
      <c r="EM61" s="43">
        <f>IF('Anexo V - Quadro Consolidado'!AT60=Conferidor!$EM$2,'Anexo V - Quadro Consolidado'!Y60,0)</f>
        <v>0</v>
      </c>
      <c r="EN61" s="43">
        <f>IF('Anexo V - Quadro Consolidado'!AT60=Conferidor!$EN$2,'Anexo V - Quadro Consolidado'!Y60,0)</f>
        <v>0</v>
      </c>
      <c r="EO61" s="43">
        <f>IF('Anexo V - Quadro Consolidado'!AT60=Conferidor!$EO$2,'Anexo V - Quadro Consolidado'!Y60,0)</f>
        <v>0</v>
      </c>
      <c r="EP61" s="43">
        <f>IF('Anexo V - Quadro Consolidado'!AT60=Conferidor!$EP$2,'Anexo V - Quadro Consolidado'!Y60,0)</f>
        <v>0</v>
      </c>
      <c r="EQ61" s="43">
        <f>IF('Anexo V - Quadro Consolidado'!AT60=Conferidor!$EQ$2,'Anexo V - Quadro Consolidado'!Y60,0)</f>
        <v>0</v>
      </c>
    </row>
    <row r="62" spans="1:147">
      <c r="A62" s="17"/>
      <c r="B62" s="25"/>
      <c r="C62" s="25"/>
      <c r="D62" s="25"/>
      <c r="E62" s="25"/>
      <c r="F62" s="25"/>
      <c r="G62" s="25"/>
      <c r="H62" s="25"/>
      <c r="I62" s="25"/>
      <c r="K62" s="25"/>
      <c r="L62" s="25"/>
      <c r="M62" s="25"/>
      <c r="N62" s="25"/>
      <c r="O62" s="25"/>
      <c r="P62" s="25"/>
      <c r="R62" s="25"/>
      <c r="S62" s="25"/>
      <c r="T62" s="25"/>
      <c r="U62" s="25"/>
      <c r="V62" s="25"/>
      <c r="W62" s="25"/>
      <c r="Y62" s="25"/>
      <c r="Z62" s="25"/>
      <c r="AA62" s="25"/>
      <c r="AB62" s="25"/>
      <c r="AC62" s="25"/>
      <c r="AD62" s="25"/>
      <c r="AF62" s="25"/>
      <c r="AG62" s="25"/>
      <c r="AH62" s="25"/>
      <c r="AI62" s="25"/>
      <c r="AJ62" s="25"/>
      <c r="AK62" s="25"/>
      <c r="AM62" s="25"/>
      <c r="AN62" s="25"/>
      <c r="AO62" s="25"/>
      <c r="AP62" s="25"/>
      <c r="AQ62" s="25"/>
      <c r="AR62" s="25"/>
      <c r="AT62" s="25"/>
      <c r="AU62" s="25"/>
      <c r="AV62" s="25"/>
      <c r="AW62" s="25"/>
      <c r="AX62" s="25"/>
      <c r="AY62" s="25"/>
      <c r="AZ62" s="25"/>
      <c r="BA62" s="25"/>
      <c r="BB62" s="25"/>
      <c r="BD62" s="25"/>
      <c r="BE62" s="25"/>
      <c r="BF62" s="25"/>
      <c r="BG62" s="25"/>
      <c r="BH62" s="25"/>
      <c r="BI62" s="25"/>
      <c r="BJ62" s="25"/>
      <c r="BK62" s="25"/>
      <c r="BM62" s="25"/>
      <c r="BN62" s="25"/>
      <c r="BO62" s="25"/>
      <c r="BP62" s="25"/>
      <c r="BQ62" s="25"/>
      <c r="BR62" s="25"/>
      <c r="BT62" s="25"/>
      <c r="BU62" s="25"/>
      <c r="BV62" s="25"/>
      <c r="BW62" s="25"/>
      <c r="BX62" s="25"/>
      <c r="BY62" s="25"/>
      <c r="CA62" s="25"/>
      <c r="CB62" s="25"/>
      <c r="CC62" s="25"/>
      <c r="CD62" s="25"/>
      <c r="CE62" s="25"/>
      <c r="CF62" s="25"/>
      <c r="CH62" s="25"/>
      <c r="CI62" s="25"/>
      <c r="CJ62" s="25"/>
      <c r="CK62" s="25"/>
      <c r="CL62" s="25"/>
      <c r="CM62" s="25"/>
      <c r="CO62" s="25"/>
      <c r="CP62" s="25"/>
      <c r="CQ62" s="25"/>
      <c r="CR62" s="25"/>
      <c r="CS62" s="25"/>
      <c r="CT62" s="25"/>
      <c r="CV62" s="25"/>
      <c r="CW62" s="25"/>
      <c r="CX62" s="25"/>
      <c r="CY62" s="25"/>
      <c r="CZ62" s="25"/>
      <c r="DA62" s="25"/>
      <c r="DC62" s="25"/>
      <c r="DD62" s="25"/>
      <c r="DE62" s="25"/>
      <c r="DF62" s="25"/>
      <c r="DG62" s="25"/>
      <c r="DH62" s="25"/>
      <c r="DJ62" s="25"/>
      <c r="DK62" s="25"/>
      <c r="DL62" s="25"/>
      <c r="DM62" s="25"/>
      <c r="DN62" s="25"/>
      <c r="DO62" s="25"/>
      <c r="DQ62" s="25"/>
      <c r="DR62" s="25"/>
      <c r="DS62" s="25"/>
      <c r="DT62" s="25"/>
      <c r="DU62" s="25"/>
      <c r="DV62" s="25"/>
      <c r="DX62" s="25"/>
      <c r="DY62" s="25"/>
      <c r="DZ62" s="25"/>
      <c r="EA62" s="25"/>
      <c r="EB62" s="25"/>
      <c r="EC62" s="25"/>
      <c r="EE62" s="25"/>
      <c r="EF62" s="25"/>
      <c r="EG62" s="25"/>
      <c r="EH62" s="25"/>
      <c r="EI62" s="25"/>
      <c r="EJ62" s="25"/>
      <c r="EL62" s="25"/>
      <c r="EM62" s="25"/>
      <c r="EN62" s="25"/>
      <c r="EO62" s="25"/>
      <c r="EP62" s="25"/>
      <c r="EQ62" s="25"/>
    </row>
    <row r="63" spans="1:147">
      <c r="A63" s="12" t="s">
        <v>748</v>
      </c>
      <c r="B63" s="12" t="s">
        <v>104</v>
      </c>
      <c r="C63" s="12" t="s">
        <v>417</v>
      </c>
      <c r="D63" s="50">
        <f>IF('Anexo V - Quadro Consolidado'!AA62=Conferidor!$D$2,'Anexo V - Quadro Consolidado'!F62,0)</f>
        <v>0</v>
      </c>
      <c r="E63" s="50">
        <f>IF('Anexo V - Quadro Consolidado'!AA62=Conferidor!$E$2,'Anexo V - Quadro Consolidado'!F62,0)</f>
        <v>0</v>
      </c>
      <c r="F63" s="50">
        <f>IF('Anexo V - Quadro Consolidado'!AA62=Conferidor!$F$2,'Anexo V - Quadro Consolidado'!F62,0)</f>
        <v>0</v>
      </c>
      <c r="G63" s="50">
        <f>IF('Anexo V - Quadro Consolidado'!AA62=Conferidor!$G$2,'Anexo V - Quadro Consolidado'!F62,0)</f>
        <v>0</v>
      </c>
      <c r="H63" s="50">
        <f>IF('Anexo V - Quadro Consolidado'!AA62=Conferidor!$H$2,'Anexo V - Quadro Consolidado'!F62,0)</f>
        <v>0</v>
      </c>
      <c r="I63" s="50">
        <f>IF('Anexo V - Quadro Consolidado'!AA62=Conferidor!$I$2,'Anexo V - Quadro Consolidado'!F62,0)</f>
        <v>0</v>
      </c>
      <c r="K63" s="262">
        <f>IF('Anexo V - Quadro Consolidado'!AB62=Conferidor!$K$2,'Anexo V - Quadro Consolidado'!G62,0)</f>
        <v>0</v>
      </c>
      <c r="L63" s="262">
        <f>IF('Anexo V - Quadro Consolidado'!AB62=Conferidor!$L$2,'Anexo V - Quadro Consolidado'!G62,0)</f>
        <v>0</v>
      </c>
      <c r="M63" s="262">
        <f>IF('Anexo V - Quadro Consolidado'!AB62=Conferidor!$M$2,'Anexo V - Quadro Consolidado'!G62,0)</f>
        <v>0</v>
      </c>
      <c r="N63" s="262">
        <f>IF('Anexo V - Quadro Consolidado'!AB62=Conferidor!$N$2,'Anexo V - Quadro Consolidado'!G62,0)</f>
        <v>0</v>
      </c>
      <c r="O63" s="262">
        <f>IF('Anexo V - Quadro Consolidado'!AB62=Conferidor!$O$2,'Anexo V - Quadro Consolidado'!G62,0)</f>
        <v>0</v>
      </c>
      <c r="P63" s="262">
        <f>IF('Anexo V - Quadro Consolidado'!AB62=Conferidor!$P$2,'Anexo V - Quadro Consolidado'!G62,0)</f>
        <v>2</v>
      </c>
      <c r="R63" s="50">
        <f>IF('Anexo V - Quadro Consolidado'!AC62=Conferidor!$R$2,'Anexo V - Quadro Consolidado'!H62,0)</f>
        <v>0</v>
      </c>
      <c r="S63" s="50">
        <f>IF('Anexo V - Quadro Consolidado'!AC62=Conferidor!$S$2,'Anexo V - Quadro Consolidado'!H62,0)</f>
        <v>0</v>
      </c>
      <c r="T63" s="50">
        <f>IF('Anexo V - Quadro Consolidado'!AC62=Conferidor!$T$2,'Anexo V - Quadro Consolidado'!H62,0)</f>
        <v>0</v>
      </c>
      <c r="U63" s="50">
        <f>IF('Anexo V - Quadro Consolidado'!AC62=Conferidor!$U$2,'Anexo V - Quadro Consolidado'!H62,0)</f>
        <v>0</v>
      </c>
      <c r="V63" s="50">
        <f>IF('Anexo V - Quadro Consolidado'!AC62=Conferidor!$V$2,'Anexo V - Quadro Consolidado'!H62,0)</f>
        <v>0</v>
      </c>
      <c r="W63" s="50">
        <f>IF('Anexo V - Quadro Consolidado'!AC62=Conferidor!$W$2,'Anexo V - Quadro Consolidado'!H62,0)</f>
        <v>0</v>
      </c>
      <c r="Y63" s="43">
        <f>IF('Anexo V - Quadro Consolidado'!AH62=Conferidor!$Y$2,'Anexo V - Quadro Consolidado'!M62,0)</f>
        <v>0</v>
      </c>
      <c r="Z63" s="43">
        <f>IF('Anexo V - Quadro Consolidado'!AH62=Conferidor!$Z$2,'Anexo V - Quadro Consolidado'!M62,0)</f>
        <v>0</v>
      </c>
      <c r="AA63" s="43">
        <f>IF('Anexo V - Quadro Consolidado'!AH62=Conferidor!$AA$2,'Anexo V - Quadro Consolidado'!M62,0)</f>
        <v>0</v>
      </c>
      <c r="AB63" s="43">
        <f>IF('Anexo V - Quadro Consolidado'!AH62=Conferidor!$AB$2,'Anexo V - Quadro Consolidado'!M62,0)</f>
        <v>0</v>
      </c>
      <c r="AC63" s="43">
        <f>IF('Anexo V - Quadro Consolidado'!AH62=Conferidor!$AC$2,'Anexo V - Quadro Consolidado'!M62,0)</f>
        <v>0</v>
      </c>
      <c r="AD63" s="43">
        <f>IF('Anexo V - Quadro Consolidado'!AH62=Conferidor!$AD$2,'Anexo V - Quadro Consolidado'!M62,0)</f>
        <v>0</v>
      </c>
      <c r="AF63" s="43">
        <f>IF('Anexo V - Quadro Consolidado'!AI62=Conferidor!$AF$2,'Anexo V - Quadro Consolidado'!N62,0)</f>
        <v>0</v>
      </c>
      <c r="AG63" s="43">
        <f>IF('Anexo V - Quadro Consolidado'!AI62=Conferidor!$AG$2,'Anexo V - Quadro Consolidado'!N62,0)</f>
        <v>0</v>
      </c>
      <c r="AH63" s="43">
        <f>IF('Anexo V - Quadro Consolidado'!AI62=Conferidor!$AH$2,'Anexo V - Quadro Consolidado'!N62,0)</f>
        <v>0</v>
      </c>
      <c r="AI63" s="43">
        <f>IF('Anexo V - Quadro Consolidado'!AI62=Conferidor!$AI$2,'Anexo V - Quadro Consolidado'!N62,0)</f>
        <v>0</v>
      </c>
      <c r="AJ63" s="43">
        <f>IF('Anexo V - Quadro Consolidado'!AI62=Conferidor!$AJ$2,'Anexo V - Quadro Consolidado'!N62,0)</f>
        <v>0</v>
      </c>
      <c r="AK63" s="43">
        <f>IF('Anexo V - Quadro Consolidado'!AI62=Conferidor!$AK$2,'Anexo V - Quadro Consolidado'!N62,0)</f>
        <v>0</v>
      </c>
      <c r="AM63" s="43">
        <f>IF('Anexo V - Quadro Consolidado'!AJ62=Conferidor!$AM$2,'Anexo V - Quadro Consolidado'!O62,0)</f>
        <v>0</v>
      </c>
      <c r="AN63" s="43">
        <f>IF('Anexo V - Quadro Consolidado'!AJ62=Conferidor!$AN$2,'Anexo V - Quadro Consolidado'!O62,0)</f>
        <v>0</v>
      </c>
      <c r="AO63" s="43">
        <f>IF('Anexo V - Quadro Consolidado'!AJ62=Conferidor!$AO$2,'Anexo V - Quadro Consolidado'!O62,0)</f>
        <v>0</v>
      </c>
      <c r="AP63" s="43">
        <f>IF('Anexo V - Quadro Consolidado'!AJ62=Conferidor!$AP$2,'Anexo V - Quadro Consolidado'!O62,0)</f>
        <v>0</v>
      </c>
      <c r="AQ63" s="43">
        <f>IF('Anexo V - Quadro Consolidado'!AJ62=Conferidor!$AQ$2,'Anexo V - Quadro Consolidado'!O62,0)</f>
        <v>0</v>
      </c>
      <c r="AR63" s="43">
        <f>IF('Anexo V - Quadro Consolidado'!AJ62=Conferidor!$AR$2,'Anexo V - Quadro Consolidado'!O62,0)</f>
        <v>0</v>
      </c>
      <c r="AT63" s="43">
        <f>IF('Anexo V - Quadro Consolidado'!AE62=Conferidor!$AT$2,'Anexo V - Quadro Consolidado'!J62,0)</f>
        <v>0</v>
      </c>
      <c r="AU63" s="43">
        <f>IF('Anexo V - Quadro Consolidado'!AE62=Conferidor!$AU$2,'Anexo V - Quadro Consolidado'!J62,0)</f>
        <v>0</v>
      </c>
      <c r="AV63" s="43">
        <f>IF('Anexo V - Quadro Consolidado'!AE62=Conferidor!$AV$2,'Anexo V - Quadro Consolidado'!J62,0)</f>
        <v>0</v>
      </c>
      <c r="AW63" s="43">
        <f>IF('Anexo V - Quadro Consolidado'!AE62=Conferidor!$AW$2,'Anexo V - Quadro Consolidado'!J62,0)</f>
        <v>0</v>
      </c>
      <c r="AX63" s="43">
        <f>IF('Anexo V - Quadro Consolidado'!AE62=Conferidor!$AX$2,'Anexo V - Quadro Consolidado'!J62,0)</f>
        <v>0</v>
      </c>
      <c r="AY63" s="43">
        <f>IF('Anexo V - Quadro Consolidado'!AE62=Conferidor!$AY$2,'Anexo V - Quadro Consolidado'!J62,0)</f>
        <v>0</v>
      </c>
      <c r="AZ63" s="43">
        <f>IF('Anexo V - Quadro Consolidado'!AE62=Conferidor!$AZ$2,'Anexo V - Quadro Consolidado'!J62,0)</f>
        <v>0</v>
      </c>
      <c r="BA63" s="43">
        <f>IF('Anexo V - Quadro Consolidado'!AE62=Conferidor!$BA$2,'Anexo V - Quadro Consolidado'!J62,0)</f>
        <v>0</v>
      </c>
      <c r="BB63" s="43">
        <f>IF('Anexo V - Quadro Consolidado'!AE62=Conferidor!$BB$2,'Anexo V - Quadro Consolidado'!J62,0)</f>
        <v>0</v>
      </c>
      <c r="BD63" s="43">
        <f>IF('Anexo V - Quadro Consolidado'!AF62=Conferidor!$BD$2,'Anexo V - Quadro Consolidado'!K62,0)</f>
        <v>0</v>
      </c>
      <c r="BE63" s="43">
        <f>IF('Anexo V - Quadro Consolidado'!AF62=Conferidor!$BE$2,'Anexo V - Quadro Consolidado'!K62,0)</f>
        <v>0</v>
      </c>
      <c r="BF63" s="43">
        <f>IF('Anexo V - Quadro Consolidado'!AF62=Conferidor!$BF$2,'Anexo V - Quadro Consolidado'!K62,0)</f>
        <v>0</v>
      </c>
      <c r="BG63" s="43">
        <f>IF('Anexo V - Quadro Consolidado'!AF62=Conferidor!$BG$2,'Anexo V - Quadro Consolidado'!K62,0)</f>
        <v>0</v>
      </c>
      <c r="BH63" s="43">
        <f>IF('Anexo V - Quadro Consolidado'!AF62=Conferidor!$BH$2,'Anexo V - Quadro Consolidado'!K62,0)</f>
        <v>0</v>
      </c>
      <c r="BI63" s="43">
        <f>IF('Anexo V - Quadro Consolidado'!AF62=Conferidor!$BI$2,'Anexo V - Quadro Consolidado'!K62,0)</f>
        <v>0</v>
      </c>
      <c r="BJ63" s="43">
        <f>IF('Anexo V - Quadro Consolidado'!AF62=Conferidor!$BJ$2,'Anexo V - Quadro Consolidado'!K62,0)</f>
        <v>0</v>
      </c>
      <c r="BK63" s="43">
        <f>IF('Anexo V - Quadro Consolidado'!AF62=Conferidor!$BK$2,'Anexo V - Quadro Consolidado'!K62,0)</f>
        <v>0</v>
      </c>
      <c r="BM63" s="43">
        <f>IF('Anexo V - Quadro Consolidado'!AG62=Conferidor!$BM$2,'Anexo V - Quadro Consolidado'!L62,0)</f>
        <v>0</v>
      </c>
      <c r="BN63" s="43">
        <f>IF('Anexo V - Quadro Consolidado'!AG62=Conferidor!$BN$2,'Anexo V - Quadro Consolidado'!L62,0)</f>
        <v>0</v>
      </c>
      <c r="BO63" s="43">
        <f>IF('Anexo V - Quadro Consolidado'!AG62=Conferidor!$BO$2,'Anexo V - Quadro Consolidado'!L62,0)</f>
        <v>0</v>
      </c>
      <c r="BP63" s="43">
        <f>IF('Anexo V - Quadro Consolidado'!AG62=Conferidor!$BP$2,'Anexo V - Quadro Consolidado'!L62,0)</f>
        <v>0</v>
      </c>
      <c r="BQ63" s="43">
        <f>IF('Anexo V - Quadro Consolidado'!AG62=Conferidor!$BQ$2,'Anexo V - Quadro Consolidado'!L62,0)</f>
        <v>0</v>
      </c>
      <c r="BR63" s="43">
        <f>IF('Anexo V - Quadro Consolidado'!AG62=Conferidor!$BR$2,'Anexo V - Quadro Consolidado'!L62,0)</f>
        <v>1</v>
      </c>
      <c r="BT63" s="43">
        <f>IF('Anexo V - Quadro Consolidado'!AD62=Conferidor!$BT$2,'Anexo V - Quadro Consolidado'!I62,0)</f>
        <v>0</v>
      </c>
      <c r="BU63" s="43">
        <f>IF('Anexo V - Quadro Consolidado'!AD62=Conferidor!$BU$2,'Anexo V - Quadro Consolidado'!I62,0)</f>
        <v>0</v>
      </c>
      <c r="BV63" s="43">
        <f>IF('Anexo V - Quadro Consolidado'!AD62=Conferidor!$BV$2,'Anexo V - Quadro Consolidado'!I62,0)</f>
        <v>0</v>
      </c>
      <c r="BW63" s="43">
        <f>IF('Anexo V - Quadro Consolidado'!AD62=Conferidor!$BW$2,'Anexo V - Quadro Consolidado'!I62,0)</f>
        <v>0</v>
      </c>
      <c r="BX63" s="43">
        <f>IF('Anexo V - Quadro Consolidado'!AD62=Conferidor!$BX$2,'Anexo V - Quadro Consolidado'!I62,0)</f>
        <v>0</v>
      </c>
      <c r="BY63" s="43">
        <f>IF('Anexo V - Quadro Consolidado'!AD62=Conferidor!$BY$2,'Anexo V - Quadro Consolidado'!I62,0)</f>
        <v>0</v>
      </c>
      <c r="CA63" s="43">
        <f>IF('Anexo V - Quadro Consolidado'!AK62=Conferidor!$CA$2,'Anexo V - Quadro Consolidado'!P62,0)</f>
        <v>0</v>
      </c>
      <c r="CB63" s="43">
        <f>IF('Anexo V - Quadro Consolidado'!AK62=Conferidor!$CB$2,'Anexo V - Quadro Consolidado'!P62,0)</f>
        <v>0</v>
      </c>
      <c r="CC63" s="43">
        <f>IF('Anexo V - Quadro Consolidado'!AK62=Conferidor!$CC$2,'Anexo V - Quadro Consolidado'!P62,0)</f>
        <v>0</v>
      </c>
      <c r="CD63" s="43">
        <f>IF('Anexo V - Quadro Consolidado'!AK62=Conferidor!$CD$2,'Anexo V - Quadro Consolidado'!P62,0)</f>
        <v>0</v>
      </c>
      <c r="CE63" s="43">
        <f>IF('Anexo V - Quadro Consolidado'!AK62=Conferidor!$CE$2,'Anexo V - Quadro Consolidado'!P62,0)</f>
        <v>0</v>
      </c>
      <c r="CF63" s="43">
        <f>IF('Anexo V - Quadro Consolidado'!AK62=Conferidor!$CF$2,'Anexo V - Quadro Consolidado'!P62,0)</f>
        <v>0</v>
      </c>
      <c r="CH63" s="43">
        <f>IF('Anexo V - Quadro Consolidado'!AM62=Conferidor!$CH$2,'Anexo V - Quadro Consolidado'!R62,0)</f>
        <v>0</v>
      </c>
      <c r="CI63" s="43">
        <f>IF('Anexo V - Quadro Consolidado'!AM62=Conferidor!$CI$2,'Anexo V - Quadro Consolidado'!R62,0)</f>
        <v>0</v>
      </c>
      <c r="CJ63" s="43">
        <f>IF('Anexo V - Quadro Consolidado'!AM62=Conferidor!$CJ$2,'Anexo V - Quadro Consolidado'!R62,0)</f>
        <v>0</v>
      </c>
      <c r="CK63" s="43">
        <f>IF('Anexo V - Quadro Consolidado'!AM62=Conferidor!$CK$2,'Anexo V - Quadro Consolidado'!R62,0)</f>
        <v>0</v>
      </c>
      <c r="CL63" s="43">
        <f>IF('Anexo V - Quadro Consolidado'!AM62=Conferidor!$CL$2,'Anexo V - Quadro Consolidado'!R62,0)</f>
        <v>0</v>
      </c>
      <c r="CM63" s="43">
        <f>IF('Anexo V - Quadro Consolidado'!AM62=Conferidor!$CM$2,'Anexo V - Quadro Consolidado'!R62,0)</f>
        <v>0</v>
      </c>
      <c r="CO63" s="43">
        <f>IF('Anexo V - Quadro Consolidado'!AN62=Conferidor!$CO$2,'Anexo V - Quadro Consolidado'!S62,0)</f>
        <v>0</v>
      </c>
      <c r="CP63" s="43">
        <f>IF('Anexo V - Quadro Consolidado'!AN62=Conferidor!$CP$2,'Anexo V - Quadro Consolidado'!S62,0)</f>
        <v>0</v>
      </c>
      <c r="CQ63" s="43">
        <f>IF('Anexo V - Quadro Consolidado'!AN62=Conferidor!$CQ$2,'Anexo V - Quadro Consolidado'!S62,0)</f>
        <v>0</v>
      </c>
      <c r="CR63" s="43">
        <f>IF('Anexo V - Quadro Consolidado'!AN62=Conferidor!$CR$2,'Anexo V - Quadro Consolidado'!S62,0)</f>
        <v>0</v>
      </c>
      <c r="CS63" s="43">
        <f>IF('Anexo V - Quadro Consolidado'!AN62=Conferidor!$CS$2,'Anexo V - Quadro Consolidado'!S62,0)</f>
        <v>0</v>
      </c>
      <c r="CT63" s="43">
        <f>IF('Anexo V - Quadro Consolidado'!AN62=Conferidor!$CT$2,'Anexo V - Quadro Consolidado'!S62,0)</f>
        <v>0</v>
      </c>
      <c r="CV63" s="43">
        <f>IF('Anexo V - Quadro Consolidado'!AO62=Conferidor!$CV$2,'Anexo V - Quadro Consolidado'!T62,0)</f>
        <v>0</v>
      </c>
      <c r="CW63" s="43">
        <f>IF('Anexo V - Quadro Consolidado'!AO62=Conferidor!$CW$2,'Anexo V - Quadro Consolidado'!T62,0)</f>
        <v>0</v>
      </c>
      <c r="CX63" s="43">
        <f>IF('Anexo V - Quadro Consolidado'!AO62=Conferidor!$CX$2,'Anexo V - Quadro Consolidado'!T62,0)</f>
        <v>0</v>
      </c>
      <c r="CY63" s="43">
        <f>IF('Anexo V - Quadro Consolidado'!AO62=Conferidor!$CY$2,'Anexo V - Quadro Consolidado'!T62,0)</f>
        <v>0</v>
      </c>
      <c r="CZ63" s="43">
        <f>IF('Anexo V - Quadro Consolidado'!AO62=Conferidor!$CZ$2,'Anexo V - Quadro Consolidado'!T62,0)</f>
        <v>0</v>
      </c>
      <c r="DA63" s="43">
        <f>IF('Anexo V - Quadro Consolidado'!AO62=Conferidor!$DA$2,'Anexo V - Quadro Consolidado'!T62,0)</f>
        <v>1</v>
      </c>
      <c r="DC63" s="43">
        <f>IF('Anexo V - Quadro Consolidado'!AL62=Conferidor!$DC$2,'Anexo V - Quadro Consolidado'!Q62,0)</f>
        <v>0</v>
      </c>
      <c r="DD63" s="43">
        <f>IF('Anexo V - Quadro Consolidado'!AL62=Conferidor!$DD$2,'Anexo V - Quadro Consolidado'!Q62,0)</f>
        <v>0</v>
      </c>
      <c r="DE63" s="43">
        <f>IF('Anexo V - Quadro Consolidado'!AL62=Conferidor!$DE$2,'Anexo V - Quadro Consolidado'!Q62,0)</f>
        <v>0</v>
      </c>
      <c r="DF63" s="43">
        <f>IF('Anexo V - Quadro Consolidado'!AL62=Conferidor!$DF$2,'Anexo V - Quadro Consolidado'!Q62,0)</f>
        <v>0</v>
      </c>
      <c r="DG63" s="43">
        <f>IF('Anexo V - Quadro Consolidado'!AL62=Conferidor!$DG$2,'Anexo V - Quadro Consolidado'!Q62,0)</f>
        <v>0</v>
      </c>
      <c r="DH63" s="43">
        <f>IF('Anexo V - Quadro Consolidado'!AL62=Conferidor!$DH$2,'Anexo V - Quadro Consolidado'!Q62,0)</f>
        <v>0</v>
      </c>
      <c r="DJ63" s="43">
        <f>IF('Anexo V - Quadro Consolidado'!AP62=Conferidor!$DJ$2,'Anexo V - Quadro Consolidado'!U62,0)</f>
        <v>0</v>
      </c>
      <c r="DK63" s="43">
        <f>IF('Anexo V - Quadro Consolidado'!AP62=Conferidor!$DK$2,'Anexo V - Quadro Consolidado'!U62,0)</f>
        <v>0</v>
      </c>
      <c r="DL63" s="43">
        <f>IF('Anexo V - Quadro Consolidado'!AP62=Conferidor!$DL$2,'Anexo V - Quadro Consolidado'!U62,0)</f>
        <v>0</v>
      </c>
      <c r="DM63" s="43">
        <f>IF('Anexo V - Quadro Consolidado'!AP62=Conferidor!$DM$2,'Anexo V - Quadro Consolidado'!U62,0)</f>
        <v>0</v>
      </c>
      <c r="DN63" s="43">
        <f>IF('Anexo V - Quadro Consolidado'!AP62=Conferidor!$DN$2,'Anexo V - Quadro Consolidado'!U62,0)</f>
        <v>0</v>
      </c>
      <c r="DO63" s="43">
        <f>IF('Anexo V - Quadro Consolidado'!AP62=Conferidor!$DO$2,'Anexo V - Quadro Consolidado'!U62,0)</f>
        <v>0</v>
      </c>
      <c r="DQ63" s="43">
        <f>IF('Anexo V - Quadro Consolidado'!AQ62=Conferidor!$DQ$2,'Anexo V - Quadro Consolidado'!V62,0)</f>
        <v>0</v>
      </c>
      <c r="DR63" s="43">
        <f>IF('Anexo V - Quadro Consolidado'!AQ62=Conferidor!$DR$2,'Anexo V - Quadro Consolidado'!V62,0)</f>
        <v>0</v>
      </c>
      <c r="DS63" s="43">
        <f>IF('Anexo V - Quadro Consolidado'!AQ62=Conferidor!$DS$2,'Anexo V - Quadro Consolidado'!V62,0)</f>
        <v>0</v>
      </c>
      <c r="DT63" s="43">
        <f>IF('Anexo V - Quadro Consolidado'!AQ62=Conferidor!$DT$2,'Anexo V - Quadro Consolidado'!V62,0)</f>
        <v>0</v>
      </c>
      <c r="DU63" s="43">
        <f>IF('Anexo V - Quadro Consolidado'!AQ62=Conferidor!$DU$2,'Anexo V - Quadro Consolidado'!V62,0)</f>
        <v>0</v>
      </c>
      <c r="DV63" s="43">
        <f>IF('Anexo V - Quadro Consolidado'!AQ62=Conferidor!$DV$2,'Anexo V - Quadro Consolidado'!V62,0)</f>
        <v>0</v>
      </c>
      <c r="DX63" s="22">
        <f>IF('Anexo V - Quadro Consolidado'!AR62=Conferidor!$DX$2,'Anexo V - Quadro Consolidado'!W62,0)</f>
        <v>0</v>
      </c>
      <c r="DY63" s="22">
        <f>IF('Anexo V - Quadro Consolidado'!AR62=Conferidor!$DY$2,'Anexo V - Quadro Consolidado'!W62,0)</f>
        <v>0</v>
      </c>
      <c r="DZ63" s="22">
        <f>IF('Anexo V - Quadro Consolidado'!AR62=Conferidor!$DZ$2,'Anexo V - Quadro Consolidado'!W62,0)</f>
        <v>0</v>
      </c>
      <c r="EA63" s="22">
        <f>IF('Anexo V - Quadro Consolidado'!AR62=Conferidor!$EA$2,'Anexo V - Quadro Consolidado'!W62,0)</f>
        <v>0</v>
      </c>
      <c r="EB63" s="22">
        <f>IF('Anexo V - Quadro Consolidado'!AR62=Conferidor!$EB$2,'Anexo V - Quadro Consolidado'!W62,0)</f>
        <v>0</v>
      </c>
      <c r="EC63" s="22">
        <f>IF('Anexo V - Quadro Consolidado'!AR62=Conferidor!$EC$2,'Anexo V - Quadro Consolidado'!W62,0)</f>
        <v>1</v>
      </c>
      <c r="EE63" s="43">
        <f>IF('Anexo V - Quadro Consolidado'!AS62=Conferidor!$EE$2,'Anexo V - Quadro Consolidado'!X62,0)</f>
        <v>0</v>
      </c>
      <c r="EF63" s="43">
        <f>IF('Anexo V - Quadro Consolidado'!AS62=Conferidor!$EF$2,'Anexo V - Quadro Consolidado'!X62,0)</f>
        <v>0</v>
      </c>
      <c r="EG63" s="43">
        <f>IF('Anexo V - Quadro Consolidado'!AS62=Conferidor!$EG$2,'Anexo V - Quadro Consolidado'!X62,0)</f>
        <v>0</v>
      </c>
      <c r="EH63" s="43">
        <f>IF('Anexo V - Quadro Consolidado'!AS62=Conferidor!$EH$2,'Anexo V - Quadro Consolidado'!X62,0)</f>
        <v>0</v>
      </c>
      <c r="EI63" s="43">
        <f>IF('Anexo V - Quadro Consolidado'!AS62=Conferidor!$EI$2,'Anexo V - Quadro Consolidado'!X62,0)</f>
        <v>0</v>
      </c>
      <c r="EJ63" s="43">
        <f>IF('Anexo V - Quadro Consolidado'!AS62=Conferidor!$EJ$2,'Anexo V - Quadro Consolidado'!X62,0)</f>
        <v>0</v>
      </c>
      <c r="EL63" s="43">
        <f>IF('Anexo V - Quadro Consolidado'!AT62=Conferidor!$EL$2,'Anexo V - Quadro Consolidado'!Y62,0)</f>
        <v>0</v>
      </c>
      <c r="EM63" s="43">
        <f>IF('Anexo V - Quadro Consolidado'!AT62=Conferidor!$EM$2,'Anexo V - Quadro Consolidado'!Y62,0)</f>
        <v>0</v>
      </c>
      <c r="EN63" s="43">
        <f>IF('Anexo V - Quadro Consolidado'!AT62=Conferidor!$EN$2,'Anexo V - Quadro Consolidado'!Y62,0)</f>
        <v>0</v>
      </c>
      <c r="EO63" s="43">
        <f>IF('Anexo V - Quadro Consolidado'!AT62=Conferidor!$EO$2,'Anexo V - Quadro Consolidado'!Y62,0)</f>
        <v>0</v>
      </c>
      <c r="EP63" s="43">
        <f>IF('Anexo V - Quadro Consolidado'!AT62=Conferidor!$EP$2,'Anexo V - Quadro Consolidado'!Y62,0)</f>
        <v>0</v>
      </c>
      <c r="EQ63" s="43">
        <f>IF('Anexo V - Quadro Consolidado'!AT62=Conferidor!$EQ$2,'Anexo V - Quadro Consolidado'!Y62,0)</f>
        <v>0</v>
      </c>
    </row>
    <row r="64" spans="1:147">
      <c r="A64" s="12" t="s">
        <v>748</v>
      </c>
      <c r="B64" s="12" t="s">
        <v>104</v>
      </c>
      <c r="C64" s="12" t="s">
        <v>61</v>
      </c>
      <c r="D64" s="50">
        <f>IF('Anexo V - Quadro Consolidado'!AA63=Conferidor!$D$2,'Anexo V - Quadro Consolidado'!F63,0)</f>
        <v>0</v>
      </c>
      <c r="E64" s="50">
        <f>IF('Anexo V - Quadro Consolidado'!AA63=Conferidor!$E$2,'Anexo V - Quadro Consolidado'!F63,0)</f>
        <v>0</v>
      </c>
      <c r="F64" s="50">
        <f>IF('Anexo V - Quadro Consolidado'!AA63=Conferidor!$F$2,'Anexo V - Quadro Consolidado'!F63,0)</f>
        <v>0</v>
      </c>
      <c r="G64" s="50">
        <f>IF('Anexo V - Quadro Consolidado'!AA63=Conferidor!$G$2,'Anexo V - Quadro Consolidado'!F63,0)</f>
        <v>0</v>
      </c>
      <c r="H64" s="50">
        <f>IF('Anexo V - Quadro Consolidado'!AA63=Conferidor!$H$2,'Anexo V - Quadro Consolidado'!F63,0)</f>
        <v>0</v>
      </c>
      <c r="I64" s="50">
        <f>IF('Anexo V - Quadro Consolidado'!AA63=Conferidor!$I$2,'Anexo V - Quadro Consolidado'!F63,0)</f>
        <v>0</v>
      </c>
      <c r="K64" s="262">
        <f>IF('Anexo V - Quadro Consolidado'!AB63=Conferidor!$K$2,'Anexo V - Quadro Consolidado'!G63,0)</f>
        <v>0</v>
      </c>
      <c r="L64" s="262">
        <f>IF('Anexo V - Quadro Consolidado'!AB63=Conferidor!$L$2,'Anexo V - Quadro Consolidado'!G63,0)</f>
        <v>0</v>
      </c>
      <c r="M64" s="262">
        <f>IF('Anexo V - Quadro Consolidado'!AB63=Conferidor!$M$2,'Anexo V - Quadro Consolidado'!G63,0)</f>
        <v>0</v>
      </c>
      <c r="N64" s="262">
        <f>IF('Anexo V - Quadro Consolidado'!AB63=Conferidor!$N$2,'Anexo V - Quadro Consolidado'!G63,0)</f>
        <v>0</v>
      </c>
      <c r="O64" s="262">
        <f>IF('Anexo V - Quadro Consolidado'!AB63=Conferidor!$O$2,'Anexo V - Quadro Consolidado'!G63,0)</f>
        <v>0</v>
      </c>
      <c r="P64" s="262">
        <f>IF('Anexo V - Quadro Consolidado'!AB63=Conferidor!$P$2,'Anexo V - Quadro Consolidado'!G63,0)</f>
        <v>0</v>
      </c>
      <c r="R64" s="50">
        <f>IF('Anexo V - Quadro Consolidado'!AC63=Conferidor!$R$2,'Anexo V - Quadro Consolidado'!H63,0)</f>
        <v>0</v>
      </c>
      <c r="S64" s="50">
        <f>IF('Anexo V - Quadro Consolidado'!AC63=Conferidor!$S$2,'Anexo V - Quadro Consolidado'!H63,0)</f>
        <v>0</v>
      </c>
      <c r="T64" s="50">
        <f>IF('Anexo V - Quadro Consolidado'!AC63=Conferidor!$T$2,'Anexo V - Quadro Consolidado'!H63,0)</f>
        <v>0</v>
      </c>
      <c r="U64" s="50">
        <f>IF('Anexo V - Quadro Consolidado'!AC63=Conferidor!$U$2,'Anexo V - Quadro Consolidado'!H63,0)</f>
        <v>0</v>
      </c>
      <c r="V64" s="50">
        <f>IF('Anexo V - Quadro Consolidado'!AC63=Conferidor!$V$2,'Anexo V - Quadro Consolidado'!H63,0)</f>
        <v>0</v>
      </c>
      <c r="W64" s="50">
        <f>IF('Anexo V - Quadro Consolidado'!AC63=Conferidor!$W$2,'Anexo V - Quadro Consolidado'!H63,0)</f>
        <v>0</v>
      </c>
      <c r="Y64" s="43">
        <f>IF('Anexo V - Quadro Consolidado'!AH63=Conferidor!$Y$2,'Anexo V - Quadro Consolidado'!M63,0)</f>
        <v>0</v>
      </c>
      <c r="Z64" s="43">
        <f>IF('Anexo V - Quadro Consolidado'!AH63=Conferidor!$Z$2,'Anexo V - Quadro Consolidado'!M63,0)</f>
        <v>0</v>
      </c>
      <c r="AA64" s="43">
        <f>IF('Anexo V - Quadro Consolidado'!AH63=Conferidor!$AA$2,'Anexo V - Quadro Consolidado'!M63,0)</f>
        <v>0</v>
      </c>
      <c r="AB64" s="43">
        <f>IF('Anexo V - Quadro Consolidado'!AH63=Conferidor!$AB$2,'Anexo V - Quadro Consolidado'!M63,0)</f>
        <v>0</v>
      </c>
      <c r="AC64" s="43">
        <f>IF('Anexo V - Quadro Consolidado'!AH63=Conferidor!$AC$2,'Anexo V - Quadro Consolidado'!M63,0)</f>
        <v>0</v>
      </c>
      <c r="AD64" s="43">
        <f>IF('Anexo V - Quadro Consolidado'!AH63=Conferidor!$AD$2,'Anexo V - Quadro Consolidado'!M63,0)</f>
        <v>0</v>
      </c>
      <c r="AF64" s="43">
        <f>IF('Anexo V - Quadro Consolidado'!AI63=Conferidor!$AF$2,'Anexo V - Quadro Consolidado'!N63,0)</f>
        <v>0</v>
      </c>
      <c r="AG64" s="43">
        <f>IF('Anexo V - Quadro Consolidado'!AI63=Conferidor!$AG$2,'Anexo V - Quadro Consolidado'!N63,0)</f>
        <v>0</v>
      </c>
      <c r="AH64" s="43">
        <f>IF('Anexo V - Quadro Consolidado'!AI63=Conferidor!$AH$2,'Anexo V - Quadro Consolidado'!N63,0)</f>
        <v>0</v>
      </c>
      <c r="AI64" s="43">
        <f>IF('Anexo V - Quadro Consolidado'!AI63=Conferidor!$AI$2,'Anexo V - Quadro Consolidado'!N63,0)</f>
        <v>0</v>
      </c>
      <c r="AJ64" s="43">
        <f>IF('Anexo V - Quadro Consolidado'!AI63=Conferidor!$AJ$2,'Anexo V - Quadro Consolidado'!N63,0)</f>
        <v>0</v>
      </c>
      <c r="AK64" s="43">
        <f>IF('Anexo V - Quadro Consolidado'!AI63=Conferidor!$AK$2,'Anexo V - Quadro Consolidado'!N63,0)</f>
        <v>0</v>
      </c>
      <c r="AM64" s="43">
        <f>IF('Anexo V - Quadro Consolidado'!AJ63=Conferidor!$AM$2,'Anexo V - Quadro Consolidado'!O63,0)</f>
        <v>0</v>
      </c>
      <c r="AN64" s="43">
        <f>IF('Anexo V - Quadro Consolidado'!AJ63=Conferidor!$AN$2,'Anexo V - Quadro Consolidado'!O63,0)</f>
        <v>0</v>
      </c>
      <c r="AO64" s="43">
        <f>IF('Anexo V - Quadro Consolidado'!AJ63=Conferidor!$AO$2,'Anexo V - Quadro Consolidado'!O63,0)</f>
        <v>0</v>
      </c>
      <c r="AP64" s="43">
        <f>IF('Anexo V - Quadro Consolidado'!AJ63=Conferidor!$AP$2,'Anexo V - Quadro Consolidado'!O63,0)</f>
        <v>0</v>
      </c>
      <c r="AQ64" s="43">
        <f>IF('Anexo V - Quadro Consolidado'!AJ63=Conferidor!$AQ$2,'Anexo V - Quadro Consolidado'!O63,0)</f>
        <v>0</v>
      </c>
      <c r="AR64" s="43">
        <f>IF('Anexo V - Quadro Consolidado'!AJ63=Conferidor!$AR$2,'Anexo V - Quadro Consolidado'!O63,0)</f>
        <v>0</v>
      </c>
      <c r="AT64" s="43">
        <f>IF('Anexo V - Quadro Consolidado'!AE63=Conferidor!$AT$2,'Anexo V - Quadro Consolidado'!J63,0)</f>
        <v>0</v>
      </c>
      <c r="AU64" s="43">
        <f>IF('Anexo V - Quadro Consolidado'!AE63=Conferidor!$AU$2,'Anexo V - Quadro Consolidado'!J63,0)</f>
        <v>0</v>
      </c>
      <c r="AV64" s="43">
        <f>IF('Anexo V - Quadro Consolidado'!AE63=Conferidor!$AV$2,'Anexo V - Quadro Consolidado'!J63,0)</f>
        <v>0</v>
      </c>
      <c r="AW64" s="43">
        <f>IF('Anexo V - Quadro Consolidado'!AE63=Conferidor!$AW$2,'Anexo V - Quadro Consolidado'!J63,0)</f>
        <v>0</v>
      </c>
      <c r="AX64" s="43">
        <f>IF('Anexo V - Quadro Consolidado'!AE63=Conferidor!$AX$2,'Anexo V - Quadro Consolidado'!J63,0)</f>
        <v>1</v>
      </c>
      <c r="AY64" s="43">
        <f>IF('Anexo V - Quadro Consolidado'!AE63=Conferidor!$AY$2,'Anexo V - Quadro Consolidado'!J63,0)</f>
        <v>0</v>
      </c>
      <c r="AZ64" s="43">
        <f>IF('Anexo V - Quadro Consolidado'!AE63=Conferidor!$AZ$2,'Anexo V - Quadro Consolidado'!J63,0)</f>
        <v>0</v>
      </c>
      <c r="BA64" s="43">
        <f>IF('Anexo V - Quadro Consolidado'!AE63=Conferidor!$BA$2,'Anexo V - Quadro Consolidado'!J63,0)</f>
        <v>0</v>
      </c>
      <c r="BB64" s="43">
        <f>IF('Anexo V - Quadro Consolidado'!AE63=Conferidor!$BB$2,'Anexo V - Quadro Consolidado'!J63,0)</f>
        <v>0</v>
      </c>
      <c r="BD64" s="43">
        <f>IF('Anexo V - Quadro Consolidado'!AF63=Conferidor!$BD$2,'Anexo V - Quadro Consolidado'!K63,0)</f>
        <v>0</v>
      </c>
      <c r="BE64" s="43">
        <f>IF('Anexo V - Quadro Consolidado'!AF63=Conferidor!$BE$2,'Anexo V - Quadro Consolidado'!K63,0)</f>
        <v>0</v>
      </c>
      <c r="BF64" s="43">
        <f>IF('Anexo V - Quadro Consolidado'!AF63=Conferidor!$BF$2,'Anexo V - Quadro Consolidado'!K63,0)</f>
        <v>0</v>
      </c>
      <c r="BG64" s="43">
        <f>IF('Anexo V - Quadro Consolidado'!AF63=Conferidor!$BG$2,'Anexo V - Quadro Consolidado'!K63,0)</f>
        <v>0</v>
      </c>
      <c r="BH64" s="43">
        <f>IF('Anexo V - Quadro Consolidado'!AF63=Conferidor!$BH$2,'Anexo V - Quadro Consolidado'!K63,0)</f>
        <v>0</v>
      </c>
      <c r="BI64" s="43">
        <f>IF('Anexo V - Quadro Consolidado'!AF63=Conferidor!$BI$2,'Anexo V - Quadro Consolidado'!K63,0)</f>
        <v>0</v>
      </c>
      <c r="BJ64" s="43">
        <f>IF('Anexo V - Quadro Consolidado'!AF63=Conferidor!$BJ$2,'Anexo V - Quadro Consolidado'!K63,0)</f>
        <v>0</v>
      </c>
      <c r="BK64" s="43">
        <f>IF('Anexo V - Quadro Consolidado'!AF63=Conferidor!$BK$2,'Anexo V - Quadro Consolidado'!K63,0)</f>
        <v>0</v>
      </c>
      <c r="BM64" s="43">
        <f>IF('Anexo V - Quadro Consolidado'!AG63=Conferidor!$BM$2,'Anexo V - Quadro Consolidado'!L63,0)</f>
        <v>0</v>
      </c>
      <c r="BN64" s="43">
        <f>IF('Anexo V - Quadro Consolidado'!AG63=Conferidor!$BN$2,'Anexo V - Quadro Consolidado'!L63,0)</f>
        <v>0</v>
      </c>
      <c r="BO64" s="43">
        <f>IF('Anexo V - Quadro Consolidado'!AG63=Conferidor!$BO$2,'Anexo V - Quadro Consolidado'!L63,0)</f>
        <v>0</v>
      </c>
      <c r="BP64" s="43">
        <f>IF('Anexo V - Quadro Consolidado'!AG63=Conferidor!$BP$2,'Anexo V - Quadro Consolidado'!L63,0)</f>
        <v>0</v>
      </c>
      <c r="BQ64" s="43">
        <f>IF('Anexo V - Quadro Consolidado'!AG63=Conferidor!$BQ$2,'Anexo V - Quadro Consolidado'!L63,0)</f>
        <v>0</v>
      </c>
      <c r="BR64" s="43">
        <f>IF('Anexo V - Quadro Consolidado'!AG63=Conferidor!$BR$2,'Anexo V - Quadro Consolidado'!L63,0)</f>
        <v>0</v>
      </c>
      <c r="BT64" s="43">
        <f>IF('Anexo V - Quadro Consolidado'!AD63=Conferidor!$BT$2,'Anexo V - Quadro Consolidado'!I63,0)</f>
        <v>0</v>
      </c>
      <c r="BU64" s="43">
        <f>IF('Anexo V - Quadro Consolidado'!AD63=Conferidor!$BU$2,'Anexo V - Quadro Consolidado'!I63,0)</f>
        <v>0</v>
      </c>
      <c r="BV64" s="43">
        <f>IF('Anexo V - Quadro Consolidado'!AD63=Conferidor!$BV$2,'Anexo V - Quadro Consolidado'!I63,0)</f>
        <v>0</v>
      </c>
      <c r="BW64" s="43">
        <f>IF('Anexo V - Quadro Consolidado'!AD63=Conferidor!$BW$2,'Anexo V - Quadro Consolidado'!I63,0)</f>
        <v>0</v>
      </c>
      <c r="BX64" s="43">
        <f>IF('Anexo V - Quadro Consolidado'!AD63=Conferidor!$BX$2,'Anexo V - Quadro Consolidado'!I63,0)</f>
        <v>0</v>
      </c>
      <c r="BY64" s="43">
        <f>IF('Anexo V - Quadro Consolidado'!AD63=Conferidor!$BY$2,'Anexo V - Quadro Consolidado'!I63,0)</f>
        <v>0</v>
      </c>
      <c r="CA64" s="43">
        <f>IF('Anexo V - Quadro Consolidado'!AK63=Conferidor!$CA$2,'Anexo V - Quadro Consolidado'!P63,0)</f>
        <v>0</v>
      </c>
      <c r="CB64" s="43">
        <f>IF('Anexo V - Quadro Consolidado'!AK63=Conferidor!$CB$2,'Anexo V - Quadro Consolidado'!P63,0)</f>
        <v>0</v>
      </c>
      <c r="CC64" s="43">
        <f>IF('Anexo V - Quadro Consolidado'!AK63=Conferidor!$CC$2,'Anexo V - Quadro Consolidado'!P63,0)</f>
        <v>0</v>
      </c>
      <c r="CD64" s="43">
        <f>IF('Anexo V - Quadro Consolidado'!AK63=Conferidor!$CD$2,'Anexo V - Quadro Consolidado'!P63,0)</f>
        <v>0</v>
      </c>
      <c r="CE64" s="43">
        <f>IF('Anexo V - Quadro Consolidado'!AK63=Conferidor!$CE$2,'Anexo V - Quadro Consolidado'!P63,0)</f>
        <v>0</v>
      </c>
      <c r="CF64" s="43">
        <f>IF('Anexo V - Quadro Consolidado'!AK63=Conferidor!$CF$2,'Anexo V - Quadro Consolidado'!P63,0)</f>
        <v>0</v>
      </c>
      <c r="CH64" s="43">
        <f>IF('Anexo V - Quadro Consolidado'!AM63=Conferidor!$CH$2,'Anexo V - Quadro Consolidado'!R63,0)</f>
        <v>0</v>
      </c>
      <c r="CI64" s="43">
        <f>IF('Anexo V - Quadro Consolidado'!AM63=Conferidor!$CI$2,'Anexo V - Quadro Consolidado'!R63,0)</f>
        <v>0</v>
      </c>
      <c r="CJ64" s="43">
        <f>IF('Anexo V - Quadro Consolidado'!AM63=Conferidor!$CJ$2,'Anexo V - Quadro Consolidado'!R63,0)</f>
        <v>0</v>
      </c>
      <c r="CK64" s="43">
        <f>IF('Anexo V - Quadro Consolidado'!AM63=Conferidor!$CK$2,'Anexo V - Quadro Consolidado'!R63,0)</f>
        <v>0</v>
      </c>
      <c r="CL64" s="43">
        <f>IF('Anexo V - Quadro Consolidado'!AM63=Conferidor!$CL$2,'Anexo V - Quadro Consolidado'!R63,0)</f>
        <v>0</v>
      </c>
      <c r="CM64" s="43">
        <f>IF('Anexo V - Quadro Consolidado'!AM63=Conferidor!$CM$2,'Anexo V - Quadro Consolidado'!R63,0)</f>
        <v>0</v>
      </c>
      <c r="CO64" s="43">
        <f>IF('Anexo V - Quadro Consolidado'!AN63=Conferidor!$CO$2,'Anexo V - Quadro Consolidado'!S63,0)</f>
        <v>0</v>
      </c>
      <c r="CP64" s="43">
        <f>IF('Anexo V - Quadro Consolidado'!AN63=Conferidor!$CP$2,'Anexo V - Quadro Consolidado'!S63,0)</f>
        <v>0</v>
      </c>
      <c r="CQ64" s="43">
        <f>IF('Anexo V - Quadro Consolidado'!AN63=Conferidor!$CQ$2,'Anexo V - Quadro Consolidado'!S63,0)</f>
        <v>0</v>
      </c>
      <c r="CR64" s="43">
        <f>IF('Anexo V - Quadro Consolidado'!AN63=Conferidor!$CR$2,'Anexo V - Quadro Consolidado'!S63,0)</f>
        <v>0</v>
      </c>
      <c r="CS64" s="43">
        <f>IF('Anexo V - Quadro Consolidado'!AN63=Conferidor!$CS$2,'Anexo V - Quadro Consolidado'!S63,0)</f>
        <v>0</v>
      </c>
      <c r="CT64" s="43">
        <f>IF('Anexo V - Quadro Consolidado'!AN63=Conferidor!$CT$2,'Anexo V - Quadro Consolidado'!S63,0)</f>
        <v>0</v>
      </c>
      <c r="CV64" s="43">
        <f>IF('Anexo V - Quadro Consolidado'!AO63=Conferidor!$CV$2,'Anexo V - Quadro Consolidado'!T63,0)</f>
        <v>0</v>
      </c>
      <c r="CW64" s="43">
        <f>IF('Anexo V - Quadro Consolidado'!AO63=Conferidor!$CW$2,'Anexo V - Quadro Consolidado'!T63,0)</f>
        <v>0</v>
      </c>
      <c r="CX64" s="43">
        <f>IF('Anexo V - Quadro Consolidado'!AO63=Conferidor!$CX$2,'Anexo V - Quadro Consolidado'!T63,0)</f>
        <v>0</v>
      </c>
      <c r="CY64" s="43">
        <f>IF('Anexo V - Quadro Consolidado'!AO63=Conferidor!$CY$2,'Anexo V - Quadro Consolidado'!T63,0)</f>
        <v>0</v>
      </c>
      <c r="CZ64" s="43">
        <f>IF('Anexo V - Quadro Consolidado'!AO63=Conferidor!$CZ$2,'Anexo V - Quadro Consolidado'!T63,0)</f>
        <v>0</v>
      </c>
      <c r="DA64" s="43">
        <f>IF('Anexo V - Quadro Consolidado'!AO63=Conferidor!$DA$2,'Anexo V - Quadro Consolidado'!T63,0)</f>
        <v>0</v>
      </c>
      <c r="DC64" s="43">
        <f>IF('Anexo V - Quadro Consolidado'!AL63=Conferidor!$DC$2,'Anexo V - Quadro Consolidado'!Q63,0)</f>
        <v>0</v>
      </c>
      <c r="DD64" s="43">
        <f>IF('Anexo V - Quadro Consolidado'!AL63=Conferidor!$DD$2,'Anexo V - Quadro Consolidado'!Q63,0)</f>
        <v>0</v>
      </c>
      <c r="DE64" s="43">
        <f>IF('Anexo V - Quadro Consolidado'!AL63=Conferidor!$DE$2,'Anexo V - Quadro Consolidado'!Q63,0)</f>
        <v>0</v>
      </c>
      <c r="DF64" s="43">
        <f>IF('Anexo V - Quadro Consolidado'!AL63=Conferidor!$DF$2,'Anexo V - Quadro Consolidado'!Q63,0)</f>
        <v>0</v>
      </c>
      <c r="DG64" s="43">
        <f>IF('Anexo V - Quadro Consolidado'!AL63=Conferidor!$DG$2,'Anexo V - Quadro Consolidado'!Q63,0)</f>
        <v>0</v>
      </c>
      <c r="DH64" s="43">
        <f>IF('Anexo V - Quadro Consolidado'!AL63=Conferidor!$DH$2,'Anexo V - Quadro Consolidado'!Q63,0)</f>
        <v>0</v>
      </c>
      <c r="DJ64" s="43">
        <f>IF('Anexo V - Quadro Consolidado'!AP63=Conferidor!$DJ$2,'Anexo V - Quadro Consolidado'!U63,0)</f>
        <v>0</v>
      </c>
      <c r="DK64" s="43">
        <f>IF('Anexo V - Quadro Consolidado'!AP63=Conferidor!$DK$2,'Anexo V - Quadro Consolidado'!U63,0)</f>
        <v>0</v>
      </c>
      <c r="DL64" s="43">
        <f>IF('Anexo V - Quadro Consolidado'!AP63=Conferidor!$DL$2,'Anexo V - Quadro Consolidado'!U63,0)</f>
        <v>0</v>
      </c>
      <c r="DM64" s="43">
        <f>IF('Anexo V - Quadro Consolidado'!AP63=Conferidor!$DM$2,'Anexo V - Quadro Consolidado'!U63,0)</f>
        <v>0</v>
      </c>
      <c r="DN64" s="43">
        <f>IF('Anexo V - Quadro Consolidado'!AP63=Conferidor!$DN$2,'Anexo V - Quadro Consolidado'!U63,0)</f>
        <v>0</v>
      </c>
      <c r="DO64" s="43">
        <f>IF('Anexo V - Quadro Consolidado'!AP63=Conferidor!$DO$2,'Anexo V - Quadro Consolidado'!U63,0)</f>
        <v>0</v>
      </c>
      <c r="DQ64" s="43">
        <f>IF('Anexo V - Quadro Consolidado'!AQ63=Conferidor!$DQ$2,'Anexo V - Quadro Consolidado'!V63,0)</f>
        <v>0</v>
      </c>
      <c r="DR64" s="43">
        <f>IF('Anexo V - Quadro Consolidado'!AQ63=Conferidor!$DR$2,'Anexo V - Quadro Consolidado'!V63,0)</f>
        <v>0</v>
      </c>
      <c r="DS64" s="43">
        <f>IF('Anexo V - Quadro Consolidado'!AQ63=Conferidor!$DS$2,'Anexo V - Quadro Consolidado'!V63,0)</f>
        <v>0</v>
      </c>
      <c r="DT64" s="43">
        <f>IF('Anexo V - Quadro Consolidado'!AQ63=Conferidor!$DT$2,'Anexo V - Quadro Consolidado'!V63,0)</f>
        <v>0</v>
      </c>
      <c r="DU64" s="43">
        <f>IF('Anexo V - Quadro Consolidado'!AQ63=Conferidor!$DU$2,'Anexo V - Quadro Consolidado'!V63,0)</f>
        <v>0</v>
      </c>
      <c r="DV64" s="43">
        <f>IF('Anexo V - Quadro Consolidado'!AQ63=Conferidor!$DV$2,'Anexo V - Quadro Consolidado'!V63,0)</f>
        <v>0</v>
      </c>
      <c r="DX64" s="22">
        <f>IF('Anexo V - Quadro Consolidado'!AR63=Conferidor!$DX$2,'Anexo V - Quadro Consolidado'!W63,0)</f>
        <v>0</v>
      </c>
      <c r="DY64" s="22">
        <f>IF('Anexo V - Quadro Consolidado'!AR63=Conferidor!$DY$2,'Anexo V - Quadro Consolidado'!W63,0)</f>
        <v>0</v>
      </c>
      <c r="DZ64" s="22">
        <f>IF('Anexo V - Quadro Consolidado'!AR63=Conferidor!$DZ$2,'Anexo V - Quadro Consolidado'!W63,0)</f>
        <v>0</v>
      </c>
      <c r="EA64" s="22">
        <f>IF('Anexo V - Quadro Consolidado'!AR63=Conferidor!$EA$2,'Anexo V - Quadro Consolidado'!W63,0)</f>
        <v>0</v>
      </c>
      <c r="EB64" s="22">
        <f>IF('Anexo V - Quadro Consolidado'!AR63=Conferidor!$EB$2,'Anexo V - Quadro Consolidado'!W63,0)</f>
        <v>0</v>
      </c>
      <c r="EC64" s="22">
        <f>IF('Anexo V - Quadro Consolidado'!AR63=Conferidor!$EC$2,'Anexo V - Quadro Consolidado'!W63,0)</f>
        <v>0</v>
      </c>
      <c r="EE64" s="43">
        <f>IF('Anexo V - Quadro Consolidado'!AS63=Conferidor!$EE$2,'Anexo V - Quadro Consolidado'!X63,0)</f>
        <v>0</v>
      </c>
      <c r="EF64" s="43">
        <f>IF('Anexo V - Quadro Consolidado'!AS63=Conferidor!$EF$2,'Anexo V - Quadro Consolidado'!X63,0)</f>
        <v>0</v>
      </c>
      <c r="EG64" s="43">
        <f>IF('Anexo V - Quadro Consolidado'!AS63=Conferidor!$EG$2,'Anexo V - Quadro Consolidado'!X63,0)</f>
        <v>0</v>
      </c>
      <c r="EH64" s="43">
        <f>IF('Anexo V - Quadro Consolidado'!AS63=Conferidor!$EH$2,'Anexo V - Quadro Consolidado'!X63,0)</f>
        <v>0</v>
      </c>
      <c r="EI64" s="43">
        <f>IF('Anexo V - Quadro Consolidado'!AS63=Conferidor!$EI$2,'Anexo V - Quadro Consolidado'!X63,0)</f>
        <v>0</v>
      </c>
      <c r="EJ64" s="43">
        <f>IF('Anexo V - Quadro Consolidado'!AS63=Conferidor!$EJ$2,'Anexo V - Quadro Consolidado'!X63,0)</f>
        <v>0</v>
      </c>
      <c r="EL64" s="43">
        <f>IF('Anexo V - Quadro Consolidado'!AT63=Conferidor!$EL$2,'Anexo V - Quadro Consolidado'!Y63,0)</f>
        <v>0</v>
      </c>
      <c r="EM64" s="43">
        <f>IF('Anexo V - Quadro Consolidado'!AT63=Conferidor!$EM$2,'Anexo V - Quadro Consolidado'!Y63,0)</f>
        <v>0</v>
      </c>
      <c r="EN64" s="43">
        <f>IF('Anexo V - Quadro Consolidado'!AT63=Conferidor!$EN$2,'Anexo V - Quadro Consolidado'!Y63,0)</f>
        <v>0</v>
      </c>
      <c r="EO64" s="43">
        <f>IF('Anexo V - Quadro Consolidado'!AT63=Conferidor!$EO$2,'Anexo V - Quadro Consolidado'!Y63,0)</f>
        <v>0</v>
      </c>
      <c r="EP64" s="43">
        <f>IF('Anexo V - Quadro Consolidado'!AT63=Conferidor!$EP$2,'Anexo V - Quadro Consolidado'!Y63,0)</f>
        <v>0</v>
      </c>
      <c r="EQ64" s="43">
        <f>IF('Anexo V - Quadro Consolidado'!AT63=Conferidor!$EQ$2,'Anexo V - Quadro Consolidado'!Y63,0)</f>
        <v>0</v>
      </c>
    </row>
    <row r="65" spans="1:147">
      <c r="A65" s="12" t="s">
        <v>748</v>
      </c>
      <c r="B65" s="12" t="s">
        <v>104</v>
      </c>
      <c r="C65" s="12" t="s">
        <v>62</v>
      </c>
      <c r="D65" s="50">
        <f>IF('Anexo V - Quadro Consolidado'!AA64=Conferidor!$D$2,'Anexo V - Quadro Consolidado'!F64,0)</f>
        <v>0</v>
      </c>
      <c r="E65" s="50">
        <f>IF('Anexo V - Quadro Consolidado'!AA64=Conferidor!$E$2,'Anexo V - Quadro Consolidado'!F64,0)</f>
        <v>0</v>
      </c>
      <c r="F65" s="50">
        <f>IF('Anexo V - Quadro Consolidado'!AA64=Conferidor!$F$2,'Anexo V - Quadro Consolidado'!F64,0)</f>
        <v>0</v>
      </c>
      <c r="G65" s="50">
        <f>IF('Anexo V - Quadro Consolidado'!AA64=Conferidor!$G$2,'Anexo V - Quadro Consolidado'!F64,0)</f>
        <v>0</v>
      </c>
      <c r="H65" s="50">
        <f>IF('Anexo V - Quadro Consolidado'!AA64=Conferidor!$H$2,'Anexo V - Quadro Consolidado'!F64,0)</f>
        <v>0</v>
      </c>
      <c r="I65" s="50">
        <f>IF('Anexo V - Quadro Consolidado'!AA64=Conferidor!$I$2,'Anexo V - Quadro Consolidado'!F64,0)</f>
        <v>0</v>
      </c>
      <c r="K65" s="262">
        <f>IF('Anexo V - Quadro Consolidado'!AB64=Conferidor!$K$2,'Anexo V - Quadro Consolidado'!G64,0)</f>
        <v>0</v>
      </c>
      <c r="L65" s="262">
        <f>IF('Anexo V - Quadro Consolidado'!AB64=Conferidor!$L$2,'Anexo V - Quadro Consolidado'!G64,0)</f>
        <v>0</v>
      </c>
      <c r="M65" s="262">
        <f>IF('Anexo V - Quadro Consolidado'!AB64=Conferidor!$M$2,'Anexo V - Quadro Consolidado'!G64,0)</f>
        <v>0</v>
      </c>
      <c r="N65" s="262">
        <f>IF('Anexo V - Quadro Consolidado'!AB64=Conferidor!$N$2,'Anexo V - Quadro Consolidado'!G64,0)</f>
        <v>0</v>
      </c>
      <c r="O65" s="262">
        <f>IF('Anexo V - Quadro Consolidado'!AB64=Conferidor!$O$2,'Anexo V - Quadro Consolidado'!G64,0)</f>
        <v>0</v>
      </c>
      <c r="P65" s="262">
        <f>IF('Anexo V - Quadro Consolidado'!AB64=Conferidor!$P$2,'Anexo V - Quadro Consolidado'!G64,0)</f>
        <v>0</v>
      </c>
      <c r="R65" s="50">
        <f>IF('Anexo V - Quadro Consolidado'!AC64=Conferidor!$R$2,'Anexo V - Quadro Consolidado'!H64,0)</f>
        <v>0</v>
      </c>
      <c r="S65" s="50">
        <f>IF('Anexo V - Quadro Consolidado'!AC64=Conferidor!$S$2,'Anexo V - Quadro Consolidado'!H64,0)</f>
        <v>0</v>
      </c>
      <c r="T65" s="50">
        <f>IF('Anexo V - Quadro Consolidado'!AC64=Conferidor!$T$2,'Anexo V - Quadro Consolidado'!H64,0)</f>
        <v>0</v>
      </c>
      <c r="U65" s="50">
        <f>IF('Anexo V - Quadro Consolidado'!AC64=Conferidor!$U$2,'Anexo V - Quadro Consolidado'!H64,0)</f>
        <v>0</v>
      </c>
      <c r="V65" s="50">
        <f>IF('Anexo V - Quadro Consolidado'!AC64=Conferidor!$V$2,'Anexo V - Quadro Consolidado'!H64,0)</f>
        <v>0</v>
      </c>
      <c r="W65" s="50">
        <f>IF('Anexo V - Quadro Consolidado'!AC64=Conferidor!$W$2,'Anexo V - Quadro Consolidado'!H64,0)</f>
        <v>0</v>
      </c>
      <c r="Y65" s="43">
        <f>IF('Anexo V - Quadro Consolidado'!AH64=Conferidor!$Y$2,'Anexo V - Quadro Consolidado'!M64,0)</f>
        <v>0</v>
      </c>
      <c r="Z65" s="43">
        <f>IF('Anexo V - Quadro Consolidado'!AH64=Conferidor!$Z$2,'Anexo V - Quadro Consolidado'!M64,0)</f>
        <v>0</v>
      </c>
      <c r="AA65" s="43">
        <f>IF('Anexo V - Quadro Consolidado'!AH64=Conferidor!$AA$2,'Anexo V - Quadro Consolidado'!M64,0)</f>
        <v>0</v>
      </c>
      <c r="AB65" s="43">
        <f>IF('Anexo V - Quadro Consolidado'!AH64=Conferidor!$AB$2,'Anexo V - Quadro Consolidado'!M64,0)</f>
        <v>0</v>
      </c>
      <c r="AC65" s="43">
        <f>IF('Anexo V - Quadro Consolidado'!AH64=Conferidor!$AC$2,'Anexo V - Quadro Consolidado'!M64,0)</f>
        <v>0</v>
      </c>
      <c r="AD65" s="43">
        <f>IF('Anexo V - Quadro Consolidado'!AH64=Conferidor!$AD$2,'Anexo V - Quadro Consolidado'!M64,0)</f>
        <v>0</v>
      </c>
      <c r="AF65" s="43">
        <f>IF('Anexo V - Quadro Consolidado'!AI64=Conferidor!$AF$2,'Anexo V - Quadro Consolidado'!N64,0)</f>
        <v>0</v>
      </c>
      <c r="AG65" s="43">
        <f>IF('Anexo V - Quadro Consolidado'!AI64=Conferidor!$AG$2,'Anexo V - Quadro Consolidado'!N64,0)</f>
        <v>0</v>
      </c>
      <c r="AH65" s="43">
        <f>IF('Anexo V - Quadro Consolidado'!AI64=Conferidor!$AH$2,'Anexo V - Quadro Consolidado'!N64,0)</f>
        <v>0</v>
      </c>
      <c r="AI65" s="43">
        <f>IF('Anexo V - Quadro Consolidado'!AI64=Conferidor!$AI$2,'Anexo V - Quadro Consolidado'!N64,0)</f>
        <v>0</v>
      </c>
      <c r="AJ65" s="43">
        <f>IF('Anexo V - Quadro Consolidado'!AI64=Conferidor!$AJ$2,'Anexo V - Quadro Consolidado'!N64,0)</f>
        <v>0</v>
      </c>
      <c r="AK65" s="43">
        <f>IF('Anexo V - Quadro Consolidado'!AI64=Conferidor!$AK$2,'Anexo V - Quadro Consolidado'!N64,0)</f>
        <v>0</v>
      </c>
      <c r="AM65" s="43">
        <f>IF('Anexo V - Quadro Consolidado'!AJ64=Conferidor!$AM$2,'Anexo V - Quadro Consolidado'!O64,0)</f>
        <v>0</v>
      </c>
      <c r="AN65" s="43">
        <f>IF('Anexo V - Quadro Consolidado'!AJ64=Conferidor!$AN$2,'Anexo V - Quadro Consolidado'!O64,0)</f>
        <v>0</v>
      </c>
      <c r="AO65" s="43">
        <f>IF('Anexo V - Quadro Consolidado'!AJ64=Conferidor!$AO$2,'Anexo V - Quadro Consolidado'!O64,0)</f>
        <v>0</v>
      </c>
      <c r="AP65" s="43">
        <f>IF('Anexo V - Quadro Consolidado'!AJ64=Conferidor!$AP$2,'Anexo V - Quadro Consolidado'!O64,0)</f>
        <v>0</v>
      </c>
      <c r="AQ65" s="43">
        <f>IF('Anexo V - Quadro Consolidado'!AJ64=Conferidor!$AQ$2,'Anexo V - Quadro Consolidado'!O64,0)</f>
        <v>0</v>
      </c>
      <c r="AR65" s="43">
        <f>IF('Anexo V - Quadro Consolidado'!AJ64=Conferidor!$AR$2,'Anexo V - Quadro Consolidado'!O64,0)</f>
        <v>0</v>
      </c>
      <c r="AT65" s="43">
        <f>IF('Anexo V - Quadro Consolidado'!AE64=Conferidor!$AT$2,'Anexo V - Quadro Consolidado'!J64,0)</f>
        <v>0</v>
      </c>
      <c r="AU65" s="43">
        <f>IF('Anexo V - Quadro Consolidado'!AE64=Conferidor!$AU$2,'Anexo V - Quadro Consolidado'!J64,0)</f>
        <v>0</v>
      </c>
      <c r="AV65" s="43">
        <f>IF('Anexo V - Quadro Consolidado'!AE64=Conferidor!$AV$2,'Anexo V - Quadro Consolidado'!J64,0)</f>
        <v>0</v>
      </c>
      <c r="AW65" s="43">
        <f>IF('Anexo V - Quadro Consolidado'!AE64=Conferidor!$AW$2,'Anexo V - Quadro Consolidado'!J64,0)</f>
        <v>0</v>
      </c>
      <c r="AX65" s="43">
        <f>IF('Anexo V - Quadro Consolidado'!AE64=Conferidor!$AX$2,'Anexo V - Quadro Consolidado'!J64,0)</f>
        <v>1</v>
      </c>
      <c r="AY65" s="43">
        <f>IF('Anexo V - Quadro Consolidado'!AE64=Conferidor!$AY$2,'Anexo V - Quadro Consolidado'!J64,0)</f>
        <v>0</v>
      </c>
      <c r="AZ65" s="43">
        <f>IF('Anexo V - Quadro Consolidado'!AE64=Conferidor!$AZ$2,'Anexo V - Quadro Consolidado'!J64,0)</f>
        <v>0</v>
      </c>
      <c r="BA65" s="43">
        <f>IF('Anexo V - Quadro Consolidado'!AE64=Conferidor!$BA$2,'Anexo V - Quadro Consolidado'!J64,0)</f>
        <v>0</v>
      </c>
      <c r="BB65" s="43">
        <f>IF('Anexo V - Quadro Consolidado'!AE64=Conferidor!$BB$2,'Anexo V - Quadro Consolidado'!J64,0)</f>
        <v>0</v>
      </c>
      <c r="BD65" s="43">
        <f>IF('Anexo V - Quadro Consolidado'!AF64=Conferidor!$BD$2,'Anexo V - Quadro Consolidado'!K64,0)</f>
        <v>0</v>
      </c>
      <c r="BE65" s="43">
        <f>IF('Anexo V - Quadro Consolidado'!AF64=Conferidor!$BE$2,'Anexo V - Quadro Consolidado'!K64,0)</f>
        <v>0</v>
      </c>
      <c r="BF65" s="43">
        <f>IF('Anexo V - Quadro Consolidado'!AF64=Conferidor!$BF$2,'Anexo V - Quadro Consolidado'!K64,0)</f>
        <v>0</v>
      </c>
      <c r="BG65" s="43">
        <f>IF('Anexo V - Quadro Consolidado'!AF64=Conferidor!$BG$2,'Anexo V - Quadro Consolidado'!K64,0)</f>
        <v>0</v>
      </c>
      <c r="BH65" s="43">
        <f>IF('Anexo V - Quadro Consolidado'!AF64=Conferidor!$BH$2,'Anexo V - Quadro Consolidado'!K64,0)</f>
        <v>0</v>
      </c>
      <c r="BI65" s="43">
        <f>IF('Anexo V - Quadro Consolidado'!AF64=Conferidor!$BI$2,'Anexo V - Quadro Consolidado'!K64,0)</f>
        <v>0</v>
      </c>
      <c r="BJ65" s="43">
        <f>IF('Anexo V - Quadro Consolidado'!AF64=Conferidor!$BJ$2,'Anexo V - Quadro Consolidado'!K64,0)</f>
        <v>0</v>
      </c>
      <c r="BK65" s="43">
        <f>IF('Anexo V - Quadro Consolidado'!AF64=Conferidor!$BK$2,'Anexo V - Quadro Consolidado'!K64,0)</f>
        <v>0</v>
      </c>
      <c r="BM65" s="43">
        <f>IF('Anexo V - Quadro Consolidado'!AG64=Conferidor!$BM$2,'Anexo V - Quadro Consolidado'!L64,0)</f>
        <v>0</v>
      </c>
      <c r="BN65" s="43">
        <f>IF('Anexo V - Quadro Consolidado'!AG64=Conferidor!$BN$2,'Anexo V - Quadro Consolidado'!L64,0)</f>
        <v>0</v>
      </c>
      <c r="BO65" s="43">
        <f>IF('Anexo V - Quadro Consolidado'!AG64=Conferidor!$BO$2,'Anexo V - Quadro Consolidado'!L64,0)</f>
        <v>0</v>
      </c>
      <c r="BP65" s="43">
        <f>IF('Anexo V - Quadro Consolidado'!AG64=Conferidor!$BP$2,'Anexo V - Quadro Consolidado'!L64,0)</f>
        <v>0</v>
      </c>
      <c r="BQ65" s="43">
        <f>IF('Anexo V - Quadro Consolidado'!AG64=Conferidor!$BQ$2,'Anexo V - Quadro Consolidado'!L64,0)</f>
        <v>0</v>
      </c>
      <c r="BR65" s="43">
        <f>IF('Anexo V - Quadro Consolidado'!AG64=Conferidor!$BR$2,'Anexo V - Quadro Consolidado'!L64,0)</f>
        <v>0</v>
      </c>
      <c r="BT65" s="43">
        <f>IF('Anexo V - Quadro Consolidado'!AD64=Conferidor!$BT$2,'Anexo V - Quadro Consolidado'!I64,0)</f>
        <v>0</v>
      </c>
      <c r="BU65" s="43">
        <f>IF('Anexo V - Quadro Consolidado'!AD64=Conferidor!$BU$2,'Anexo V - Quadro Consolidado'!I64,0)</f>
        <v>0</v>
      </c>
      <c r="BV65" s="43">
        <f>IF('Anexo V - Quadro Consolidado'!AD64=Conferidor!$BV$2,'Anexo V - Quadro Consolidado'!I64,0)</f>
        <v>0</v>
      </c>
      <c r="BW65" s="43">
        <f>IF('Anexo V - Quadro Consolidado'!AD64=Conferidor!$BW$2,'Anexo V - Quadro Consolidado'!I64,0)</f>
        <v>0</v>
      </c>
      <c r="BX65" s="43">
        <f>IF('Anexo V - Quadro Consolidado'!AD64=Conferidor!$BX$2,'Anexo V - Quadro Consolidado'!I64,0)</f>
        <v>0</v>
      </c>
      <c r="BY65" s="43">
        <f>IF('Anexo V - Quadro Consolidado'!AD64=Conferidor!$BY$2,'Anexo V - Quadro Consolidado'!I64,0)</f>
        <v>0</v>
      </c>
      <c r="CA65" s="43">
        <f>IF('Anexo V - Quadro Consolidado'!AK64=Conferidor!$CA$2,'Anexo V - Quadro Consolidado'!P64,0)</f>
        <v>0</v>
      </c>
      <c r="CB65" s="43">
        <f>IF('Anexo V - Quadro Consolidado'!AK64=Conferidor!$CB$2,'Anexo V - Quadro Consolidado'!P64,0)</f>
        <v>0</v>
      </c>
      <c r="CC65" s="43">
        <f>IF('Anexo V - Quadro Consolidado'!AK64=Conferidor!$CC$2,'Anexo V - Quadro Consolidado'!P64,0)</f>
        <v>0</v>
      </c>
      <c r="CD65" s="43">
        <f>IF('Anexo V - Quadro Consolidado'!AK64=Conferidor!$CD$2,'Anexo V - Quadro Consolidado'!P64,0)</f>
        <v>0</v>
      </c>
      <c r="CE65" s="43">
        <f>IF('Anexo V - Quadro Consolidado'!AK64=Conferidor!$CE$2,'Anexo V - Quadro Consolidado'!P64,0)</f>
        <v>0</v>
      </c>
      <c r="CF65" s="43">
        <f>IF('Anexo V - Quadro Consolidado'!AK64=Conferidor!$CF$2,'Anexo V - Quadro Consolidado'!P64,0)</f>
        <v>0</v>
      </c>
      <c r="CH65" s="43">
        <f>IF('Anexo V - Quadro Consolidado'!AM64=Conferidor!$CH$2,'Anexo V - Quadro Consolidado'!R64,0)</f>
        <v>0</v>
      </c>
      <c r="CI65" s="43">
        <f>IF('Anexo V - Quadro Consolidado'!AM64=Conferidor!$CI$2,'Anexo V - Quadro Consolidado'!R64,0)</f>
        <v>0</v>
      </c>
      <c r="CJ65" s="43">
        <f>IF('Anexo V - Quadro Consolidado'!AM64=Conferidor!$CJ$2,'Anexo V - Quadro Consolidado'!R64,0)</f>
        <v>0</v>
      </c>
      <c r="CK65" s="43">
        <f>IF('Anexo V - Quadro Consolidado'!AM64=Conferidor!$CK$2,'Anexo V - Quadro Consolidado'!R64,0)</f>
        <v>0</v>
      </c>
      <c r="CL65" s="43">
        <f>IF('Anexo V - Quadro Consolidado'!AM64=Conferidor!$CL$2,'Anexo V - Quadro Consolidado'!R64,0)</f>
        <v>0</v>
      </c>
      <c r="CM65" s="43">
        <f>IF('Anexo V - Quadro Consolidado'!AM64=Conferidor!$CM$2,'Anexo V - Quadro Consolidado'!R64,0)</f>
        <v>0</v>
      </c>
      <c r="CO65" s="43">
        <f>IF('Anexo V - Quadro Consolidado'!AN64=Conferidor!$CO$2,'Anexo V - Quadro Consolidado'!S64,0)</f>
        <v>0</v>
      </c>
      <c r="CP65" s="43">
        <f>IF('Anexo V - Quadro Consolidado'!AN64=Conferidor!$CP$2,'Anexo V - Quadro Consolidado'!S64,0)</f>
        <v>0</v>
      </c>
      <c r="CQ65" s="43">
        <f>IF('Anexo V - Quadro Consolidado'!AN64=Conferidor!$CQ$2,'Anexo V - Quadro Consolidado'!S64,0)</f>
        <v>0</v>
      </c>
      <c r="CR65" s="43">
        <f>IF('Anexo V - Quadro Consolidado'!AN64=Conferidor!$CR$2,'Anexo V - Quadro Consolidado'!S64,0)</f>
        <v>0</v>
      </c>
      <c r="CS65" s="43">
        <f>IF('Anexo V - Quadro Consolidado'!AN64=Conferidor!$CS$2,'Anexo V - Quadro Consolidado'!S64,0)</f>
        <v>0</v>
      </c>
      <c r="CT65" s="43">
        <f>IF('Anexo V - Quadro Consolidado'!AN64=Conferidor!$CT$2,'Anexo V - Quadro Consolidado'!S64,0)</f>
        <v>0</v>
      </c>
      <c r="CV65" s="43">
        <f>IF('Anexo V - Quadro Consolidado'!AO64=Conferidor!$CV$2,'Anexo V - Quadro Consolidado'!T64,0)</f>
        <v>0</v>
      </c>
      <c r="CW65" s="43">
        <f>IF('Anexo V - Quadro Consolidado'!AO64=Conferidor!$CW$2,'Anexo V - Quadro Consolidado'!T64,0)</f>
        <v>0</v>
      </c>
      <c r="CX65" s="43">
        <f>IF('Anexo V - Quadro Consolidado'!AO64=Conferidor!$CX$2,'Anexo V - Quadro Consolidado'!T64,0)</f>
        <v>0</v>
      </c>
      <c r="CY65" s="43">
        <f>IF('Anexo V - Quadro Consolidado'!AO64=Conferidor!$CY$2,'Anexo V - Quadro Consolidado'!T64,0)</f>
        <v>0</v>
      </c>
      <c r="CZ65" s="43">
        <f>IF('Anexo V - Quadro Consolidado'!AO64=Conferidor!$CZ$2,'Anexo V - Quadro Consolidado'!T64,0)</f>
        <v>0</v>
      </c>
      <c r="DA65" s="43">
        <f>IF('Anexo V - Quadro Consolidado'!AO64=Conferidor!$DA$2,'Anexo V - Quadro Consolidado'!T64,0)</f>
        <v>0</v>
      </c>
      <c r="DC65" s="43">
        <f>IF('Anexo V - Quadro Consolidado'!AL64=Conferidor!$DC$2,'Anexo V - Quadro Consolidado'!Q64,0)</f>
        <v>0</v>
      </c>
      <c r="DD65" s="43">
        <f>IF('Anexo V - Quadro Consolidado'!AL64=Conferidor!$DD$2,'Anexo V - Quadro Consolidado'!Q64,0)</f>
        <v>0</v>
      </c>
      <c r="DE65" s="43">
        <f>IF('Anexo V - Quadro Consolidado'!AL64=Conferidor!$DE$2,'Anexo V - Quadro Consolidado'!Q64,0)</f>
        <v>0</v>
      </c>
      <c r="DF65" s="43">
        <f>IF('Anexo V - Quadro Consolidado'!AL64=Conferidor!$DF$2,'Anexo V - Quadro Consolidado'!Q64,0)</f>
        <v>0</v>
      </c>
      <c r="DG65" s="43">
        <f>IF('Anexo V - Quadro Consolidado'!AL64=Conferidor!$DG$2,'Anexo V - Quadro Consolidado'!Q64,0)</f>
        <v>0</v>
      </c>
      <c r="DH65" s="43">
        <f>IF('Anexo V - Quadro Consolidado'!AL64=Conferidor!$DH$2,'Anexo V - Quadro Consolidado'!Q64,0)</f>
        <v>0</v>
      </c>
      <c r="DJ65" s="43">
        <f>IF('Anexo V - Quadro Consolidado'!AP64=Conferidor!$DJ$2,'Anexo V - Quadro Consolidado'!U64,0)</f>
        <v>0</v>
      </c>
      <c r="DK65" s="43">
        <f>IF('Anexo V - Quadro Consolidado'!AP64=Conferidor!$DK$2,'Anexo V - Quadro Consolidado'!U64,0)</f>
        <v>0</v>
      </c>
      <c r="DL65" s="43">
        <f>IF('Anexo V - Quadro Consolidado'!AP64=Conferidor!$DL$2,'Anexo V - Quadro Consolidado'!U64,0)</f>
        <v>0</v>
      </c>
      <c r="DM65" s="43">
        <f>IF('Anexo V - Quadro Consolidado'!AP64=Conferidor!$DM$2,'Anexo V - Quadro Consolidado'!U64,0)</f>
        <v>0</v>
      </c>
      <c r="DN65" s="43">
        <f>IF('Anexo V - Quadro Consolidado'!AP64=Conferidor!$DN$2,'Anexo V - Quadro Consolidado'!U64,0)</f>
        <v>0</v>
      </c>
      <c r="DO65" s="43">
        <f>IF('Anexo V - Quadro Consolidado'!AP64=Conferidor!$DO$2,'Anexo V - Quadro Consolidado'!U64,0)</f>
        <v>0</v>
      </c>
      <c r="DQ65" s="43">
        <f>IF('Anexo V - Quadro Consolidado'!AQ64=Conferidor!$DQ$2,'Anexo V - Quadro Consolidado'!V64,0)</f>
        <v>0</v>
      </c>
      <c r="DR65" s="43">
        <f>IF('Anexo V - Quadro Consolidado'!AQ64=Conferidor!$DR$2,'Anexo V - Quadro Consolidado'!V64,0)</f>
        <v>0</v>
      </c>
      <c r="DS65" s="43">
        <f>IF('Anexo V - Quadro Consolidado'!AQ64=Conferidor!$DS$2,'Anexo V - Quadro Consolidado'!V64,0)</f>
        <v>0</v>
      </c>
      <c r="DT65" s="43">
        <f>IF('Anexo V - Quadro Consolidado'!AQ64=Conferidor!$DT$2,'Anexo V - Quadro Consolidado'!V64,0)</f>
        <v>0</v>
      </c>
      <c r="DU65" s="43">
        <f>IF('Anexo V - Quadro Consolidado'!AQ64=Conferidor!$DU$2,'Anexo V - Quadro Consolidado'!V64,0)</f>
        <v>0</v>
      </c>
      <c r="DV65" s="43">
        <f>IF('Anexo V - Quadro Consolidado'!AQ64=Conferidor!$DV$2,'Anexo V - Quadro Consolidado'!V64,0)</f>
        <v>0</v>
      </c>
      <c r="DX65" s="22">
        <f>IF('Anexo V - Quadro Consolidado'!AR64=Conferidor!$DX$2,'Anexo V - Quadro Consolidado'!W64,0)</f>
        <v>0</v>
      </c>
      <c r="DY65" s="22">
        <f>IF('Anexo V - Quadro Consolidado'!AR64=Conferidor!$DY$2,'Anexo V - Quadro Consolidado'!W64,0)</f>
        <v>0</v>
      </c>
      <c r="DZ65" s="22">
        <f>IF('Anexo V - Quadro Consolidado'!AR64=Conferidor!$DZ$2,'Anexo V - Quadro Consolidado'!W64,0)</f>
        <v>0</v>
      </c>
      <c r="EA65" s="22">
        <f>IF('Anexo V - Quadro Consolidado'!AR64=Conferidor!$EA$2,'Anexo V - Quadro Consolidado'!W64,0)</f>
        <v>0</v>
      </c>
      <c r="EB65" s="22">
        <f>IF('Anexo V - Quadro Consolidado'!AR64=Conferidor!$EB$2,'Anexo V - Quadro Consolidado'!W64,0)</f>
        <v>0</v>
      </c>
      <c r="EC65" s="22">
        <f>IF('Anexo V - Quadro Consolidado'!AR64=Conferidor!$EC$2,'Anexo V - Quadro Consolidado'!W64,0)</f>
        <v>0</v>
      </c>
      <c r="EE65" s="43">
        <f>IF('Anexo V - Quadro Consolidado'!AS64=Conferidor!$EE$2,'Anexo V - Quadro Consolidado'!X64,0)</f>
        <v>0</v>
      </c>
      <c r="EF65" s="43">
        <f>IF('Anexo V - Quadro Consolidado'!AS64=Conferidor!$EF$2,'Anexo V - Quadro Consolidado'!X64,0)</f>
        <v>0</v>
      </c>
      <c r="EG65" s="43">
        <f>IF('Anexo V - Quadro Consolidado'!AS64=Conferidor!$EG$2,'Anexo V - Quadro Consolidado'!X64,0)</f>
        <v>0</v>
      </c>
      <c r="EH65" s="43">
        <f>IF('Anexo V - Quadro Consolidado'!AS64=Conferidor!$EH$2,'Anexo V - Quadro Consolidado'!X64,0)</f>
        <v>0</v>
      </c>
      <c r="EI65" s="43">
        <f>IF('Anexo V - Quadro Consolidado'!AS64=Conferidor!$EI$2,'Anexo V - Quadro Consolidado'!X64,0)</f>
        <v>0</v>
      </c>
      <c r="EJ65" s="43">
        <f>IF('Anexo V - Quadro Consolidado'!AS64=Conferidor!$EJ$2,'Anexo V - Quadro Consolidado'!X64,0)</f>
        <v>0</v>
      </c>
      <c r="EL65" s="43">
        <f>IF('Anexo V - Quadro Consolidado'!AT64=Conferidor!$EL$2,'Anexo V - Quadro Consolidado'!Y64,0)</f>
        <v>0</v>
      </c>
      <c r="EM65" s="43">
        <f>IF('Anexo V - Quadro Consolidado'!AT64=Conferidor!$EM$2,'Anexo V - Quadro Consolidado'!Y64,0)</f>
        <v>0</v>
      </c>
      <c r="EN65" s="43">
        <f>IF('Anexo V - Quadro Consolidado'!AT64=Conferidor!$EN$2,'Anexo V - Quadro Consolidado'!Y64,0)</f>
        <v>0</v>
      </c>
      <c r="EO65" s="43">
        <f>IF('Anexo V - Quadro Consolidado'!AT64=Conferidor!$EO$2,'Anexo V - Quadro Consolidado'!Y64,0)</f>
        <v>0</v>
      </c>
      <c r="EP65" s="43">
        <f>IF('Anexo V - Quadro Consolidado'!AT64=Conferidor!$EP$2,'Anexo V - Quadro Consolidado'!Y64,0)</f>
        <v>0</v>
      </c>
      <c r="EQ65" s="43">
        <f>IF('Anexo V - Quadro Consolidado'!AT64=Conferidor!$EQ$2,'Anexo V - Quadro Consolidado'!Y64,0)</f>
        <v>0</v>
      </c>
    </row>
    <row r="66" spans="1:147">
      <c r="A66" s="12" t="s">
        <v>748</v>
      </c>
      <c r="B66" s="12" t="s">
        <v>104</v>
      </c>
      <c r="C66" s="12" t="s">
        <v>63</v>
      </c>
      <c r="D66" s="50">
        <f>IF('Anexo V - Quadro Consolidado'!AA65=Conferidor!$D$2,'Anexo V - Quadro Consolidado'!F65,0)</f>
        <v>0</v>
      </c>
      <c r="E66" s="50">
        <f>IF('Anexo V - Quadro Consolidado'!AA65=Conferidor!$E$2,'Anexo V - Quadro Consolidado'!F65,0)</f>
        <v>0</v>
      </c>
      <c r="F66" s="50">
        <f>IF('Anexo V - Quadro Consolidado'!AA65=Conferidor!$F$2,'Anexo V - Quadro Consolidado'!F65,0)</f>
        <v>0</v>
      </c>
      <c r="G66" s="50">
        <f>IF('Anexo V - Quadro Consolidado'!AA65=Conferidor!$G$2,'Anexo V - Quadro Consolidado'!F65,0)</f>
        <v>0</v>
      </c>
      <c r="H66" s="50">
        <f>IF('Anexo V - Quadro Consolidado'!AA65=Conferidor!$H$2,'Anexo V - Quadro Consolidado'!F65,0)</f>
        <v>0</v>
      </c>
      <c r="I66" s="50">
        <f>IF('Anexo V - Quadro Consolidado'!AA65=Conferidor!$I$2,'Anexo V - Quadro Consolidado'!F65,0)</f>
        <v>0</v>
      </c>
      <c r="K66" s="262">
        <f>IF('Anexo V - Quadro Consolidado'!AB65=Conferidor!$K$2,'Anexo V - Quadro Consolidado'!G65,0)</f>
        <v>0</v>
      </c>
      <c r="L66" s="262">
        <f>IF('Anexo V - Quadro Consolidado'!AB65=Conferidor!$L$2,'Anexo V - Quadro Consolidado'!G65,0)</f>
        <v>0</v>
      </c>
      <c r="M66" s="262">
        <f>IF('Anexo V - Quadro Consolidado'!AB65=Conferidor!$M$2,'Anexo V - Quadro Consolidado'!G65,0)</f>
        <v>0</v>
      </c>
      <c r="N66" s="262">
        <f>IF('Anexo V - Quadro Consolidado'!AB65=Conferidor!$N$2,'Anexo V - Quadro Consolidado'!G65,0)</f>
        <v>0</v>
      </c>
      <c r="O66" s="262">
        <f>IF('Anexo V - Quadro Consolidado'!AB65=Conferidor!$O$2,'Anexo V - Quadro Consolidado'!G65,0)</f>
        <v>0</v>
      </c>
      <c r="P66" s="262">
        <f>IF('Anexo V - Quadro Consolidado'!AB65=Conferidor!$P$2,'Anexo V - Quadro Consolidado'!G65,0)</f>
        <v>0</v>
      </c>
      <c r="R66" s="50">
        <f>IF('Anexo V - Quadro Consolidado'!AC65=Conferidor!$R$2,'Anexo V - Quadro Consolidado'!H65,0)</f>
        <v>0</v>
      </c>
      <c r="S66" s="50">
        <f>IF('Anexo V - Quadro Consolidado'!AC65=Conferidor!$S$2,'Anexo V - Quadro Consolidado'!H65,0)</f>
        <v>0</v>
      </c>
      <c r="T66" s="50">
        <f>IF('Anexo V - Quadro Consolidado'!AC65=Conferidor!$T$2,'Anexo V - Quadro Consolidado'!H65,0)</f>
        <v>0</v>
      </c>
      <c r="U66" s="50">
        <f>IF('Anexo V - Quadro Consolidado'!AC65=Conferidor!$U$2,'Anexo V - Quadro Consolidado'!H65,0)</f>
        <v>0</v>
      </c>
      <c r="V66" s="50">
        <f>IF('Anexo V - Quadro Consolidado'!AC65=Conferidor!$V$2,'Anexo V - Quadro Consolidado'!H65,0)</f>
        <v>0</v>
      </c>
      <c r="W66" s="50">
        <f>IF('Anexo V - Quadro Consolidado'!AC65=Conferidor!$W$2,'Anexo V - Quadro Consolidado'!H65,0)</f>
        <v>0</v>
      </c>
      <c r="Y66" s="43">
        <f>IF('Anexo V - Quadro Consolidado'!AH65=Conferidor!$Y$2,'Anexo V - Quadro Consolidado'!M65,0)</f>
        <v>0</v>
      </c>
      <c r="Z66" s="43">
        <f>IF('Anexo V - Quadro Consolidado'!AH65=Conferidor!$Z$2,'Anexo V - Quadro Consolidado'!M65,0)</f>
        <v>0</v>
      </c>
      <c r="AA66" s="43">
        <f>IF('Anexo V - Quadro Consolidado'!AH65=Conferidor!$AA$2,'Anexo V - Quadro Consolidado'!M65,0)</f>
        <v>0</v>
      </c>
      <c r="AB66" s="43">
        <f>IF('Anexo V - Quadro Consolidado'!AH65=Conferidor!$AB$2,'Anexo V - Quadro Consolidado'!M65,0)</f>
        <v>0</v>
      </c>
      <c r="AC66" s="43">
        <f>IF('Anexo V - Quadro Consolidado'!AH65=Conferidor!$AC$2,'Anexo V - Quadro Consolidado'!M65,0)</f>
        <v>0</v>
      </c>
      <c r="AD66" s="43">
        <f>IF('Anexo V - Quadro Consolidado'!AH65=Conferidor!$AD$2,'Anexo V - Quadro Consolidado'!M65,0)</f>
        <v>0</v>
      </c>
      <c r="AF66" s="43">
        <f>IF('Anexo V - Quadro Consolidado'!AI65=Conferidor!$AF$2,'Anexo V - Quadro Consolidado'!N65,0)</f>
        <v>0</v>
      </c>
      <c r="AG66" s="43">
        <f>IF('Anexo V - Quadro Consolidado'!AI65=Conferidor!$AG$2,'Anexo V - Quadro Consolidado'!N65,0)</f>
        <v>0</v>
      </c>
      <c r="AH66" s="43">
        <f>IF('Anexo V - Quadro Consolidado'!AI65=Conferidor!$AH$2,'Anexo V - Quadro Consolidado'!N65,0)</f>
        <v>0</v>
      </c>
      <c r="AI66" s="43">
        <f>IF('Anexo V - Quadro Consolidado'!AI65=Conferidor!$AI$2,'Anexo V - Quadro Consolidado'!N65,0)</f>
        <v>0</v>
      </c>
      <c r="AJ66" s="43">
        <f>IF('Anexo V - Quadro Consolidado'!AI65=Conferidor!$AJ$2,'Anexo V - Quadro Consolidado'!N65,0)</f>
        <v>0</v>
      </c>
      <c r="AK66" s="43">
        <f>IF('Anexo V - Quadro Consolidado'!AI65=Conferidor!$AK$2,'Anexo V - Quadro Consolidado'!N65,0)</f>
        <v>0</v>
      </c>
      <c r="AM66" s="43">
        <f>IF('Anexo V - Quadro Consolidado'!AJ65=Conferidor!$AM$2,'Anexo V - Quadro Consolidado'!O65,0)</f>
        <v>0</v>
      </c>
      <c r="AN66" s="43">
        <f>IF('Anexo V - Quadro Consolidado'!AJ65=Conferidor!$AN$2,'Anexo V - Quadro Consolidado'!O65,0)</f>
        <v>0</v>
      </c>
      <c r="AO66" s="43">
        <f>IF('Anexo V - Quadro Consolidado'!AJ65=Conferidor!$AO$2,'Anexo V - Quadro Consolidado'!O65,0)</f>
        <v>0</v>
      </c>
      <c r="AP66" s="43">
        <f>IF('Anexo V - Quadro Consolidado'!AJ65=Conferidor!$AP$2,'Anexo V - Quadro Consolidado'!O65,0)</f>
        <v>0</v>
      </c>
      <c r="AQ66" s="43">
        <f>IF('Anexo V - Quadro Consolidado'!AJ65=Conferidor!$AQ$2,'Anexo V - Quadro Consolidado'!O65,0)</f>
        <v>0</v>
      </c>
      <c r="AR66" s="43">
        <f>IF('Anexo V - Quadro Consolidado'!AJ65=Conferidor!$AR$2,'Anexo V - Quadro Consolidado'!O65,0)</f>
        <v>0</v>
      </c>
      <c r="AT66" s="43">
        <f>IF('Anexo V - Quadro Consolidado'!AE65=Conferidor!$AT$2,'Anexo V - Quadro Consolidado'!J65,0)</f>
        <v>0</v>
      </c>
      <c r="AU66" s="43">
        <f>IF('Anexo V - Quadro Consolidado'!AE65=Conferidor!$AU$2,'Anexo V - Quadro Consolidado'!J65,0)</f>
        <v>0</v>
      </c>
      <c r="AV66" s="43">
        <f>IF('Anexo V - Quadro Consolidado'!AE65=Conferidor!$AV$2,'Anexo V - Quadro Consolidado'!J65,0)</f>
        <v>0</v>
      </c>
      <c r="AW66" s="43">
        <f>IF('Anexo V - Quadro Consolidado'!AE65=Conferidor!$AW$2,'Anexo V - Quadro Consolidado'!J65,0)</f>
        <v>0</v>
      </c>
      <c r="AX66" s="43">
        <f>IF('Anexo V - Quadro Consolidado'!AE65=Conferidor!$AX$2,'Anexo V - Quadro Consolidado'!J65,0)</f>
        <v>1</v>
      </c>
      <c r="AY66" s="43">
        <f>IF('Anexo V - Quadro Consolidado'!AE65=Conferidor!$AY$2,'Anexo V - Quadro Consolidado'!J65,0)</f>
        <v>0</v>
      </c>
      <c r="AZ66" s="43">
        <f>IF('Anexo V - Quadro Consolidado'!AE65=Conferidor!$AZ$2,'Anexo V - Quadro Consolidado'!J65,0)</f>
        <v>0</v>
      </c>
      <c r="BA66" s="43">
        <f>IF('Anexo V - Quadro Consolidado'!AE65=Conferidor!$BA$2,'Anexo V - Quadro Consolidado'!J65,0)</f>
        <v>0</v>
      </c>
      <c r="BB66" s="43">
        <f>IF('Anexo V - Quadro Consolidado'!AE65=Conferidor!$BB$2,'Anexo V - Quadro Consolidado'!J65,0)</f>
        <v>0</v>
      </c>
      <c r="BD66" s="43">
        <f>IF('Anexo V - Quadro Consolidado'!AF65=Conferidor!$BD$2,'Anexo V - Quadro Consolidado'!K65,0)</f>
        <v>0</v>
      </c>
      <c r="BE66" s="43">
        <f>IF('Anexo V - Quadro Consolidado'!AF65=Conferidor!$BE$2,'Anexo V - Quadro Consolidado'!K65,0)</f>
        <v>0</v>
      </c>
      <c r="BF66" s="43">
        <f>IF('Anexo V - Quadro Consolidado'!AF65=Conferidor!$BF$2,'Anexo V - Quadro Consolidado'!K65,0)</f>
        <v>0</v>
      </c>
      <c r="BG66" s="43">
        <f>IF('Anexo V - Quadro Consolidado'!AF65=Conferidor!$BG$2,'Anexo V - Quadro Consolidado'!K65,0)</f>
        <v>0</v>
      </c>
      <c r="BH66" s="43">
        <f>IF('Anexo V - Quadro Consolidado'!AF65=Conferidor!$BH$2,'Anexo V - Quadro Consolidado'!K65,0)</f>
        <v>0</v>
      </c>
      <c r="BI66" s="43">
        <f>IF('Anexo V - Quadro Consolidado'!AF65=Conferidor!$BI$2,'Anexo V - Quadro Consolidado'!K65,0)</f>
        <v>0</v>
      </c>
      <c r="BJ66" s="43">
        <f>IF('Anexo V - Quadro Consolidado'!AF65=Conferidor!$BJ$2,'Anexo V - Quadro Consolidado'!K65,0)</f>
        <v>0</v>
      </c>
      <c r="BK66" s="43">
        <f>IF('Anexo V - Quadro Consolidado'!AF65=Conferidor!$BK$2,'Anexo V - Quadro Consolidado'!K65,0)</f>
        <v>0</v>
      </c>
      <c r="BM66" s="43">
        <f>IF('Anexo V - Quadro Consolidado'!AG65=Conferidor!$BM$2,'Anexo V - Quadro Consolidado'!L65,0)</f>
        <v>0</v>
      </c>
      <c r="BN66" s="43">
        <f>IF('Anexo V - Quadro Consolidado'!AG65=Conferidor!$BN$2,'Anexo V - Quadro Consolidado'!L65,0)</f>
        <v>0</v>
      </c>
      <c r="BO66" s="43">
        <f>IF('Anexo V - Quadro Consolidado'!AG65=Conferidor!$BO$2,'Anexo V - Quadro Consolidado'!L65,0)</f>
        <v>0</v>
      </c>
      <c r="BP66" s="43">
        <f>IF('Anexo V - Quadro Consolidado'!AG65=Conferidor!$BP$2,'Anexo V - Quadro Consolidado'!L65,0)</f>
        <v>0</v>
      </c>
      <c r="BQ66" s="43">
        <f>IF('Anexo V - Quadro Consolidado'!AG65=Conferidor!$BQ$2,'Anexo V - Quadro Consolidado'!L65,0)</f>
        <v>0</v>
      </c>
      <c r="BR66" s="43">
        <f>IF('Anexo V - Quadro Consolidado'!AG65=Conferidor!$BR$2,'Anexo V - Quadro Consolidado'!L65,0)</f>
        <v>0</v>
      </c>
      <c r="BT66" s="43">
        <f>IF('Anexo V - Quadro Consolidado'!AD65=Conferidor!$BT$2,'Anexo V - Quadro Consolidado'!I65,0)</f>
        <v>0</v>
      </c>
      <c r="BU66" s="43">
        <f>IF('Anexo V - Quadro Consolidado'!AD65=Conferidor!$BU$2,'Anexo V - Quadro Consolidado'!I65,0)</f>
        <v>0</v>
      </c>
      <c r="BV66" s="43">
        <f>IF('Anexo V - Quadro Consolidado'!AD65=Conferidor!$BV$2,'Anexo V - Quadro Consolidado'!I65,0)</f>
        <v>0</v>
      </c>
      <c r="BW66" s="43">
        <f>IF('Anexo V - Quadro Consolidado'!AD65=Conferidor!$BW$2,'Anexo V - Quadro Consolidado'!I65,0)</f>
        <v>0</v>
      </c>
      <c r="BX66" s="43">
        <f>IF('Anexo V - Quadro Consolidado'!AD65=Conferidor!$BX$2,'Anexo V - Quadro Consolidado'!I65,0)</f>
        <v>0</v>
      </c>
      <c r="BY66" s="43">
        <f>IF('Anexo V - Quadro Consolidado'!AD65=Conferidor!$BY$2,'Anexo V - Quadro Consolidado'!I65,0)</f>
        <v>0</v>
      </c>
      <c r="CA66" s="43">
        <f>IF('Anexo V - Quadro Consolidado'!AK65=Conferidor!$CA$2,'Anexo V - Quadro Consolidado'!P65,0)</f>
        <v>0</v>
      </c>
      <c r="CB66" s="43">
        <f>IF('Anexo V - Quadro Consolidado'!AK65=Conferidor!$CB$2,'Anexo V - Quadro Consolidado'!P65,0)</f>
        <v>0</v>
      </c>
      <c r="CC66" s="43">
        <f>IF('Anexo V - Quadro Consolidado'!AK65=Conferidor!$CC$2,'Anexo V - Quadro Consolidado'!P65,0)</f>
        <v>0</v>
      </c>
      <c r="CD66" s="43">
        <f>IF('Anexo V - Quadro Consolidado'!AK65=Conferidor!$CD$2,'Anexo V - Quadro Consolidado'!P65,0)</f>
        <v>0</v>
      </c>
      <c r="CE66" s="43">
        <f>IF('Anexo V - Quadro Consolidado'!AK65=Conferidor!$CE$2,'Anexo V - Quadro Consolidado'!P65,0)</f>
        <v>0</v>
      </c>
      <c r="CF66" s="43">
        <f>IF('Anexo V - Quadro Consolidado'!AK65=Conferidor!$CF$2,'Anexo V - Quadro Consolidado'!P65,0)</f>
        <v>0</v>
      </c>
      <c r="CH66" s="43">
        <f>IF('Anexo V - Quadro Consolidado'!AM65=Conferidor!$CH$2,'Anexo V - Quadro Consolidado'!R65,0)</f>
        <v>0</v>
      </c>
      <c r="CI66" s="43">
        <f>IF('Anexo V - Quadro Consolidado'!AM65=Conferidor!$CI$2,'Anexo V - Quadro Consolidado'!R65,0)</f>
        <v>0</v>
      </c>
      <c r="CJ66" s="43">
        <f>IF('Anexo V - Quadro Consolidado'!AM65=Conferidor!$CJ$2,'Anexo V - Quadro Consolidado'!R65,0)</f>
        <v>0</v>
      </c>
      <c r="CK66" s="43">
        <f>IF('Anexo V - Quadro Consolidado'!AM65=Conferidor!$CK$2,'Anexo V - Quadro Consolidado'!R65,0)</f>
        <v>0</v>
      </c>
      <c r="CL66" s="43">
        <f>IF('Anexo V - Quadro Consolidado'!AM65=Conferidor!$CL$2,'Anexo V - Quadro Consolidado'!R65,0)</f>
        <v>0</v>
      </c>
      <c r="CM66" s="43">
        <f>IF('Anexo V - Quadro Consolidado'!AM65=Conferidor!$CM$2,'Anexo V - Quadro Consolidado'!R65,0)</f>
        <v>0</v>
      </c>
      <c r="CO66" s="43">
        <f>IF('Anexo V - Quadro Consolidado'!AN65=Conferidor!$CO$2,'Anexo V - Quadro Consolidado'!S65,0)</f>
        <v>0</v>
      </c>
      <c r="CP66" s="43">
        <f>IF('Anexo V - Quadro Consolidado'!AN65=Conferidor!$CP$2,'Anexo V - Quadro Consolidado'!S65,0)</f>
        <v>0</v>
      </c>
      <c r="CQ66" s="43">
        <f>IF('Anexo V - Quadro Consolidado'!AN65=Conferidor!$CQ$2,'Anexo V - Quadro Consolidado'!S65,0)</f>
        <v>0</v>
      </c>
      <c r="CR66" s="43">
        <f>IF('Anexo V - Quadro Consolidado'!AN65=Conferidor!$CR$2,'Anexo V - Quadro Consolidado'!S65,0)</f>
        <v>0</v>
      </c>
      <c r="CS66" s="43">
        <f>IF('Anexo V - Quadro Consolidado'!AN65=Conferidor!$CS$2,'Anexo V - Quadro Consolidado'!S65,0)</f>
        <v>0</v>
      </c>
      <c r="CT66" s="43">
        <f>IF('Anexo V - Quadro Consolidado'!AN65=Conferidor!$CT$2,'Anexo V - Quadro Consolidado'!S65,0)</f>
        <v>0</v>
      </c>
      <c r="CV66" s="43">
        <f>IF('Anexo V - Quadro Consolidado'!AO65=Conferidor!$CV$2,'Anexo V - Quadro Consolidado'!T65,0)</f>
        <v>0</v>
      </c>
      <c r="CW66" s="43">
        <f>IF('Anexo V - Quadro Consolidado'!AO65=Conferidor!$CW$2,'Anexo V - Quadro Consolidado'!T65,0)</f>
        <v>0</v>
      </c>
      <c r="CX66" s="43">
        <f>IF('Anexo V - Quadro Consolidado'!AO65=Conferidor!$CX$2,'Anexo V - Quadro Consolidado'!T65,0)</f>
        <v>0</v>
      </c>
      <c r="CY66" s="43">
        <f>IF('Anexo V - Quadro Consolidado'!AO65=Conferidor!$CY$2,'Anexo V - Quadro Consolidado'!T65,0)</f>
        <v>0</v>
      </c>
      <c r="CZ66" s="43">
        <f>IF('Anexo V - Quadro Consolidado'!AO65=Conferidor!$CZ$2,'Anexo V - Quadro Consolidado'!T65,0)</f>
        <v>0</v>
      </c>
      <c r="DA66" s="43">
        <f>IF('Anexo V - Quadro Consolidado'!AO65=Conferidor!$DA$2,'Anexo V - Quadro Consolidado'!T65,0)</f>
        <v>0</v>
      </c>
      <c r="DC66" s="43">
        <f>IF('Anexo V - Quadro Consolidado'!AL65=Conferidor!$DC$2,'Anexo V - Quadro Consolidado'!Q65,0)</f>
        <v>0</v>
      </c>
      <c r="DD66" s="43">
        <f>IF('Anexo V - Quadro Consolidado'!AL65=Conferidor!$DD$2,'Anexo V - Quadro Consolidado'!Q65,0)</f>
        <v>0</v>
      </c>
      <c r="DE66" s="43">
        <f>IF('Anexo V - Quadro Consolidado'!AL65=Conferidor!$DE$2,'Anexo V - Quadro Consolidado'!Q65,0)</f>
        <v>0</v>
      </c>
      <c r="DF66" s="43">
        <f>IF('Anexo V - Quadro Consolidado'!AL65=Conferidor!$DF$2,'Anexo V - Quadro Consolidado'!Q65,0)</f>
        <v>0</v>
      </c>
      <c r="DG66" s="43">
        <f>IF('Anexo V - Quadro Consolidado'!AL65=Conferidor!$DG$2,'Anexo V - Quadro Consolidado'!Q65,0)</f>
        <v>0</v>
      </c>
      <c r="DH66" s="43">
        <f>IF('Anexo V - Quadro Consolidado'!AL65=Conferidor!$DH$2,'Anexo V - Quadro Consolidado'!Q65,0)</f>
        <v>0</v>
      </c>
      <c r="DJ66" s="43">
        <f>IF('Anexo V - Quadro Consolidado'!AP65=Conferidor!$DJ$2,'Anexo V - Quadro Consolidado'!U65,0)</f>
        <v>0</v>
      </c>
      <c r="DK66" s="43">
        <f>IF('Anexo V - Quadro Consolidado'!AP65=Conferidor!$DK$2,'Anexo V - Quadro Consolidado'!U65,0)</f>
        <v>0</v>
      </c>
      <c r="DL66" s="43">
        <f>IF('Anexo V - Quadro Consolidado'!AP65=Conferidor!$DL$2,'Anexo V - Quadro Consolidado'!U65,0)</f>
        <v>0</v>
      </c>
      <c r="DM66" s="43">
        <f>IF('Anexo V - Quadro Consolidado'!AP65=Conferidor!$DM$2,'Anexo V - Quadro Consolidado'!U65,0)</f>
        <v>0</v>
      </c>
      <c r="DN66" s="43">
        <f>IF('Anexo V - Quadro Consolidado'!AP65=Conferidor!$DN$2,'Anexo V - Quadro Consolidado'!U65,0)</f>
        <v>0</v>
      </c>
      <c r="DO66" s="43">
        <f>IF('Anexo V - Quadro Consolidado'!AP65=Conferidor!$DO$2,'Anexo V - Quadro Consolidado'!U65,0)</f>
        <v>0</v>
      </c>
      <c r="DQ66" s="43">
        <f>IF('Anexo V - Quadro Consolidado'!AQ65=Conferidor!$DQ$2,'Anexo V - Quadro Consolidado'!V65,0)</f>
        <v>0</v>
      </c>
      <c r="DR66" s="43">
        <f>IF('Anexo V - Quadro Consolidado'!AQ65=Conferidor!$DR$2,'Anexo V - Quadro Consolidado'!V65,0)</f>
        <v>0</v>
      </c>
      <c r="DS66" s="43">
        <f>IF('Anexo V - Quadro Consolidado'!AQ65=Conferidor!$DS$2,'Anexo V - Quadro Consolidado'!V65,0)</f>
        <v>0</v>
      </c>
      <c r="DT66" s="43">
        <f>IF('Anexo V - Quadro Consolidado'!AQ65=Conferidor!$DT$2,'Anexo V - Quadro Consolidado'!V65,0)</f>
        <v>0</v>
      </c>
      <c r="DU66" s="43">
        <f>IF('Anexo V - Quadro Consolidado'!AQ65=Conferidor!$DU$2,'Anexo V - Quadro Consolidado'!V65,0)</f>
        <v>0</v>
      </c>
      <c r="DV66" s="43">
        <f>IF('Anexo V - Quadro Consolidado'!AQ65=Conferidor!$DV$2,'Anexo V - Quadro Consolidado'!V65,0)</f>
        <v>0</v>
      </c>
      <c r="DX66" s="22">
        <f>IF('Anexo V - Quadro Consolidado'!AR65=Conferidor!$DX$2,'Anexo V - Quadro Consolidado'!W65,0)</f>
        <v>0</v>
      </c>
      <c r="DY66" s="22">
        <f>IF('Anexo V - Quadro Consolidado'!AR65=Conferidor!$DY$2,'Anexo V - Quadro Consolidado'!W65,0)</f>
        <v>0</v>
      </c>
      <c r="DZ66" s="22">
        <f>IF('Anexo V - Quadro Consolidado'!AR65=Conferidor!$DZ$2,'Anexo V - Quadro Consolidado'!W65,0)</f>
        <v>0</v>
      </c>
      <c r="EA66" s="22">
        <f>IF('Anexo V - Quadro Consolidado'!AR65=Conferidor!$EA$2,'Anexo V - Quadro Consolidado'!W65,0)</f>
        <v>0</v>
      </c>
      <c r="EB66" s="22">
        <f>IF('Anexo V - Quadro Consolidado'!AR65=Conferidor!$EB$2,'Anexo V - Quadro Consolidado'!W65,0)</f>
        <v>0</v>
      </c>
      <c r="EC66" s="22">
        <f>IF('Anexo V - Quadro Consolidado'!AR65=Conferidor!$EC$2,'Anexo V - Quadro Consolidado'!W65,0)</f>
        <v>0</v>
      </c>
      <c r="EE66" s="43">
        <f>IF('Anexo V - Quadro Consolidado'!AS65=Conferidor!$EE$2,'Anexo V - Quadro Consolidado'!X65,0)</f>
        <v>0</v>
      </c>
      <c r="EF66" s="43">
        <f>IF('Anexo V - Quadro Consolidado'!AS65=Conferidor!$EF$2,'Anexo V - Quadro Consolidado'!X65,0)</f>
        <v>0</v>
      </c>
      <c r="EG66" s="43">
        <f>IF('Anexo V - Quadro Consolidado'!AS65=Conferidor!$EG$2,'Anexo V - Quadro Consolidado'!X65,0)</f>
        <v>0</v>
      </c>
      <c r="EH66" s="43">
        <f>IF('Anexo V - Quadro Consolidado'!AS65=Conferidor!$EH$2,'Anexo V - Quadro Consolidado'!X65,0)</f>
        <v>0</v>
      </c>
      <c r="EI66" s="43">
        <f>IF('Anexo V - Quadro Consolidado'!AS65=Conferidor!$EI$2,'Anexo V - Quadro Consolidado'!X65,0)</f>
        <v>0</v>
      </c>
      <c r="EJ66" s="43">
        <f>IF('Anexo V - Quadro Consolidado'!AS65=Conferidor!$EJ$2,'Anexo V - Quadro Consolidado'!X65,0)</f>
        <v>0</v>
      </c>
      <c r="EL66" s="43">
        <f>IF('Anexo V - Quadro Consolidado'!AT65=Conferidor!$EL$2,'Anexo V - Quadro Consolidado'!Y65,0)</f>
        <v>0</v>
      </c>
      <c r="EM66" s="43">
        <f>IF('Anexo V - Quadro Consolidado'!AT65=Conferidor!$EM$2,'Anexo V - Quadro Consolidado'!Y65,0)</f>
        <v>0</v>
      </c>
      <c r="EN66" s="43">
        <f>IF('Anexo V - Quadro Consolidado'!AT65=Conferidor!$EN$2,'Anexo V - Quadro Consolidado'!Y65,0)</f>
        <v>0</v>
      </c>
      <c r="EO66" s="43">
        <f>IF('Anexo V - Quadro Consolidado'!AT65=Conferidor!$EO$2,'Anexo V - Quadro Consolidado'!Y65,0)</f>
        <v>0</v>
      </c>
      <c r="EP66" s="43">
        <f>IF('Anexo V - Quadro Consolidado'!AT65=Conferidor!$EP$2,'Anexo V - Quadro Consolidado'!Y65,0)</f>
        <v>0</v>
      </c>
      <c r="EQ66" s="43">
        <f>IF('Anexo V - Quadro Consolidado'!AT65=Conferidor!$EQ$2,'Anexo V - Quadro Consolidado'!Y65,0)</f>
        <v>0</v>
      </c>
    </row>
    <row r="67" spans="1:147">
      <c r="A67" s="12" t="s">
        <v>748</v>
      </c>
      <c r="B67" s="12" t="s">
        <v>104</v>
      </c>
      <c r="C67" s="12" t="s">
        <v>64</v>
      </c>
      <c r="D67" s="50">
        <f>IF('Anexo V - Quadro Consolidado'!AA66=Conferidor!$D$2,'Anexo V - Quadro Consolidado'!F66,0)</f>
        <v>0</v>
      </c>
      <c r="E67" s="50">
        <f>IF('Anexo V - Quadro Consolidado'!AA66=Conferidor!$E$2,'Anexo V - Quadro Consolidado'!F66,0)</f>
        <v>0</v>
      </c>
      <c r="F67" s="50">
        <f>IF('Anexo V - Quadro Consolidado'!AA66=Conferidor!$F$2,'Anexo V - Quadro Consolidado'!F66,0)</f>
        <v>0</v>
      </c>
      <c r="G67" s="50">
        <f>IF('Anexo V - Quadro Consolidado'!AA66=Conferidor!$G$2,'Anexo V - Quadro Consolidado'!F66,0)</f>
        <v>0</v>
      </c>
      <c r="H67" s="50">
        <f>IF('Anexo V - Quadro Consolidado'!AA66=Conferidor!$H$2,'Anexo V - Quadro Consolidado'!F66,0)</f>
        <v>0</v>
      </c>
      <c r="I67" s="50">
        <f>IF('Anexo V - Quadro Consolidado'!AA66=Conferidor!$I$2,'Anexo V - Quadro Consolidado'!F66,0)</f>
        <v>0</v>
      </c>
      <c r="K67" s="262">
        <f>IF('Anexo V - Quadro Consolidado'!AB66=Conferidor!$K$2,'Anexo V - Quadro Consolidado'!G66,0)</f>
        <v>0</v>
      </c>
      <c r="L67" s="262">
        <f>IF('Anexo V - Quadro Consolidado'!AB66=Conferidor!$L$2,'Anexo V - Quadro Consolidado'!G66,0)</f>
        <v>0</v>
      </c>
      <c r="M67" s="262">
        <f>IF('Anexo V - Quadro Consolidado'!AB66=Conferidor!$M$2,'Anexo V - Quadro Consolidado'!G66,0)</f>
        <v>0</v>
      </c>
      <c r="N67" s="262">
        <f>IF('Anexo V - Quadro Consolidado'!AB66=Conferidor!$N$2,'Anexo V - Quadro Consolidado'!G66,0)</f>
        <v>0</v>
      </c>
      <c r="O67" s="262">
        <f>IF('Anexo V - Quadro Consolidado'!AB66=Conferidor!$O$2,'Anexo V - Quadro Consolidado'!G66,0)</f>
        <v>0</v>
      </c>
      <c r="P67" s="262">
        <f>IF('Anexo V - Quadro Consolidado'!AB66=Conferidor!$P$2,'Anexo V - Quadro Consolidado'!G66,0)</f>
        <v>0</v>
      </c>
      <c r="R67" s="50">
        <f>IF('Anexo V - Quadro Consolidado'!AC66=Conferidor!$R$2,'Anexo V - Quadro Consolidado'!H66,0)</f>
        <v>0</v>
      </c>
      <c r="S67" s="50">
        <f>IF('Anexo V - Quadro Consolidado'!AC66=Conferidor!$S$2,'Anexo V - Quadro Consolidado'!H66,0)</f>
        <v>0</v>
      </c>
      <c r="T67" s="50">
        <f>IF('Anexo V - Quadro Consolidado'!AC66=Conferidor!$T$2,'Anexo V - Quadro Consolidado'!H66,0)</f>
        <v>0</v>
      </c>
      <c r="U67" s="50">
        <f>IF('Anexo V - Quadro Consolidado'!AC66=Conferidor!$U$2,'Anexo V - Quadro Consolidado'!H66,0)</f>
        <v>0</v>
      </c>
      <c r="V67" s="50">
        <f>IF('Anexo V - Quadro Consolidado'!AC66=Conferidor!$V$2,'Anexo V - Quadro Consolidado'!H66,0)</f>
        <v>0</v>
      </c>
      <c r="W67" s="50">
        <f>IF('Anexo V - Quadro Consolidado'!AC66=Conferidor!$W$2,'Anexo V - Quadro Consolidado'!H66,0)</f>
        <v>0</v>
      </c>
      <c r="Y67" s="43">
        <f>IF('Anexo V - Quadro Consolidado'!AH66=Conferidor!$Y$2,'Anexo V - Quadro Consolidado'!M66,0)</f>
        <v>0</v>
      </c>
      <c r="Z67" s="43">
        <f>IF('Anexo V - Quadro Consolidado'!AH66=Conferidor!$Z$2,'Anexo V - Quadro Consolidado'!M66,0)</f>
        <v>0</v>
      </c>
      <c r="AA67" s="43">
        <f>IF('Anexo V - Quadro Consolidado'!AH66=Conferidor!$AA$2,'Anexo V - Quadro Consolidado'!M66,0)</f>
        <v>0</v>
      </c>
      <c r="AB67" s="43">
        <f>IF('Anexo V - Quadro Consolidado'!AH66=Conferidor!$AB$2,'Anexo V - Quadro Consolidado'!M66,0)</f>
        <v>0</v>
      </c>
      <c r="AC67" s="43">
        <f>IF('Anexo V - Quadro Consolidado'!AH66=Conferidor!$AC$2,'Anexo V - Quadro Consolidado'!M66,0)</f>
        <v>0</v>
      </c>
      <c r="AD67" s="43">
        <f>IF('Anexo V - Quadro Consolidado'!AH66=Conferidor!$AD$2,'Anexo V - Quadro Consolidado'!M66,0)</f>
        <v>0</v>
      </c>
      <c r="AF67" s="43">
        <f>IF('Anexo V - Quadro Consolidado'!AI66=Conferidor!$AF$2,'Anexo V - Quadro Consolidado'!N66,0)</f>
        <v>0</v>
      </c>
      <c r="AG67" s="43">
        <f>IF('Anexo V - Quadro Consolidado'!AI66=Conferidor!$AG$2,'Anexo V - Quadro Consolidado'!N66,0)</f>
        <v>0</v>
      </c>
      <c r="AH67" s="43">
        <f>IF('Anexo V - Quadro Consolidado'!AI66=Conferidor!$AH$2,'Anexo V - Quadro Consolidado'!N66,0)</f>
        <v>0</v>
      </c>
      <c r="AI67" s="43">
        <f>IF('Anexo V - Quadro Consolidado'!AI66=Conferidor!$AI$2,'Anexo V - Quadro Consolidado'!N66,0)</f>
        <v>0</v>
      </c>
      <c r="AJ67" s="43">
        <f>IF('Anexo V - Quadro Consolidado'!AI66=Conferidor!$AJ$2,'Anexo V - Quadro Consolidado'!N66,0)</f>
        <v>0</v>
      </c>
      <c r="AK67" s="43">
        <f>IF('Anexo V - Quadro Consolidado'!AI66=Conferidor!$AK$2,'Anexo V - Quadro Consolidado'!N66,0)</f>
        <v>0</v>
      </c>
      <c r="AM67" s="43">
        <f>IF('Anexo V - Quadro Consolidado'!AJ66=Conferidor!$AM$2,'Anexo V - Quadro Consolidado'!O66,0)</f>
        <v>0</v>
      </c>
      <c r="AN67" s="43">
        <f>IF('Anexo V - Quadro Consolidado'!AJ66=Conferidor!$AN$2,'Anexo V - Quadro Consolidado'!O66,0)</f>
        <v>0</v>
      </c>
      <c r="AO67" s="43">
        <f>IF('Anexo V - Quadro Consolidado'!AJ66=Conferidor!$AO$2,'Anexo V - Quadro Consolidado'!O66,0)</f>
        <v>0</v>
      </c>
      <c r="AP67" s="43">
        <f>IF('Anexo V - Quadro Consolidado'!AJ66=Conferidor!$AP$2,'Anexo V - Quadro Consolidado'!O66,0)</f>
        <v>0</v>
      </c>
      <c r="AQ67" s="43">
        <f>IF('Anexo V - Quadro Consolidado'!AJ66=Conferidor!$AQ$2,'Anexo V - Quadro Consolidado'!O66,0)</f>
        <v>0</v>
      </c>
      <c r="AR67" s="43">
        <f>IF('Anexo V - Quadro Consolidado'!AJ66=Conferidor!$AR$2,'Anexo V - Quadro Consolidado'!O66,0)</f>
        <v>0</v>
      </c>
      <c r="AT67" s="43">
        <f>IF('Anexo V - Quadro Consolidado'!AE66=Conferidor!$AT$2,'Anexo V - Quadro Consolidado'!J66,0)</f>
        <v>0</v>
      </c>
      <c r="AU67" s="43">
        <f>IF('Anexo V - Quadro Consolidado'!AE66=Conferidor!$AU$2,'Anexo V - Quadro Consolidado'!J66,0)</f>
        <v>0</v>
      </c>
      <c r="AV67" s="43">
        <f>IF('Anexo V - Quadro Consolidado'!AE66=Conferidor!$AV$2,'Anexo V - Quadro Consolidado'!J66,0)</f>
        <v>0</v>
      </c>
      <c r="AW67" s="43">
        <f>IF('Anexo V - Quadro Consolidado'!AE66=Conferidor!$AW$2,'Anexo V - Quadro Consolidado'!J66,0)</f>
        <v>0</v>
      </c>
      <c r="AX67" s="43">
        <f>IF('Anexo V - Quadro Consolidado'!AE66=Conferidor!$AX$2,'Anexo V - Quadro Consolidado'!J66,0)</f>
        <v>1</v>
      </c>
      <c r="AY67" s="43">
        <f>IF('Anexo V - Quadro Consolidado'!AE66=Conferidor!$AY$2,'Anexo V - Quadro Consolidado'!J66,0)</f>
        <v>0</v>
      </c>
      <c r="AZ67" s="43">
        <f>IF('Anexo V - Quadro Consolidado'!AE66=Conferidor!$AZ$2,'Anexo V - Quadro Consolidado'!J66,0)</f>
        <v>0</v>
      </c>
      <c r="BA67" s="43">
        <f>IF('Anexo V - Quadro Consolidado'!AE66=Conferidor!$BA$2,'Anexo V - Quadro Consolidado'!J66,0)</f>
        <v>0</v>
      </c>
      <c r="BB67" s="43">
        <f>IF('Anexo V - Quadro Consolidado'!AE66=Conferidor!$BB$2,'Anexo V - Quadro Consolidado'!J66,0)</f>
        <v>0</v>
      </c>
      <c r="BD67" s="43">
        <f>IF('Anexo V - Quadro Consolidado'!AF66=Conferidor!$BD$2,'Anexo V - Quadro Consolidado'!K66,0)</f>
        <v>0</v>
      </c>
      <c r="BE67" s="43">
        <f>IF('Anexo V - Quadro Consolidado'!AF66=Conferidor!$BE$2,'Anexo V - Quadro Consolidado'!K66,0)</f>
        <v>0</v>
      </c>
      <c r="BF67" s="43">
        <f>IF('Anexo V - Quadro Consolidado'!AF66=Conferidor!$BF$2,'Anexo V - Quadro Consolidado'!K66,0)</f>
        <v>0</v>
      </c>
      <c r="BG67" s="43">
        <f>IF('Anexo V - Quadro Consolidado'!AF66=Conferidor!$BG$2,'Anexo V - Quadro Consolidado'!K66,0)</f>
        <v>0</v>
      </c>
      <c r="BH67" s="43">
        <f>IF('Anexo V - Quadro Consolidado'!AF66=Conferidor!$BH$2,'Anexo V - Quadro Consolidado'!K66,0)</f>
        <v>0</v>
      </c>
      <c r="BI67" s="43">
        <f>IF('Anexo V - Quadro Consolidado'!AF66=Conferidor!$BI$2,'Anexo V - Quadro Consolidado'!K66,0)</f>
        <v>0</v>
      </c>
      <c r="BJ67" s="43">
        <f>IF('Anexo V - Quadro Consolidado'!AF66=Conferidor!$BJ$2,'Anexo V - Quadro Consolidado'!K66,0)</f>
        <v>0</v>
      </c>
      <c r="BK67" s="43">
        <f>IF('Anexo V - Quadro Consolidado'!AF66=Conferidor!$BK$2,'Anexo V - Quadro Consolidado'!K66,0)</f>
        <v>0</v>
      </c>
      <c r="BM67" s="43">
        <f>IF('Anexo V - Quadro Consolidado'!AG66=Conferidor!$BM$2,'Anexo V - Quadro Consolidado'!L66,0)</f>
        <v>0</v>
      </c>
      <c r="BN67" s="43">
        <f>IF('Anexo V - Quadro Consolidado'!AG66=Conferidor!$BN$2,'Anexo V - Quadro Consolidado'!L66,0)</f>
        <v>0</v>
      </c>
      <c r="BO67" s="43">
        <f>IF('Anexo V - Quadro Consolidado'!AG66=Conferidor!$BO$2,'Anexo V - Quadro Consolidado'!L66,0)</f>
        <v>0</v>
      </c>
      <c r="BP67" s="43">
        <f>IF('Anexo V - Quadro Consolidado'!AG66=Conferidor!$BP$2,'Anexo V - Quadro Consolidado'!L66,0)</f>
        <v>0</v>
      </c>
      <c r="BQ67" s="43">
        <f>IF('Anexo V - Quadro Consolidado'!AG66=Conferidor!$BQ$2,'Anexo V - Quadro Consolidado'!L66,0)</f>
        <v>0</v>
      </c>
      <c r="BR67" s="43">
        <f>IF('Anexo V - Quadro Consolidado'!AG66=Conferidor!$BR$2,'Anexo V - Quadro Consolidado'!L66,0)</f>
        <v>0</v>
      </c>
      <c r="BT67" s="43">
        <f>IF('Anexo V - Quadro Consolidado'!AD66=Conferidor!$BT$2,'Anexo V - Quadro Consolidado'!I66,0)</f>
        <v>0</v>
      </c>
      <c r="BU67" s="43">
        <f>IF('Anexo V - Quadro Consolidado'!AD66=Conferidor!$BU$2,'Anexo V - Quadro Consolidado'!I66,0)</f>
        <v>0</v>
      </c>
      <c r="BV67" s="43">
        <f>IF('Anexo V - Quadro Consolidado'!AD66=Conferidor!$BV$2,'Anexo V - Quadro Consolidado'!I66,0)</f>
        <v>0</v>
      </c>
      <c r="BW67" s="43">
        <f>IF('Anexo V - Quadro Consolidado'!AD66=Conferidor!$BW$2,'Anexo V - Quadro Consolidado'!I66,0)</f>
        <v>0</v>
      </c>
      <c r="BX67" s="43">
        <f>IF('Anexo V - Quadro Consolidado'!AD66=Conferidor!$BX$2,'Anexo V - Quadro Consolidado'!I66,0)</f>
        <v>0</v>
      </c>
      <c r="BY67" s="43">
        <f>IF('Anexo V - Quadro Consolidado'!AD66=Conferidor!$BY$2,'Anexo V - Quadro Consolidado'!I66,0)</f>
        <v>0</v>
      </c>
      <c r="CA67" s="43">
        <f>IF('Anexo V - Quadro Consolidado'!AK66=Conferidor!$CA$2,'Anexo V - Quadro Consolidado'!P66,0)</f>
        <v>0</v>
      </c>
      <c r="CB67" s="43">
        <f>IF('Anexo V - Quadro Consolidado'!AK66=Conferidor!$CB$2,'Anexo V - Quadro Consolidado'!P66,0)</f>
        <v>0</v>
      </c>
      <c r="CC67" s="43">
        <f>IF('Anexo V - Quadro Consolidado'!AK66=Conferidor!$CC$2,'Anexo V - Quadro Consolidado'!P66,0)</f>
        <v>0</v>
      </c>
      <c r="CD67" s="43">
        <f>IF('Anexo V - Quadro Consolidado'!AK66=Conferidor!$CD$2,'Anexo V - Quadro Consolidado'!P66,0)</f>
        <v>0</v>
      </c>
      <c r="CE67" s="43">
        <f>IF('Anexo V - Quadro Consolidado'!AK66=Conferidor!$CE$2,'Anexo V - Quadro Consolidado'!P66,0)</f>
        <v>0</v>
      </c>
      <c r="CF67" s="43">
        <f>IF('Anexo V - Quadro Consolidado'!AK66=Conferidor!$CF$2,'Anexo V - Quadro Consolidado'!P66,0)</f>
        <v>0</v>
      </c>
      <c r="CH67" s="43">
        <f>IF('Anexo V - Quadro Consolidado'!AM66=Conferidor!$CH$2,'Anexo V - Quadro Consolidado'!R66,0)</f>
        <v>0</v>
      </c>
      <c r="CI67" s="43">
        <f>IF('Anexo V - Quadro Consolidado'!AM66=Conferidor!$CI$2,'Anexo V - Quadro Consolidado'!R66,0)</f>
        <v>0</v>
      </c>
      <c r="CJ67" s="43">
        <f>IF('Anexo V - Quadro Consolidado'!AM66=Conferidor!$CJ$2,'Anexo V - Quadro Consolidado'!R66,0)</f>
        <v>0</v>
      </c>
      <c r="CK67" s="43">
        <f>IF('Anexo V - Quadro Consolidado'!AM66=Conferidor!$CK$2,'Anexo V - Quadro Consolidado'!R66,0)</f>
        <v>0</v>
      </c>
      <c r="CL67" s="43">
        <f>IF('Anexo V - Quadro Consolidado'!AM66=Conferidor!$CL$2,'Anexo V - Quadro Consolidado'!R66,0)</f>
        <v>0</v>
      </c>
      <c r="CM67" s="43">
        <f>IF('Anexo V - Quadro Consolidado'!AM66=Conferidor!$CM$2,'Anexo V - Quadro Consolidado'!R66,0)</f>
        <v>0</v>
      </c>
      <c r="CO67" s="43">
        <f>IF('Anexo V - Quadro Consolidado'!AN66=Conferidor!$CO$2,'Anexo V - Quadro Consolidado'!S66,0)</f>
        <v>0</v>
      </c>
      <c r="CP67" s="43">
        <f>IF('Anexo V - Quadro Consolidado'!AN66=Conferidor!$CP$2,'Anexo V - Quadro Consolidado'!S66,0)</f>
        <v>0</v>
      </c>
      <c r="CQ67" s="43">
        <f>IF('Anexo V - Quadro Consolidado'!AN66=Conferidor!$CQ$2,'Anexo V - Quadro Consolidado'!S66,0)</f>
        <v>0</v>
      </c>
      <c r="CR67" s="43">
        <f>IF('Anexo V - Quadro Consolidado'!AN66=Conferidor!$CR$2,'Anexo V - Quadro Consolidado'!S66,0)</f>
        <v>0</v>
      </c>
      <c r="CS67" s="43">
        <f>IF('Anexo V - Quadro Consolidado'!AN66=Conferidor!$CS$2,'Anexo V - Quadro Consolidado'!S66,0)</f>
        <v>0</v>
      </c>
      <c r="CT67" s="43">
        <f>IF('Anexo V - Quadro Consolidado'!AN66=Conferidor!$CT$2,'Anexo V - Quadro Consolidado'!S66,0)</f>
        <v>0</v>
      </c>
      <c r="CV67" s="43">
        <f>IF('Anexo V - Quadro Consolidado'!AO66=Conferidor!$CV$2,'Anexo V - Quadro Consolidado'!T66,0)</f>
        <v>0</v>
      </c>
      <c r="CW67" s="43">
        <f>IF('Anexo V - Quadro Consolidado'!AO66=Conferidor!$CW$2,'Anexo V - Quadro Consolidado'!T66,0)</f>
        <v>0</v>
      </c>
      <c r="CX67" s="43">
        <f>IF('Anexo V - Quadro Consolidado'!AO66=Conferidor!$CX$2,'Anexo V - Quadro Consolidado'!T66,0)</f>
        <v>0</v>
      </c>
      <c r="CY67" s="43">
        <f>IF('Anexo V - Quadro Consolidado'!AO66=Conferidor!$CY$2,'Anexo V - Quadro Consolidado'!T66,0)</f>
        <v>0</v>
      </c>
      <c r="CZ67" s="43">
        <f>IF('Anexo V - Quadro Consolidado'!AO66=Conferidor!$CZ$2,'Anexo V - Quadro Consolidado'!T66,0)</f>
        <v>0</v>
      </c>
      <c r="DA67" s="43">
        <f>IF('Anexo V - Quadro Consolidado'!AO66=Conferidor!$DA$2,'Anexo V - Quadro Consolidado'!T66,0)</f>
        <v>0</v>
      </c>
      <c r="DC67" s="43">
        <f>IF('Anexo V - Quadro Consolidado'!AL66=Conferidor!$DC$2,'Anexo V - Quadro Consolidado'!Q66,0)</f>
        <v>0</v>
      </c>
      <c r="DD67" s="43">
        <f>IF('Anexo V - Quadro Consolidado'!AL66=Conferidor!$DD$2,'Anexo V - Quadro Consolidado'!Q66,0)</f>
        <v>0</v>
      </c>
      <c r="DE67" s="43">
        <f>IF('Anexo V - Quadro Consolidado'!AL66=Conferidor!$DE$2,'Anexo V - Quadro Consolidado'!Q66,0)</f>
        <v>0</v>
      </c>
      <c r="DF67" s="43">
        <f>IF('Anexo V - Quadro Consolidado'!AL66=Conferidor!$DF$2,'Anexo V - Quadro Consolidado'!Q66,0)</f>
        <v>0</v>
      </c>
      <c r="DG67" s="43">
        <f>IF('Anexo V - Quadro Consolidado'!AL66=Conferidor!$DG$2,'Anexo V - Quadro Consolidado'!Q66,0)</f>
        <v>0</v>
      </c>
      <c r="DH67" s="43">
        <f>IF('Anexo V - Quadro Consolidado'!AL66=Conferidor!$DH$2,'Anexo V - Quadro Consolidado'!Q66,0)</f>
        <v>0</v>
      </c>
      <c r="DJ67" s="43">
        <f>IF('Anexo V - Quadro Consolidado'!AP66=Conferidor!$DJ$2,'Anexo V - Quadro Consolidado'!U66,0)</f>
        <v>0</v>
      </c>
      <c r="DK67" s="43">
        <f>IF('Anexo V - Quadro Consolidado'!AP66=Conferidor!$DK$2,'Anexo V - Quadro Consolidado'!U66,0)</f>
        <v>0</v>
      </c>
      <c r="DL67" s="43">
        <f>IF('Anexo V - Quadro Consolidado'!AP66=Conferidor!$DL$2,'Anexo V - Quadro Consolidado'!U66,0)</f>
        <v>0</v>
      </c>
      <c r="DM67" s="43">
        <f>IF('Anexo V - Quadro Consolidado'!AP66=Conferidor!$DM$2,'Anexo V - Quadro Consolidado'!U66,0)</f>
        <v>0</v>
      </c>
      <c r="DN67" s="43">
        <f>IF('Anexo V - Quadro Consolidado'!AP66=Conferidor!$DN$2,'Anexo V - Quadro Consolidado'!U66,0)</f>
        <v>0</v>
      </c>
      <c r="DO67" s="43">
        <f>IF('Anexo V - Quadro Consolidado'!AP66=Conferidor!$DO$2,'Anexo V - Quadro Consolidado'!U66,0)</f>
        <v>0</v>
      </c>
      <c r="DQ67" s="43">
        <f>IF('Anexo V - Quadro Consolidado'!AQ66=Conferidor!$DQ$2,'Anexo V - Quadro Consolidado'!V66,0)</f>
        <v>0</v>
      </c>
      <c r="DR67" s="43">
        <f>IF('Anexo V - Quadro Consolidado'!AQ66=Conferidor!$DR$2,'Anexo V - Quadro Consolidado'!V66,0)</f>
        <v>0</v>
      </c>
      <c r="DS67" s="43">
        <f>IF('Anexo V - Quadro Consolidado'!AQ66=Conferidor!$DS$2,'Anexo V - Quadro Consolidado'!V66,0)</f>
        <v>0</v>
      </c>
      <c r="DT67" s="43">
        <f>IF('Anexo V - Quadro Consolidado'!AQ66=Conferidor!$DT$2,'Anexo V - Quadro Consolidado'!V66,0)</f>
        <v>0</v>
      </c>
      <c r="DU67" s="43">
        <f>IF('Anexo V - Quadro Consolidado'!AQ66=Conferidor!$DU$2,'Anexo V - Quadro Consolidado'!V66,0)</f>
        <v>0</v>
      </c>
      <c r="DV67" s="43">
        <f>IF('Anexo V - Quadro Consolidado'!AQ66=Conferidor!$DV$2,'Anexo V - Quadro Consolidado'!V66,0)</f>
        <v>0</v>
      </c>
      <c r="DX67" s="22">
        <f>IF('Anexo V - Quadro Consolidado'!AR66=Conferidor!$DX$2,'Anexo V - Quadro Consolidado'!W66,0)</f>
        <v>0</v>
      </c>
      <c r="DY67" s="22">
        <f>IF('Anexo V - Quadro Consolidado'!AR66=Conferidor!$DY$2,'Anexo V - Quadro Consolidado'!W66,0)</f>
        <v>0</v>
      </c>
      <c r="DZ67" s="22">
        <f>IF('Anexo V - Quadro Consolidado'!AR66=Conferidor!$DZ$2,'Anexo V - Quadro Consolidado'!W66,0)</f>
        <v>0</v>
      </c>
      <c r="EA67" s="22">
        <f>IF('Anexo V - Quadro Consolidado'!AR66=Conferidor!$EA$2,'Anexo V - Quadro Consolidado'!W66,0)</f>
        <v>0</v>
      </c>
      <c r="EB67" s="22">
        <f>IF('Anexo V - Quadro Consolidado'!AR66=Conferidor!$EB$2,'Anexo V - Quadro Consolidado'!W66,0)</f>
        <v>0</v>
      </c>
      <c r="EC67" s="22">
        <f>IF('Anexo V - Quadro Consolidado'!AR66=Conferidor!$EC$2,'Anexo V - Quadro Consolidado'!W66,0)</f>
        <v>0</v>
      </c>
      <c r="EE67" s="43">
        <f>IF('Anexo V - Quadro Consolidado'!AS66=Conferidor!$EE$2,'Anexo V - Quadro Consolidado'!X66,0)</f>
        <v>0</v>
      </c>
      <c r="EF67" s="43">
        <f>IF('Anexo V - Quadro Consolidado'!AS66=Conferidor!$EF$2,'Anexo V - Quadro Consolidado'!X66,0)</f>
        <v>0</v>
      </c>
      <c r="EG67" s="43">
        <f>IF('Anexo V - Quadro Consolidado'!AS66=Conferidor!$EG$2,'Anexo V - Quadro Consolidado'!X66,0)</f>
        <v>0</v>
      </c>
      <c r="EH67" s="43">
        <f>IF('Anexo V - Quadro Consolidado'!AS66=Conferidor!$EH$2,'Anexo V - Quadro Consolidado'!X66,0)</f>
        <v>0</v>
      </c>
      <c r="EI67" s="43">
        <f>IF('Anexo V - Quadro Consolidado'!AS66=Conferidor!$EI$2,'Anexo V - Quadro Consolidado'!X66,0)</f>
        <v>0</v>
      </c>
      <c r="EJ67" s="43">
        <f>IF('Anexo V - Quadro Consolidado'!AS66=Conferidor!$EJ$2,'Anexo V - Quadro Consolidado'!X66,0)</f>
        <v>0</v>
      </c>
      <c r="EL67" s="43">
        <f>IF('Anexo V - Quadro Consolidado'!AT66=Conferidor!$EL$2,'Anexo V - Quadro Consolidado'!Y66,0)</f>
        <v>0</v>
      </c>
      <c r="EM67" s="43">
        <f>IF('Anexo V - Quadro Consolidado'!AT66=Conferidor!$EM$2,'Anexo V - Quadro Consolidado'!Y66,0)</f>
        <v>0</v>
      </c>
      <c r="EN67" s="43">
        <f>IF('Anexo V - Quadro Consolidado'!AT66=Conferidor!$EN$2,'Anexo V - Quadro Consolidado'!Y66,0)</f>
        <v>0</v>
      </c>
      <c r="EO67" s="43">
        <f>IF('Anexo V - Quadro Consolidado'!AT66=Conferidor!$EO$2,'Anexo V - Quadro Consolidado'!Y66,0)</f>
        <v>0</v>
      </c>
      <c r="EP67" s="43">
        <f>IF('Anexo V - Quadro Consolidado'!AT66=Conferidor!$EP$2,'Anexo V - Quadro Consolidado'!Y66,0)</f>
        <v>0</v>
      </c>
      <c r="EQ67" s="43">
        <f>IF('Anexo V - Quadro Consolidado'!AT66=Conferidor!$EQ$2,'Anexo V - Quadro Consolidado'!Y66,0)</f>
        <v>0</v>
      </c>
    </row>
    <row r="68" spans="1:147">
      <c r="A68" s="12" t="s">
        <v>748</v>
      </c>
      <c r="B68" s="12" t="s">
        <v>104</v>
      </c>
      <c r="C68" s="12" t="s">
        <v>65</v>
      </c>
      <c r="D68" s="50">
        <f>IF('Anexo V - Quadro Consolidado'!AA67=Conferidor!$D$2,'Anexo V - Quadro Consolidado'!F67,0)</f>
        <v>0</v>
      </c>
      <c r="E68" s="50">
        <f>IF('Anexo V - Quadro Consolidado'!AA67=Conferidor!$E$2,'Anexo V - Quadro Consolidado'!F67,0)</f>
        <v>0</v>
      </c>
      <c r="F68" s="50">
        <f>IF('Anexo V - Quadro Consolidado'!AA67=Conferidor!$F$2,'Anexo V - Quadro Consolidado'!F67,0)</f>
        <v>0</v>
      </c>
      <c r="G68" s="50">
        <f>IF('Anexo V - Quadro Consolidado'!AA67=Conferidor!$G$2,'Anexo V - Quadro Consolidado'!F67,0)</f>
        <v>0</v>
      </c>
      <c r="H68" s="50">
        <f>IF('Anexo V - Quadro Consolidado'!AA67=Conferidor!$H$2,'Anexo V - Quadro Consolidado'!F67,0)</f>
        <v>0</v>
      </c>
      <c r="I68" s="50">
        <f>IF('Anexo V - Quadro Consolidado'!AA67=Conferidor!$I$2,'Anexo V - Quadro Consolidado'!F67,0)</f>
        <v>0</v>
      </c>
      <c r="K68" s="262">
        <f>IF('Anexo V - Quadro Consolidado'!AB67=Conferidor!$K$2,'Anexo V - Quadro Consolidado'!G67,0)</f>
        <v>0</v>
      </c>
      <c r="L68" s="262">
        <f>IF('Anexo V - Quadro Consolidado'!AB67=Conferidor!$L$2,'Anexo V - Quadro Consolidado'!G67,0)</f>
        <v>0</v>
      </c>
      <c r="M68" s="262">
        <f>IF('Anexo V - Quadro Consolidado'!AB67=Conferidor!$M$2,'Anexo V - Quadro Consolidado'!G67,0)</f>
        <v>0</v>
      </c>
      <c r="N68" s="262">
        <f>IF('Anexo V - Quadro Consolidado'!AB67=Conferidor!$N$2,'Anexo V - Quadro Consolidado'!G67,0)</f>
        <v>0</v>
      </c>
      <c r="O68" s="262">
        <f>IF('Anexo V - Quadro Consolidado'!AB67=Conferidor!$O$2,'Anexo V - Quadro Consolidado'!G67,0)</f>
        <v>0</v>
      </c>
      <c r="P68" s="262">
        <f>IF('Anexo V - Quadro Consolidado'!AB67=Conferidor!$P$2,'Anexo V - Quadro Consolidado'!G67,0)</f>
        <v>0</v>
      </c>
      <c r="R68" s="50">
        <f>IF('Anexo V - Quadro Consolidado'!AC67=Conferidor!$R$2,'Anexo V - Quadro Consolidado'!H67,0)</f>
        <v>0</v>
      </c>
      <c r="S68" s="50">
        <f>IF('Anexo V - Quadro Consolidado'!AC67=Conferidor!$S$2,'Anexo V - Quadro Consolidado'!H67,0)</f>
        <v>0</v>
      </c>
      <c r="T68" s="50">
        <f>IF('Anexo V - Quadro Consolidado'!AC67=Conferidor!$T$2,'Anexo V - Quadro Consolidado'!H67,0)</f>
        <v>0</v>
      </c>
      <c r="U68" s="50">
        <f>IF('Anexo V - Quadro Consolidado'!AC67=Conferidor!$U$2,'Anexo V - Quadro Consolidado'!H67,0)</f>
        <v>0</v>
      </c>
      <c r="V68" s="50">
        <f>IF('Anexo V - Quadro Consolidado'!AC67=Conferidor!$V$2,'Anexo V - Quadro Consolidado'!H67,0)</f>
        <v>0</v>
      </c>
      <c r="W68" s="50">
        <f>IF('Anexo V - Quadro Consolidado'!AC67=Conferidor!$W$2,'Anexo V - Quadro Consolidado'!H67,0)</f>
        <v>0</v>
      </c>
      <c r="Y68" s="43">
        <f>IF('Anexo V - Quadro Consolidado'!AH67=Conferidor!$Y$2,'Anexo V - Quadro Consolidado'!M67,0)</f>
        <v>0</v>
      </c>
      <c r="Z68" s="43">
        <f>IF('Anexo V - Quadro Consolidado'!AH67=Conferidor!$Z$2,'Anexo V - Quadro Consolidado'!M67,0)</f>
        <v>0</v>
      </c>
      <c r="AA68" s="43">
        <f>IF('Anexo V - Quadro Consolidado'!AH67=Conferidor!$AA$2,'Anexo V - Quadro Consolidado'!M67,0)</f>
        <v>0</v>
      </c>
      <c r="AB68" s="43">
        <f>IF('Anexo V - Quadro Consolidado'!AH67=Conferidor!$AB$2,'Anexo V - Quadro Consolidado'!M67,0)</f>
        <v>0</v>
      </c>
      <c r="AC68" s="43">
        <f>IF('Anexo V - Quadro Consolidado'!AH67=Conferidor!$AC$2,'Anexo V - Quadro Consolidado'!M67,0)</f>
        <v>0</v>
      </c>
      <c r="AD68" s="43">
        <f>IF('Anexo V - Quadro Consolidado'!AH67=Conferidor!$AD$2,'Anexo V - Quadro Consolidado'!M67,0)</f>
        <v>0</v>
      </c>
      <c r="AF68" s="43">
        <f>IF('Anexo V - Quadro Consolidado'!AI67=Conferidor!$AF$2,'Anexo V - Quadro Consolidado'!N67,0)</f>
        <v>0</v>
      </c>
      <c r="AG68" s="43">
        <f>IF('Anexo V - Quadro Consolidado'!AI67=Conferidor!$AG$2,'Anexo V - Quadro Consolidado'!N67,0)</f>
        <v>0</v>
      </c>
      <c r="AH68" s="43">
        <f>IF('Anexo V - Quadro Consolidado'!AI67=Conferidor!$AH$2,'Anexo V - Quadro Consolidado'!N67,0)</f>
        <v>0</v>
      </c>
      <c r="AI68" s="43">
        <f>IF('Anexo V - Quadro Consolidado'!AI67=Conferidor!$AI$2,'Anexo V - Quadro Consolidado'!N67,0)</f>
        <v>0</v>
      </c>
      <c r="AJ68" s="43">
        <f>IF('Anexo V - Quadro Consolidado'!AI67=Conferidor!$AJ$2,'Anexo V - Quadro Consolidado'!N67,0)</f>
        <v>0</v>
      </c>
      <c r="AK68" s="43">
        <f>IF('Anexo V - Quadro Consolidado'!AI67=Conferidor!$AK$2,'Anexo V - Quadro Consolidado'!N67,0)</f>
        <v>0</v>
      </c>
      <c r="AM68" s="43">
        <f>IF('Anexo V - Quadro Consolidado'!AJ67=Conferidor!$AM$2,'Anexo V - Quadro Consolidado'!O67,0)</f>
        <v>0</v>
      </c>
      <c r="AN68" s="43">
        <f>IF('Anexo V - Quadro Consolidado'!AJ67=Conferidor!$AN$2,'Anexo V - Quadro Consolidado'!O67,0)</f>
        <v>0</v>
      </c>
      <c r="AO68" s="43">
        <f>IF('Anexo V - Quadro Consolidado'!AJ67=Conferidor!$AO$2,'Anexo V - Quadro Consolidado'!O67,0)</f>
        <v>0</v>
      </c>
      <c r="AP68" s="43">
        <f>IF('Anexo V - Quadro Consolidado'!AJ67=Conferidor!$AP$2,'Anexo V - Quadro Consolidado'!O67,0)</f>
        <v>0</v>
      </c>
      <c r="AQ68" s="43">
        <f>IF('Anexo V - Quadro Consolidado'!AJ67=Conferidor!$AQ$2,'Anexo V - Quadro Consolidado'!O67,0)</f>
        <v>0</v>
      </c>
      <c r="AR68" s="43">
        <f>IF('Anexo V - Quadro Consolidado'!AJ67=Conferidor!$AR$2,'Anexo V - Quadro Consolidado'!O67,0)</f>
        <v>0</v>
      </c>
      <c r="AT68" s="43">
        <f>IF('Anexo V - Quadro Consolidado'!AE67=Conferidor!$AT$2,'Anexo V - Quadro Consolidado'!J67,0)</f>
        <v>0</v>
      </c>
      <c r="AU68" s="43">
        <f>IF('Anexo V - Quadro Consolidado'!AE67=Conferidor!$AU$2,'Anexo V - Quadro Consolidado'!J67,0)</f>
        <v>0</v>
      </c>
      <c r="AV68" s="43">
        <f>IF('Anexo V - Quadro Consolidado'!AE67=Conferidor!$AV$2,'Anexo V - Quadro Consolidado'!J67,0)</f>
        <v>0</v>
      </c>
      <c r="AW68" s="43">
        <f>IF('Anexo V - Quadro Consolidado'!AE67=Conferidor!$AW$2,'Anexo V - Quadro Consolidado'!J67,0)</f>
        <v>0</v>
      </c>
      <c r="AX68" s="43">
        <f>IF('Anexo V - Quadro Consolidado'!AE67=Conferidor!$AX$2,'Anexo V - Quadro Consolidado'!J67,0)</f>
        <v>1</v>
      </c>
      <c r="AY68" s="43">
        <f>IF('Anexo V - Quadro Consolidado'!AE67=Conferidor!$AY$2,'Anexo V - Quadro Consolidado'!J67,0)</f>
        <v>0</v>
      </c>
      <c r="AZ68" s="43">
        <f>IF('Anexo V - Quadro Consolidado'!AE67=Conferidor!$AZ$2,'Anexo V - Quadro Consolidado'!J67,0)</f>
        <v>0</v>
      </c>
      <c r="BA68" s="43">
        <f>IF('Anexo V - Quadro Consolidado'!AE67=Conferidor!$BA$2,'Anexo V - Quadro Consolidado'!J67,0)</f>
        <v>0</v>
      </c>
      <c r="BB68" s="43">
        <f>IF('Anexo V - Quadro Consolidado'!AE67=Conferidor!$BB$2,'Anexo V - Quadro Consolidado'!J67,0)</f>
        <v>0</v>
      </c>
      <c r="BD68" s="43">
        <f>IF('Anexo V - Quadro Consolidado'!AF67=Conferidor!$BD$2,'Anexo V - Quadro Consolidado'!K67,0)</f>
        <v>0</v>
      </c>
      <c r="BE68" s="43">
        <f>IF('Anexo V - Quadro Consolidado'!AF67=Conferidor!$BE$2,'Anexo V - Quadro Consolidado'!K67,0)</f>
        <v>0</v>
      </c>
      <c r="BF68" s="43">
        <f>IF('Anexo V - Quadro Consolidado'!AF67=Conferidor!$BF$2,'Anexo V - Quadro Consolidado'!K67,0)</f>
        <v>0</v>
      </c>
      <c r="BG68" s="43">
        <f>IF('Anexo V - Quadro Consolidado'!AF67=Conferidor!$BG$2,'Anexo V - Quadro Consolidado'!K67,0)</f>
        <v>0</v>
      </c>
      <c r="BH68" s="43">
        <f>IF('Anexo V - Quadro Consolidado'!AF67=Conferidor!$BH$2,'Anexo V - Quadro Consolidado'!K67,0)</f>
        <v>0</v>
      </c>
      <c r="BI68" s="43">
        <f>IF('Anexo V - Quadro Consolidado'!AF67=Conferidor!$BI$2,'Anexo V - Quadro Consolidado'!K67,0)</f>
        <v>0</v>
      </c>
      <c r="BJ68" s="43">
        <f>IF('Anexo V - Quadro Consolidado'!AF67=Conferidor!$BJ$2,'Anexo V - Quadro Consolidado'!K67,0)</f>
        <v>0</v>
      </c>
      <c r="BK68" s="43">
        <f>IF('Anexo V - Quadro Consolidado'!AF67=Conferidor!$BK$2,'Anexo V - Quadro Consolidado'!K67,0)</f>
        <v>0</v>
      </c>
      <c r="BM68" s="43">
        <f>IF('Anexo V - Quadro Consolidado'!AG67=Conferidor!$BM$2,'Anexo V - Quadro Consolidado'!L67,0)</f>
        <v>0</v>
      </c>
      <c r="BN68" s="43">
        <f>IF('Anexo V - Quadro Consolidado'!AG67=Conferidor!$BN$2,'Anexo V - Quadro Consolidado'!L67,0)</f>
        <v>0</v>
      </c>
      <c r="BO68" s="43">
        <f>IF('Anexo V - Quadro Consolidado'!AG67=Conferidor!$BO$2,'Anexo V - Quadro Consolidado'!L67,0)</f>
        <v>0</v>
      </c>
      <c r="BP68" s="43">
        <f>IF('Anexo V - Quadro Consolidado'!AG67=Conferidor!$BP$2,'Anexo V - Quadro Consolidado'!L67,0)</f>
        <v>0</v>
      </c>
      <c r="BQ68" s="43">
        <f>IF('Anexo V - Quadro Consolidado'!AG67=Conferidor!$BQ$2,'Anexo V - Quadro Consolidado'!L67,0)</f>
        <v>0</v>
      </c>
      <c r="BR68" s="43">
        <f>IF('Anexo V - Quadro Consolidado'!AG67=Conferidor!$BR$2,'Anexo V - Quadro Consolidado'!L67,0)</f>
        <v>0</v>
      </c>
      <c r="BT68" s="43">
        <f>IF('Anexo V - Quadro Consolidado'!AD67=Conferidor!$BT$2,'Anexo V - Quadro Consolidado'!I67,0)</f>
        <v>0</v>
      </c>
      <c r="BU68" s="43">
        <f>IF('Anexo V - Quadro Consolidado'!AD67=Conferidor!$BU$2,'Anexo V - Quadro Consolidado'!I67,0)</f>
        <v>0</v>
      </c>
      <c r="BV68" s="43">
        <f>IF('Anexo V - Quadro Consolidado'!AD67=Conferidor!$BV$2,'Anexo V - Quadro Consolidado'!I67,0)</f>
        <v>0</v>
      </c>
      <c r="BW68" s="43">
        <f>IF('Anexo V - Quadro Consolidado'!AD67=Conferidor!$BW$2,'Anexo V - Quadro Consolidado'!I67,0)</f>
        <v>0</v>
      </c>
      <c r="BX68" s="43">
        <f>IF('Anexo V - Quadro Consolidado'!AD67=Conferidor!$BX$2,'Anexo V - Quadro Consolidado'!I67,0)</f>
        <v>0</v>
      </c>
      <c r="BY68" s="43">
        <f>IF('Anexo V - Quadro Consolidado'!AD67=Conferidor!$BY$2,'Anexo V - Quadro Consolidado'!I67,0)</f>
        <v>0</v>
      </c>
      <c r="CA68" s="43">
        <f>IF('Anexo V - Quadro Consolidado'!AK67=Conferidor!$CA$2,'Anexo V - Quadro Consolidado'!P67,0)</f>
        <v>0</v>
      </c>
      <c r="CB68" s="43">
        <f>IF('Anexo V - Quadro Consolidado'!AK67=Conferidor!$CB$2,'Anexo V - Quadro Consolidado'!P67,0)</f>
        <v>0</v>
      </c>
      <c r="CC68" s="43">
        <f>IF('Anexo V - Quadro Consolidado'!AK67=Conferidor!$CC$2,'Anexo V - Quadro Consolidado'!P67,0)</f>
        <v>0</v>
      </c>
      <c r="CD68" s="43">
        <f>IF('Anexo V - Quadro Consolidado'!AK67=Conferidor!$CD$2,'Anexo V - Quadro Consolidado'!P67,0)</f>
        <v>0</v>
      </c>
      <c r="CE68" s="43">
        <f>IF('Anexo V - Quadro Consolidado'!AK67=Conferidor!$CE$2,'Anexo V - Quadro Consolidado'!P67,0)</f>
        <v>0</v>
      </c>
      <c r="CF68" s="43">
        <f>IF('Anexo V - Quadro Consolidado'!AK67=Conferidor!$CF$2,'Anexo V - Quadro Consolidado'!P67,0)</f>
        <v>0</v>
      </c>
      <c r="CH68" s="43">
        <f>IF('Anexo V - Quadro Consolidado'!AM67=Conferidor!$CH$2,'Anexo V - Quadro Consolidado'!R67,0)</f>
        <v>0</v>
      </c>
      <c r="CI68" s="43">
        <f>IF('Anexo V - Quadro Consolidado'!AM67=Conferidor!$CI$2,'Anexo V - Quadro Consolidado'!R67,0)</f>
        <v>0</v>
      </c>
      <c r="CJ68" s="43">
        <f>IF('Anexo V - Quadro Consolidado'!AM67=Conferidor!$CJ$2,'Anexo V - Quadro Consolidado'!R67,0)</f>
        <v>0</v>
      </c>
      <c r="CK68" s="43">
        <f>IF('Anexo V - Quadro Consolidado'!AM67=Conferidor!$CK$2,'Anexo V - Quadro Consolidado'!R67,0)</f>
        <v>0</v>
      </c>
      <c r="CL68" s="43">
        <f>IF('Anexo V - Quadro Consolidado'!AM67=Conferidor!$CL$2,'Anexo V - Quadro Consolidado'!R67,0)</f>
        <v>0</v>
      </c>
      <c r="CM68" s="43">
        <f>IF('Anexo V - Quadro Consolidado'!AM67=Conferidor!$CM$2,'Anexo V - Quadro Consolidado'!R67,0)</f>
        <v>0</v>
      </c>
      <c r="CO68" s="43">
        <f>IF('Anexo V - Quadro Consolidado'!AN67=Conferidor!$CO$2,'Anexo V - Quadro Consolidado'!S67,0)</f>
        <v>0</v>
      </c>
      <c r="CP68" s="43">
        <f>IF('Anexo V - Quadro Consolidado'!AN67=Conferidor!$CP$2,'Anexo V - Quadro Consolidado'!S67,0)</f>
        <v>0</v>
      </c>
      <c r="CQ68" s="43">
        <f>IF('Anexo V - Quadro Consolidado'!AN67=Conferidor!$CQ$2,'Anexo V - Quadro Consolidado'!S67,0)</f>
        <v>0</v>
      </c>
      <c r="CR68" s="43">
        <f>IF('Anexo V - Quadro Consolidado'!AN67=Conferidor!$CR$2,'Anexo V - Quadro Consolidado'!S67,0)</f>
        <v>0</v>
      </c>
      <c r="CS68" s="43">
        <f>IF('Anexo V - Quadro Consolidado'!AN67=Conferidor!$CS$2,'Anexo V - Quadro Consolidado'!S67,0)</f>
        <v>0</v>
      </c>
      <c r="CT68" s="43">
        <f>IF('Anexo V - Quadro Consolidado'!AN67=Conferidor!$CT$2,'Anexo V - Quadro Consolidado'!S67,0)</f>
        <v>0</v>
      </c>
      <c r="CV68" s="43">
        <f>IF('Anexo V - Quadro Consolidado'!AO67=Conferidor!$CV$2,'Anexo V - Quadro Consolidado'!T67,0)</f>
        <v>0</v>
      </c>
      <c r="CW68" s="43">
        <f>IF('Anexo V - Quadro Consolidado'!AO67=Conferidor!$CW$2,'Anexo V - Quadro Consolidado'!T67,0)</f>
        <v>0</v>
      </c>
      <c r="CX68" s="43">
        <f>IF('Anexo V - Quadro Consolidado'!AO67=Conferidor!$CX$2,'Anexo V - Quadro Consolidado'!T67,0)</f>
        <v>0</v>
      </c>
      <c r="CY68" s="43">
        <f>IF('Anexo V - Quadro Consolidado'!AO67=Conferidor!$CY$2,'Anexo V - Quadro Consolidado'!T67,0)</f>
        <v>0</v>
      </c>
      <c r="CZ68" s="43">
        <f>IF('Anexo V - Quadro Consolidado'!AO67=Conferidor!$CZ$2,'Anexo V - Quadro Consolidado'!T67,0)</f>
        <v>0</v>
      </c>
      <c r="DA68" s="43">
        <f>IF('Anexo V - Quadro Consolidado'!AO67=Conferidor!$DA$2,'Anexo V - Quadro Consolidado'!T67,0)</f>
        <v>0</v>
      </c>
      <c r="DC68" s="43">
        <f>IF('Anexo V - Quadro Consolidado'!AL67=Conferidor!$DC$2,'Anexo V - Quadro Consolidado'!Q67,0)</f>
        <v>0</v>
      </c>
      <c r="DD68" s="43">
        <f>IF('Anexo V - Quadro Consolidado'!AL67=Conferidor!$DD$2,'Anexo V - Quadro Consolidado'!Q67,0)</f>
        <v>0</v>
      </c>
      <c r="DE68" s="43">
        <f>IF('Anexo V - Quadro Consolidado'!AL67=Conferidor!$DE$2,'Anexo V - Quadro Consolidado'!Q67,0)</f>
        <v>0</v>
      </c>
      <c r="DF68" s="43">
        <f>IF('Anexo V - Quadro Consolidado'!AL67=Conferidor!$DF$2,'Anexo V - Quadro Consolidado'!Q67,0)</f>
        <v>0</v>
      </c>
      <c r="DG68" s="43">
        <f>IF('Anexo V - Quadro Consolidado'!AL67=Conferidor!$DG$2,'Anexo V - Quadro Consolidado'!Q67,0)</f>
        <v>0</v>
      </c>
      <c r="DH68" s="43">
        <f>IF('Anexo V - Quadro Consolidado'!AL67=Conferidor!$DH$2,'Anexo V - Quadro Consolidado'!Q67,0)</f>
        <v>0</v>
      </c>
      <c r="DJ68" s="43">
        <f>IF('Anexo V - Quadro Consolidado'!AP67=Conferidor!$DJ$2,'Anexo V - Quadro Consolidado'!U67,0)</f>
        <v>0</v>
      </c>
      <c r="DK68" s="43">
        <f>IF('Anexo V - Quadro Consolidado'!AP67=Conferidor!$DK$2,'Anexo V - Quadro Consolidado'!U67,0)</f>
        <v>0</v>
      </c>
      <c r="DL68" s="43">
        <f>IF('Anexo V - Quadro Consolidado'!AP67=Conferidor!$DL$2,'Anexo V - Quadro Consolidado'!U67,0)</f>
        <v>0</v>
      </c>
      <c r="DM68" s="43">
        <f>IF('Anexo V - Quadro Consolidado'!AP67=Conferidor!$DM$2,'Anexo V - Quadro Consolidado'!U67,0)</f>
        <v>0</v>
      </c>
      <c r="DN68" s="43">
        <f>IF('Anexo V - Quadro Consolidado'!AP67=Conferidor!$DN$2,'Anexo V - Quadro Consolidado'!U67,0)</f>
        <v>0</v>
      </c>
      <c r="DO68" s="43">
        <f>IF('Anexo V - Quadro Consolidado'!AP67=Conferidor!$DO$2,'Anexo V - Quadro Consolidado'!U67,0)</f>
        <v>0</v>
      </c>
      <c r="DQ68" s="43">
        <f>IF('Anexo V - Quadro Consolidado'!AQ67=Conferidor!$DQ$2,'Anexo V - Quadro Consolidado'!V67,0)</f>
        <v>0</v>
      </c>
      <c r="DR68" s="43">
        <f>IF('Anexo V - Quadro Consolidado'!AQ67=Conferidor!$DR$2,'Anexo V - Quadro Consolidado'!V67,0)</f>
        <v>0</v>
      </c>
      <c r="DS68" s="43">
        <f>IF('Anexo V - Quadro Consolidado'!AQ67=Conferidor!$DS$2,'Anexo V - Quadro Consolidado'!V67,0)</f>
        <v>0</v>
      </c>
      <c r="DT68" s="43">
        <f>IF('Anexo V - Quadro Consolidado'!AQ67=Conferidor!$DT$2,'Anexo V - Quadro Consolidado'!V67,0)</f>
        <v>0</v>
      </c>
      <c r="DU68" s="43">
        <f>IF('Anexo V - Quadro Consolidado'!AQ67=Conferidor!$DU$2,'Anexo V - Quadro Consolidado'!V67,0)</f>
        <v>0</v>
      </c>
      <c r="DV68" s="43">
        <f>IF('Anexo V - Quadro Consolidado'!AQ67=Conferidor!$DV$2,'Anexo V - Quadro Consolidado'!V67,0)</f>
        <v>0</v>
      </c>
      <c r="DX68" s="22">
        <f>IF('Anexo V - Quadro Consolidado'!AR67=Conferidor!$DX$2,'Anexo V - Quadro Consolidado'!W67,0)</f>
        <v>0</v>
      </c>
      <c r="DY68" s="22">
        <f>IF('Anexo V - Quadro Consolidado'!AR67=Conferidor!$DY$2,'Anexo V - Quadro Consolidado'!W67,0)</f>
        <v>0</v>
      </c>
      <c r="DZ68" s="22">
        <f>IF('Anexo V - Quadro Consolidado'!AR67=Conferidor!$DZ$2,'Anexo V - Quadro Consolidado'!W67,0)</f>
        <v>0</v>
      </c>
      <c r="EA68" s="22">
        <f>IF('Anexo V - Quadro Consolidado'!AR67=Conferidor!$EA$2,'Anexo V - Quadro Consolidado'!W67,0)</f>
        <v>0</v>
      </c>
      <c r="EB68" s="22">
        <f>IF('Anexo V - Quadro Consolidado'!AR67=Conferidor!$EB$2,'Anexo V - Quadro Consolidado'!W67,0)</f>
        <v>0</v>
      </c>
      <c r="EC68" s="22">
        <f>IF('Anexo V - Quadro Consolidado'!AR67=Conferidor!$EC$2,'Anexo V - Quadro Consolidado'!W67,0)</f>
        <v>0</v>
      </c>
      <c r="EE68" s="43">
        <f>IF('Anexo V - Quadro Consolidado'!AS67=Conferidor!$EE$2,'Anexo V - Quadro Consolidado'!X67,0)</f>
        <v>0</v>
      </c>
      <c r="EF68" s="43">
        <f>IF('Anexo V - Quadro Consolidado'!AS67=Conferidor!$EF$2,'Anexo V - Quadro Consolidado'!X67,0)</f>
        <v>0</v>
      </c>
      <c r="EG68" s="43">
        <f>IF('Anexo V - Quadro Consolidado'!AS67=Conferidor!$EG$2,'Anexo V - Quadro Consolidado'!X67,0)</f>
        <v>0</v>
      </c>
      <c r="EH68" s="43">
        <f>IF('Anexo V - Quadro Consolidado'!AS67=Conferidor!$EH$2,'Anexo V - Quadro Consolidado'!X67,0)</f>
        <v>0</v>
      </c>
      <c r="EI68" s="43">
        <f>IF('Anexo V - Quadro Consolidado'!AS67=Conferidor!$EI$2,'Anexo V - Quadro Consolidado'!X67,0)</f>
        <v>0</v>
      </c>
      <c r="EJ68" s="43">
        <f>IF('Anexo V - Quadro Consolidado'!AS67=Conferidor!$EJ$2,'Anexo V - Quadro Consolidado'!X67,0)</f>
        <v>0</v>
      </c>
      <c r="EL68" s="43">
        <f>IF('Anexo V - Quadro Consolidado'!AT67=Conferidor!$EL$2,'Anexo V - Quadro Consolidado'!Y67,0)</f>
        <v>0</v>
      </c>
      <c r="EM68" s="43">
        <f>IF('Anexo V - Quadro Consolidado'!AT67=Conferidor!$EM$2,'Anexo V - Quadro Consolidado'!Y67,0)</f>
        <v>0</v>
      </c>
      <c r="EN68" s="43">
        <f>IF('Anexo V - Quadro Consolidado'!AT67=Conferidor!$EN$2,'Anexo V - Quadro Consolidado'!Y67,0)</f>
        <v>0</v>
      </c>
      <c r="EO68" s="43">
        <f>IF('Anexo V - Quadro Consolidado'!AT67=Conferidor!$EO$2,'Anexo V - Quadro Consolidado'!Y67,0)</f>
        <v>0</v>
      </c>
      <c r="EP68" s="43">
        <f>IF('Anexo V - Quadro Consolidado'!AT67=Conferidor!$EP$2,'Anexo V - Quadro Consolidado'!Y67,0)</f>
        <v>0</v>
      </c>
      <c r="EQ68" s="43">
        <f>IF('Anexo V - Quadro Consolidado'!AT67=Conferidor!$EQ$2,'Anexo V - Quadro Consolidado'!Y67,0)</f>
        <v>0</v>
      </c>
    </row>
    <row r="69" spans="1:147">
      <c r="A69" s="12" t="s">
        <v>748</v>
      </c>
      <c r="B69" s="12" t="s">
        <v>104</v>
      </c>
      <c r="C69" s="12" t="s">
        <v>66</v>
      </c>
      <c r="D69" s="50">
        <f>IF('Anexo V - Quadro Consolidado'!AA68=Conferidor!$D$2,'Anexo V - Quadro Consolidado'!F68,0)</f>
        <v>0</v>
      </c>
      <c r="E69" s="50">
        <f>IF('Anexo V - Quadro Consolidado'!AA68=Conferidor!$E$2,'Anexo V - Quadro Consolidado'!F68,0)</f>
        <v>0</v>
      </c>
      <c r="F69" s="50">
        <f>IF('Anexo V - Quadro Consolidado'!AA68=Conferidor!$F$2,'Anexo V - Quadro Consolidado'!F68,0)</f>
        <v>0</v>
      </c>
      <c r="G69" s="50">
        <f>IF('Anexo V - Quadro Consolidado'!AA68=Conferidor!$G$2,'Anexo V - Quadro Consolidado'!F68,0)</f>
        <v>0</v>
      </c>
      <c r="H69" s="50">
        <f>IF('Anexo V - Quadro Consolidado'!AA68=Conferidor!$H$2,'Anexo V - Quadro Consolidado'!F68,0)</f>
        <v>0</v>
      </c>
      <c r="I69" s="50">
        <f>IF('Anexo V - Quadro Consolidado'!AA68=Conferidor!$I$2,'Anexo V - Quadro Consolidado'!F68,0)</f>
        <v>0</v>
      </c>
      <c r="K69" s="262">
        <f>IF('Anexo V - Quadro Consolidado'!AB68=Conferidor!$K$2,'Anexo V - Quadro Consolidado'!G68,0)</f>
        <v>0</v>
      </c>
      <c r="L69" s="262">
        <f>IF('Anexo V - Quadro Consolidado'!AB68=Conferidor!$L$2,'Anexo V - Quadro Consolidado'!G68,0)</f>
        <v>0</v>
      </c>
      <c r="M69" s="262">
        <f>IF('Anexo V - Quadro Consolidado'!AB68=Conferidor!$M$2,'Anexo V - Quadro Consolidado'!G68,0)</f>
        <v>0</v>
      </c>
      <c r="N69" s="262">
        <f>IF('Anexo V - Quadro Consolidado'!AB68=Conferidor!$N$2,'Anexo V - Quadro Consolidado'!G68,0)</f>
        <v>0</v>
      </c>
      <c r="O69" s="262">
        <f>IF('Anexo V - Quadro Consolidado'!AB68=Conferidor!$O$2,'Anexo V - Quadro Consolidado'!G68,0)</f>
        <v>0</v>
      </c>
      <c r="P69" s="262">
        <f>IF('Anexo V - Quadro Consolidado'!AB68=Conferidor!$P$2,'Anexo V - Quadro Consolidado'!G68,0)</f>
        <v>0</v>
      </c>
      <c r="R69" s="50">
        <f>IF('Anexo V - Quadro Consolidado'!AC68=Conferidor!$R$2,'Anexo V - Quadro Consolidado'!H68,0)</f>
        <v>0</v>
      </c>
      <c r="S69" s="50">
        <f>IF('Anexo V - Quadro Consolidado'!AC68=Conferidor!$S$2,'Anexo V - Quadro Consolidado'!H68,0)</f>
        <v>0</v>
      </c>
      <c r="T69" s="50">
        <f>IF('Anexo V - Quadro Consolidado'!AC68=Conferidor!$T$2,'Anexo V - Quadro Consolidado'!H68,0)</f>
        <v>0</v>
      </c>
      <c r="U69" s="50">
        <f>IF('Anexo V - Quadro Consolidado'!AC68=Conferidor!$U$2,'Anexo V - Quadro Consolidado'!H68,0)</f>
        <v>0</v>
      </c>
      <c r="V69" s="50">
        <f>IF('Anexo V - Quadro Consolidado'!AC68=Conferidor!$V$2,'Anexo V - Quadro Consolidado'!H68,0)</f>
        <v>0</v>
      </c>
      <c r="W69" s="50">
        <f>IF('Anexo V - Quadro Consolidado'!AC68=Conferidor!$W$2,'Anexo V - Quadro Consolidado'!H68,0)</f>
        <v>0</v>
      </c>
      <c r="Y69" s="43">
        <f>IF('Anexo V - Quadro Consolidado'!AH68=Conferidor!$Y$2,'Anexo V - Quadro Consolidado'!M68,0)</f>
        <v>0</v>
      </c>
      <c r="Z69" s="43">
        <f>IF('Anexo V - Quadro Consolidado'!AH68=Conferidor!$Z$2,'Anexo V - Quadro Consolidado'!M68,0)</f>
        <v>0</v>
      </c>
      <c r="AA69" s="43">
        <f>IF('Anexo V - Quadro Consolidado'!AH68=Conferidor!$AA$2,'Anexo V - Quadro Consolidado'!M68,0)</f>
        <v>0</v>
      </c>
      <c r="AB69" s="43">
        <f>IF('Anexo V - Quadro Consolidado'!AH68=Conferidor!$AB$2,'Anexo V - Quadro Consolidado'!M68,0)</f>
        <v>0</v>
      </c>
      <c r="AC69" s="43">
        <f>IF('Anexo V - Quadro Consolidado'!AH68=Conferidor!$AC$2,'Anexo V - Quadro Consolidado'!M68,0)</f>
        <v>0</v>
      </c>
      <c r="AD69" s="43">
        <f>IF('Anexo V - Quadro Consolidado'!AH68=Conferidor!$AD$2,'Anexo V - Quadro Consolidado'!M68,0)</f>
        <v>0</v>
      </c>
      <c r="AF69" s="43">
        <f>IF('Anexo V - Quadro Consolidado'!AI68=Conferidor!$AF$2,'Anexo V - Quadro Consolidado'!N68,0)</f>
        <v>0</v>
      </c>
      <c r="AG69" s="43">
        <f>IF('Anexo V - Quadro Consolidado'!AI68=Conferidor!$AG$2,'Anexo V - Quadro Consolidado'!N68,0)</f>
        <v>0</v>
      </c>
      <c r="AH69" s="43">
        <f>IF('Anexo V - Quadro Consolidado'!AI68=Conferidor!$AH$2,'Anexo V - Quadro Consolidado'!N68,0)</f>
        <v>0</v>
      </c>
      <c r="AI69" s="43">
        <f>IF('Anexo V - Quadro Consolidado'!AI68=Conferidor!$AI$2,'Anexo V - Quadro Consolidado'!N68,0)</f>
        <v>0</v>
      </c>
      <c r="AJ69" s="43">
        <f>IF('Anexo V - Quadro Consolidado'!AI68=Conferidor!$AJ$2,'Anexo V - Quadro Consolidado'!N68,0)</f>
        <v>0</v>
      </c>
      <c r="AK69" s="43">
        <f>IF('Anexo V - Quadro Consolidado'!AI68=Conferidor!$AK$2,'Anexo V - Quadro Consolidado'!N68,0)</f>
        <v>0</v>
      </c>
      <c r="AM69" s="43">
        <f>IF('Anexo V - Quadro Consolidado'!AJ68=Conferidor!$AM$2,'Anexo V - Quadro Consolidado'!O68,0)</f>
        <v>0</v>
      </c>
      <c r="AN69" s="43">
        <f>IF('Anexo V - Quadro Consolidado'!AJ68=Conferidor!$AN$2,'Anexo V - Quadro Consolidado'!O68,0)</f>
        <v>0</v>
      </c>
      <c r="AO69" s="43">
        <f>IF('Anexo V - Quadro Consolidado'!AJ68=Conferidor!$AO$2,'Anexo V - Quadro Consolidado'!O68,0)</f>
        <v>0</v>
      </c>
      <c r="AP69" s="43">
        <f>IF('Anexo V - Quadro Consolidado'!AJ68=Conferidor!$AP$2,'Anexo V - Quadro Consolidado'!O68,0)</f>
        <v>0</v>
      </c>
      <c r="AQ69" s="43">
        <f>IF('Anexo V - Quadro Consolidado'!AJ68=Conferidor!$AQ$2,'Anexo V - Quadro Consolidado'!O68,0)</f>
        <v>0</v>
      </c>
      <c r="AR69" s="43">
        <f>IF('Anexo V - Quadro Consolidado'!AJ68=Conferidor!$AR$2,'Anexo V - Quadro Consolidado'!O68,0)</f>
        <v>0</v>
      </c>
      <c r="AT69" s="43">
        <f>IF('Anexo V - Quadro Consolidado'!AE68=Conferidor!$AT$2,'Anexo V - Quadro Consolidado'!J68,0)</f>
        <v>0</v>
      </c>
      <c r="AU69" s="43">
        <f>IF('Anexo V - Quadro Consolidado'!AE68=Conferidor!$AU$2,'Anexo V - Quadro Consolidado'!J68,0)</f>
        <v>0</v>
      </c>
      <c r="AV69" s="43">
        <f>IF('Anexo V - Quadro Consolidado'!AE68=Conferidor!$AV$2,'Anexo V - Quadro Consolidado'!J68,0)</f>
        <v>0</v>
      </c>
      <c r="AW69" s="43">
        <f>IF('Anexo V - Quadro Consolidado'!AE68=Conferidor!$AW$2,'Anexo V - Quadro Consolidado'!J68,0)</f>
        <v>0</v>
      </c>
      <c r="AX69" s="43">
        <f>IF('Anexo V - Quadro Consolidado'!AE68=Conferidor!$AX$2,'Anexo V - Quadro Consolidado'!J68,0)</f>
        <v>1</v>
      </c>
      <c r="AY69" s="43">
        <f>IF('Anexo V - Quadro Consolidado'!AE68=Conferidor!$AY$2,'Anexo V - Quadro Consolidado'!J68,0)</f>
        <v>0</v>
      </c>
      <c r="AZ69" s="43">
        <f>IF('Anexo V - Quadro Consolidado'!AE68=Conferidor!$AZ$2,'Anexo V - Quadro Consolidado'!J68,0)</f>
        <v>0</v>
      </c>
      <c r="BA69" s="43">
        <f>IF('Anexo V - Quadro Consolidado'!AE68=Conferidor!$BA$2,'Anexo V - Quadro Consolidado'!J68,0)</f>
        <v>0</v>
      </c>
      <c r="BB69" s="43">
        <f>IF('Anexo V - Quadro Consolidado'!AE68=Conferidor!$BB$2,'Anexo V - Quadro Consolidado'!J68,0)</f>
        <v>0</v>
      </c>
      <c r="BD69" s="43">
        <f>IF('Anexo V - Quadro Consolidado'!AF68=Conferidor!$BD$2,'Anexo V - Quadro Consolidado'!K68,0)</f>
        <v>0</v>
      </c>
      <c r="BE69" s="43">
        <f>IF('Anexo V - Quadro Consolidado'!AF68=Conferidor!$BE$2,'Anexo V - Quadro Consolidado'!K68,0)</f>
        <v>0</v>
      </c>
      <c r="BF69" s="43">
        <f>IF('Anexo V - Quadro Consolidado'!AF68=Conferidor!$BF$2,'Anexo V - Quadro Consolidado'!K68,0)</f>
        <v>0</v>
      </c>
      <c r="BG69" s="43">
        <f>IF('Anexo V - Quadro Consolidado'!AF68=Conferidor!$BG$2,'Anexo V - Quadro Consolidado'!K68,0)</f>
        <v>0</v>
      </c>
      <c r="BH69" s="43">
        <f>IF('Anexo V - Quadro Consolidado'!AF68=Conferidor!$BH$2,'Anexo V - Quadro Consolidado'!K68,0)</f>
        <v>0</v>
      </c>
      <c r="BI69" s="43">
        <f>IF('Anexo V - Quadro Consolidado'!AF68=Conferidor!$BI$2,'Anexo V - Quadro Consolidado'!K68,0)</f>
        <v>0</v>
      </c>
      <c r="BJ69" s="43">
        <f>IF('Anexo V - Quadro Consolidado'!AF68=Conferidor!$BJ$2,'Anexo V - Quadro Consolidado'!K68,0)</f>
        <v>0</v>
      </c>
      <c r="BK69" s="43">
        <f>IF('Anexo V - Quadro Consolidado'!AF68=Conferidor!$BK$2,'Anexo V - Quadro Consolidado'!K68,0)</f>
        <v>0</v>
      </c>
      <c r="BM69" s="43">
        <f>IF('Anexo V - Quadro Consolidado'!AG68=Conferidor!$BM$2,'Anexo V - Quadro Consolidado'!L68,0)</f>
        <v>0</v>
      </c>
      <c r="BN69" s="43">
        <f>IF('Anexo V - Quadro Consolidado'!AG68=Conferidor!$BN$2,'Anexo V - Quadro Consolidado'!L68,0)</f>
        <v>0</v>
      </c>
      <c r="BO69" s="43">
        <f>IF('Anexo V - Quadro Consolidado'!AG68=Conferidor!$BO$2,'Anexo V - Quadro Consolidado'!L68,0)</f>
        <v>0</v>
      </c>
      <c r="BP69" s="43">
        <f>IF('Anexo V - Quadro Consolidado'!AG68=Conferidor!$BP$2,'Anexo V - Quadro Consolidado'!L68,0)</f>
        <v>0</v>
      </c>
      <c r="BQ69" s="43">
        <f>IF('Anexo V - Quadro Consolidado'!AG68=Conferidor!$BQ$2,'Anexo V - Quadro Consolidado'!L68,0)</f>
        <v>0</v>
      </c>
      <c r="BR69" s="43">
        <f>IF('Anexo V - Quadro Consolidado'!AG68=Conferidor!$BR$2,'Anexo V - Quadro Consolidado'!L68,0)</f>
        <v>0</v>
      </c>
      <c r="BT69" s="43">
        <f>IF('Anexo V - Quadro Consolidado'!AD68=Conferidor!$BT$2,'Anexo V - Quadro Consolidado'!I68,0)</f>
        <v>0</v>
      </c>
      <c r="BU69" s="43">
        <f>IF('Anexo V - Quadro Consolidado'!AD68=Conferidor!$BU$2,'Anexo V - Quadro Consolidado'!I68,0)</f>
        <v>0</v>
      </c>
      <c r="BV69" s="43">
        <f>IF('Anexo V - Quadro Consolidado'!AD68=Conferidor!$BV$2,'Anexo V - Quadro Consolidado'!I68,0)</f>
        <v>0</v>
      </c>
      <c r="BW69" s="43">
        <f>IF('Anexo V - Quadro Consolidado'!AD68=Conferidor!$BW$2,'Anexo V - Quadro Consolidado'!I68,0)</f>
        <v>0</v>
      </c>
      <c r="BX69" s="43">
        <f>IF('Anexo V - Quadro Consolidado'!AD68=Conferidor!$BX$2,'Anexo V - Quadro Consolidado'!I68,0)</f>
        <v>0</v>
      </c>
      <c r="BY69" s="43">
        <f>IF('Anexo V - Quadro Consolidado'!AD68=Conferidor!$BY$2,'Anexo V - Quadro Consolidado'!I68,0)</f>
        <v>0</v>
      </c>
      <c r="CA69" s="43">
        <f>IF('Anexo V - Quadro Consolidado'!AK68=Conferidor!$CA$2,'Anexo V - Quadro Consolidado'!P68,0)</f>
        <v>0</v>
      </c>
      <c r="CB69" s="43">
        <f>IF('Anexo V - Quadro Consolidado'!AK68=Conferidor!$CB$2,'Anexo V - Quadro Consolidado'!P68,0)</f>
        <v>0</v>
      </c>
      <c r="CC69" s="43">
        <f>IF('Anexo V - Quadro Consolidado'!AK68=Conferidor!$CC$2,'Anexo V - Quadro Consolidado'!P68,0)</f>
        <v>0</v>
      </c>
      <c r="CD69" s="43">
        <f>IF('Anexo V - Quadro Consolidado'!AK68=Conferidor!$CD$2,'Anexo V - Quadro Consolidado'!P68,0)</f>
        <v>0</v>
      </c>
      <c r="CE69" s="43">
        <f>IF('Anexo V - Quadro Consolidado'!AK68=Conferidor!$CE$2,'Anexo V - Quadro Consolidado'!P68,0)</f>
        <v>0</v>
      </c>
      <c r="CF69" s="43">
        <f>IF('Anexo V - Quadro Consolidado'!AK68=Conferidor!$CF$2,'Anexo V - Quadro Consolidado'!P68,0)</f>
        <v>0</v>
      </c>
      <c r="CH69" s="43">
        <f>IF('Anexo V - Quadro Consolidado'!AM68=Conferidor!$CH$2,'Anexo V - Quadro Consolidado'!R68,0)</f>
        <v>0</v>
      </c>
      <c r="CI69" s="43">
        <f>IF('Anexo V - Quadro Consolidado'!AM68=Conferidor!$CI$2,'Anexo V - Quadro Consolidado'!R68,0)</f>
        <v>0</v>
      </c>
      <c r="CJ69" s="43">
        <f>IF('Anexo V - Quadro Consolidado'!AM68=Conferidor!$CJ$2,'Anexo V - Quadro Consolidado'!R68,0)</f>
        <v>0</v>
      </c>
      <c r="CK69" s="43">
        <f>IF('Anexo V - Quadro Consolidado'!AM68=Conferidor!$CK$2,'Anexo V - Quadro Consolidado'!R68,0)</f>
        <v>0</v>
      </c>
      <c r="CL69" s="43">
        <f>IF('Anexo V - Quadro Consolidado'!AM68=Conferidor!$CL$2,'Anexo V - Quadro Consolidado'!R68,0)</f>
        <v>0</v>
      </c>
      <c r="CM69" s="43">
        <f>IF('Anexo V - Quadro Consolidado'!AM68=Conferidor!$CM$2,'Anexo V - Quadro Consolidado'!R68,0)</f>
        <v>0</v>
      </c>
      <c r="CO69" s="43">
        <f>IF('Anexo V - Quadro Consolidado'!AN68=Conferidor!$CO$2,'Anexo V - Quadro Consolidado'!S68,0)</f>
        <v>0</v>
      </c>
      <c r="CP69" s="43">
        <f>IF('Anexo V - Quadro Consolidado'!AN68=Conferidor!$CP$2,'Anexo V - Quadro Consolidado'!S68,0)</f>
        <v>0</v>
      </c>
      <c r="CQ69" s="43">
        <f>IF('Anexo V - Quadro Consolidado'!AN68=Conferidor!$CQ$2,'Anexo V - Quadro Consolidado'!S68,0)</f>
        <v>0</v>
      </c>
      <c r="CR69" s="43">
        <f>IF('Anexo V - Quadro Consolidado'!AN68=Conferidor!$CR$2,'Anexo V - Quadro Consolidado'!S68,0)</f>
        <v>0</v>
      </c>
      <c r="CS69" s="43">
        <f>IF('Anexo V - Quadro Consolidado'!AN68=Conferidor!$CS$2,'Anexo V - Quadro Consolidado'!S68,0)</f>
        <v>0</v>
      </c>
      <c r="CT69" s="43">
        <f>IF('Anexo V - Quadro Consolidado'!AN68=Conferidor!$CT$2,'Anexo V - Quadro Consolidado'!S68,0)</f>
        <v>0</v>
      </c>
      <c r="CV69" s="43">
        <f>IF('Anexo V - Quadro Consolidado'!AO68=Conferidor!$CV$2,'Anexo V - Quadro Consolidado'!T68,0)</f>
        <v>0</v>
      </c>
      <c r="CW69" s="43">
        <f>IF('Anexo V - Quadro Consolidado'!AO68=Conferidor!$CW$2,'Anexo V - Quadro Consolidado'!T68,0)</f>
        <v>0</v>
      </c>
      <c r="CX69" s="43">
        <f>IF('Anexo V - Quadro Consolidado'!AO68=Conferidor!$CX$2,'Anexo V - Quadro Consolidado'!T68,0)</f>
        <v>0</v>
      </c>
      <c r="CY69" s="43">
        <f>IF('Anexo V - Quadro Consolidado'!AO68=Conferidor!$CY$2,'Anexo V - Quadro Consolidado'!T68,0)</f>
        <v>0</v>
      </c>
      <c r="CZ69" s="43">
        <f>IF('Anexo V - Quadro Consolidado'!AO68=Conferidor!$CZ$2,'Anexo V - Quadro Consolidado'!T68,0)</f>
        <v>0</v>
      </c>
      <c r="DA69" s="43">
        <f>IF('Anexo V - Quadro Consolidado'!AO68=Conferidor!$DA$2,'Anexo V - Quadro Consolidado'!T68,0)</f>
        <v>0</v>
      </c>
      <c r="DC69" s="43">
        <f>IF('Anexo V - Quadro Consolidado'!AL68=Conferidor!$DC$2,'Anexo V - Quadro Consolidado'!Q68,0)</f>
        <v>0</v>
      </c>
      <c r="DD69" s="43">
        <f>IF('Anexo V - Quadro Consolidado'!AL68=Conferidor!$DD$2,'Anexo V - Quadro Consolidado'!Q68,0)</f>
        <v>0</v>
      </c>
      <c r="DE69" s="43">
        <f>IF('Anexo V - Quadro Consolidado'!AL68=Conferidor!$DE$2,'Anexo V - Quadro Consolidado'!Q68,0)</f>
        <v>0</v>
      </c>
      <c r="DF69" s="43">
        <f>IF('Anexo V - Quadro Consolidado'!AL68=Conferidor!$DF$2,'Anexo V - Quadro Consolidado'!Q68,0)</f>
        <v>0</v>
      </c>
      <c r="DG69" s="43">
        <f>IF('Anexo V - Quadro Consolidado'!AL68=Conferidor!$DG$2,'Anexo V - Quadro Consolidado'!Q68,0)</f>
        <v>0</v>
      </c>
      <c r="DH69" s="43">
        <f>IF('Anexo V - Quadro Consolidado'!AL68=Conferidor!$DH$2,'Anexo V - Quadro Consolidado'!Q68,0)</f>
        <v>0</v>
      </c>
      <c r="DJ69" s="43">
        <f>IF('Anexo V - Quadro Consolidado'!AP68=Conferidor!$DJ$2,'Anexo V - Quadro Consolidado'!U68,0)</f>
        <v>0</v>
      </c>
      <c r="DK69" s="43">
        <f>IF('Anexo V - Quadro Consolidado'!AP68=Conferidor!$DK$2,'Anexo V - Quadro Consolidado'!U68,0)</f>
        <v>0</v>
      </c>
      <c r="DL69" s="43">
        <f>IF('Anexo V - Quadro Consolidado'!AP68=Conferidor!$DL$2,'Anexo V - Quadro Consolidado'!U68,0)</f>
        <v>0</v>
      </c>
      <c r="DM69" s="43">
        <f>IF('Anexo V - Quadro Consolidado'!AP68=Conferidor!$DM$2,'Anexo V - Quadro Consolidado'!U68,0)</f>
        <v>0</v>
      </c>
      <c r="DN69" s="43">
        <f>IF('Anexo V - Quadro Consolidado'!AP68=Conferidor!$DN$2,'Anexo V - Quadro Consolidado'!U68,0)</f>
        <v>0</v>
      </c>
      <c r="DO69" s="43">
        <f>IF('Anexo V - Quadro Consolidado'!AP68=Conferidor!$DO$2,'Anexo V - Quadro Consolidado'!U68,0)</f>
        <v>0</v>
      </c>
      <c r="DQ69" s="43">
        <f>IF('Anexo V - Quadro Consolidado'!AQ68=Conferidor!$DQ$2,'Anexo V - Quadro Consolidado'!V68,0)</f>
        <v>0</v>
      </c>
      <c r="DR69" s="43">
        <f>IF('Anexo V - Quadro Consolidado'!AQ68=Conferidor!$DR$2,'Anexo V - Quadro Consolidado'!V68,0)</f>
        <v>0</v>
      </c>
      <c r="DS69" s="43">
        <f>IF('Anexo V - Quadro Consolidado'!AQ68=Conferidor!$DS$2,'Anexo V - Quadro Consolidado'!V68,0)</f>
        <v>0</v>
      </c>
      <c r="DT69" s="43">
        <f>IF('Anexo V - Quadro Consolidado'!AQ68=Conferidor!$DT$2,'Anexo V - Quadro Consolidado'!V68,0)</f>
        <v>0</v>
      </c>
      <c r="DU69" s="43">
        <f>IF('Anexo V - Quadro Consolidado'!AQ68=Conferidor!$DU$2,'Anexo V - Quadro Consolidado'!V68,0)</f>
        <v>0</v>
      </c>
      <c r="DV69" s="43">
        <f>IF('Anexo V - Quadro Consolidado'!AQ68=Conferidor!$DV$2,'Anexo V - Quadro Consolidado'!V68,0)</f>
        <v>0</v>
      </c>
      <c r="DX69" s="22">
        <f>IF('Anexo V - Quadro Consolidado'!AR68=Conferidor!$DX$2,'Anexo V - Quadro Consolidado'!W68,0)</f>
        <v>0</v>
      </c>
      <c r="DY69" s="22">
        <f>IF('Anexo V - Quadro Consolidado'!AR68=Conferidor!$DY$2,'Anexo V - Quadro Consolidado'!W68,0)</f>
        <v>0</v>
      </c>
      <c r="DZ69" s="22">
        <f>IF('Anexo V - Quadro Consolidado'!AR68=Conferidor!$DZ$2,'Anexo V - Quadro Consolidado'!W68,0)</f>
        <v>0</v>
      </c>
      <c r="EA69" s="22">
        <f>IF('Anexo V - Quadro Consolidado'!AR68=Conferidor!$EA$2,'Anexo V - Quadro Consolidado'!W68,0)</f>
        <v>0</v>
      </c>
      <c r="EB69" s="22">
        <f>IF('Anexo V - Quadro Consolidado'!AR68=Conferidor!$EB$2,'Anexo V - Quadro Consolidado'!W68,0)</f>
        <v>0</v>
      </c>
      <c r="EC69" s="22">
        <f>IF('Anexo V - Quadro Consolidado'!AR68=Conferidor!$EC$2,'Anexo V - Quadro Consolidado'!W68,0)</f>
        <v>0</v>
      </c>
      <c r="EE69" s="43">
        <f>IF('Anexo V - Quadro Consolidado'!AS68=Conferidor!$EE$2,'Anexo V - Quadro Consolidado'!X68,0)</f>
        <v>0</v>
      </c>
      <c r="EF69" s="43">
        <f>IF('Anexo V - Quadro Consolidado'!AS68=Conferidor!$EF$2,'Anexo V - Quadro Consolidado'!X68,0)</f>
        <v>0</v>
      </c>
      <c r="EG69" s="43">
        <f>IF('Anexo V - Quadro Consolidado'!AS68=Conferidor!$EG$2,'Anexo V - Quadro Consolidado'!X68,0)</f>
        <v>0</v>
      </c>
      <c r="EH69" s="43">
        <f>IF('Anexo V - Quadro Consolidado'!AS68=Conferidor!$EH$2,'Anexo V - Quadro Consolidado'!X68,0)</f>
        <v>0</v>
      </c>
      <c r="EI69" s="43">
        <f>IF('Anexo V - Quadro Consolidado'!AS68=Conferidor!$EI$2,'Anexo V - Quadro Consolidado'!X68,0)</f>
        <v>0</v>
      </c>
      <c r="EJ69" s="43">
        <f>IF('Anexo V - Quadro Consolidado'!AS68=Conferidor!$EJ$2,'Anexo V - Quadro Consolidado'!X68,0)</f>
        <v>0</v>
      </c>
      <c r="EL69" s="43">
        <f>IF('Anexo V - Quadro Consolidado'!AT68=Conferidor!$EL$2,'Anexo V - Quadro Consolidado'!Y68,0)</f>
        <v>0</v>
      </c>
      <c r="EM69" s="43">
        <f>IF('Anexo V - Quadro Consolidado'!AT68=Conferidor!$EM$2,'Anexo V - Quadro Consolidado'!Y68,0)</f>
        <v>0</v>
      </c>
      <c r="EN69" s="43">
        <f>IF('Anexo V - Quadro Consolidado'!AT68=Conferidor!$EN$2,'Anexo V - Quadro Consolidado'!Y68,0)</f>
        <v>0</v>
      </c>
      <c r="EO69" s="43">
        <f>IF('Anexo V - Quadro Consolidado'!AT68=Conferidor!$EO$2,'Anexo V - Quadro Consolidado'!Y68,0)</f>
        <v>0</v>
      </c>
      <c r="EP69" s="43">
        <f>IF('Anexo V - Quadro Consolidado'!AT68=Conferidor!$EP$2,'Anexo V - Quadro Consolidado'!Y68,0)</f>
        <v>0</v>
      </c>
      <c r="EQ69" s="43">
        <f>IF('Anexo V - Quadro Consolidado'!AT68=Conferidor!$EQ$2,'Anexo V - Quadro Consolidado'!Y68,0)</f>
        <v>0</v>
      </c>
    </row>
    <row r="70" spans="1:147">
      <c r="A70" s="12" t="s">
        <v>748</v>
      </c>
      <c r="B70" s="12" t="s">
        <v>104</v>
      </c>
      <c r="C70" s="12" t="s">
        <v>67</v>
      </c>
      <c r="D70" s="50">
        <f>IF('Anexo V - Quadro Consolidado'!AA69=Conferidor!$D$2,'Anexo V - Quadro Consolidado'!F69,0)</f>
        <v>0</v>
      </c>
      <c r="E70" s="50">
        <f>IF('Anexo V - Quadro Consolidado'!AA69=Conferidor!$E$2,'Anexo V - Quadro Consolidado'!F69,0)</f>
        <v>0</v>
      </c>
      <c r="F70" s="50">
        <f>IF('Anexo V - Quadro Consolidado'!AA69=Conferidor!$F$2,'Anexo V - Quadro Consolidado'!F69,0)</f>
        <v>0</v>
      </c>
      <c r="G70" s="50">
        <f>IF('Anexo V - Quadro Consolidado'!AA69=Conferidor!$G$2,'Anexo V - Quadro Consolidado'!F69,0)</f>
        <v>0</v>
      </c>
      <c r="H70" s="50">
        <f>IF('Anexo V - Quadro Consolidado'!AA69=Conferidor!$H$2,'Anexo V - Quadro Consolidado'!F69,0)</f>
        <v>0</v>
      </c>
      <c r="I70" s="50">
        <f>IF('Anexo V - Quadro Consolidado'!AA69=Conferidor!$I$2,'Anexo V - Quadro Consolidado'!F69,0)</f>
        <v>0</v>
      </c>
      <c r="K70" s="262">
        <f>IF('Anexo V - Quadro Consolidado'!AB69=Conferidor!$K$2,'Anexo V - Quadro Consolidado'!G69,0)</f>
        <v>0</v>
      </c>
      <c r="L70" s="262">
        <f>IF('Anexo V - Quadro Consolidado'!AB69=Conferidor!$L$2,'Anexo V - Quadro Consolidado'!G69,0)</f>
        <v>0</v>
      </c>
      <c r="M70" s="262">
        <f>IF('Anexo V - Quadro Consolidado'!AB69=Conferidor!$M$2,'Anexo V - Quadro Consolidado'!G69,0)</f>
        <v>0</v>
      </c>
      <c r="N70" s="262">
        <f>IF('Anexo V - Quadro Consolidado'!AB69=Conferidor!$N$2,'Anexo V - Quadro Consolidado'!G69,0)</f>
        <v>0</v>
      </c>
      <c r="O70" s="262">
        <f>IF('Anexo V - Quadro Consolidado'!AB69=Conferidor!$O$2,'Anexo V - Quadro Consolidado'!G69,0)</f>
        <v>0</v>
      </c>
      <c r="P70" s="262">
        <f>IF('Anexo V - Quadro Consolidado'!AB69=Conferidor!$P$2,'Anexo V - Quadro Consolidado'!G69,0)</f>
        <v>0</v>
      </c>
      <c r="R70" s="50">
        <f>IF('Anexo V - Quadro Consolidado'!AC69=Conferidor!$R$2,'Anexo V - Quadro Consolidado'!H69,0)</f>
        <v>0</v>
      </c>
      <c r="S70" s="50">
        <f>IF('Anexo V - Quadro Consolidado'!AC69=Conferidor!$S$2,'Anexo V - Quadro Consolidado'!H69,0)</f>
        <v>0</v>
      </c>
      <c r="T70" s="50">
        <f>IF('Anexo V - Quadro Consolidado'!AC69=Conferidor!$T$2,'Anexo V - Quadro Consolidado'!H69,0)</f>
        <v>0</v>
      </c>
      <c r="U70" s="50">
        <f>IF('Anexo V - Quadro Consolidado'!AC69=Conferidor!$U$2,'Anexo V - Quadro Consolidado'!H69,0)</f>
        <v>0</v>
      </c>
      <c r="V70" s="50">
        <f>IF('Anexo V - Quadro Consolidado'!AC69=Conferidor!$V$2,'Anexo V - Quadro Consolidado'!H69,0)</f>
        <v>0</v>
      </c>
      <c r="W70" s="50">
        <f>IF('Anexo V - Quadro Consolidado'!AC69=Conferidor!$W$2,'Anexo V - Quadro Consolidado'!H69,0)</f>
        <v>0</v>
      </c>
      <c r="Y70" s="43">
        <f>IF('Anexo V - Quadro Consolidado'!AH69=Conferidor!$Y$2,'Anexo V - Quadro Consolidado'!M69,0)</f>
        <v>0</v>
      </c>
      <c r="Z70" s="43">
        <f>IF('Anexo V - Quadro Consolidado'!AH69=Conferidor!$Z$2,'Anexo V - Quadro Consolidado'!M69,0)</f>
        <v>0</v>
      </c>
      <c r="AA70" s="43">
        <f>IF('Anexo V - Quadro Consolidado'!AH69=Conferidor!$AA$2,'Anexo V - Quadro Consolidado'!M69,0)</f>
        <v>0</v>
      </c>
      <c r="AB70" s="43">
        <f>IF('Anexo V - Quadro Consolidado'!AH69=Conferidor!$AB$2,'Anexo V - Quadro Consolidado'!M69,0)</f>
        <v>0</v>
      </c>
      <c r="AC70" s="43">
        <f>IF('Anexo V - Quadro Consolidado'!AH69=Conferidor!$AC$2,'Anexo V - Quadro Consolidado'!M69,0)</f>
        <v>0</v>
      </c>
      <c r="AD70" s="43">
        <f>IF('Anexo V - Quadro Consolidado'!AH69=Conferidor!$AD$2,'Anexo V - Quadro Consolidado'!M69,0)</f>
        <v>0</v>
      </c>
      <c r="AF70" s="43">
        <f>IF('Anexo V - Quadro Consolidado'!AI69=Conferidor!$AF$2,'Anexo V - Quadro Consolidado'!N69,0)</f>
        <v>0</v>
      </c>
      <c r="AG70" s="43">
        <f>IF('Anexo V - Quadro Consolidado'!AI69=Conferidor!$AG$2,'Anexo V - Quadro Consolidado'!N69,0)</f>
        <v>0</v>
      </c>
      <c r="AH70" s="43">
        <f>IF('Anexo V - Quadro Consolidado'!AI69=Conferidor!$AH$2,'Anexo V - Quadro Consolidado'!N69,0)</f>
        <v>0</v>
      </c>
      <c r="AI70" s="43">
        <f>IF('Anexo V - Quadro Consolidado'!AI69=Conferidor!$AI$2,'Anexo V - Quadro Consolidado'!N69,0)</f>
        <v>0</v>
      </c>
      <c r="AJ70" s="43">
        <f>IF('Anexo V - Quadro Consolidado'!AI69=Conferidor!$AJ$2,'Anexo V - Quadro Consolidado'!N69,0)</f>
        <v>0</v>
      </c>
      <c r="AK70" s="43">
        <f>IF('Anexo V - Quadro Consolidado'!AI69=Conferidor!$AK$2,'Anexo V - Quadro Consolidado'!N69,0)</f>
        <v>0</v>
      </c>
      <c r="AM70" s="43">
        <f>IF('Anexo V - Quadro Consolidado'!AJ69=Conferidor!$AM$2,'Anexo V - Quadro Consolidado'!O69,0)</f>
        <v>0</v>
      </c>
      <c r="AN70" s="43">
        <f>IF('Anexo V - Quadro Consolidado'!AJ69=Conferidor!$AN$2,'Anexo V - Quadro Consolidado'!O69,0)</f>
        <v>0</v>
      </c>
      <c r="AO70" s="43">
        <f>IF('Anexo V - Quadro Consolidado'!AJ69=Conferidor!$AO$2,'Anexo V - Quadro Consolidado'!O69,0)</f>
        <v>0</v>
      </c>
      <c r="AP70" s="43">
        <f>IF('Anexo V - Quadro Consolidado'!AJ69=Conferidor!$AP$2,'Anexo V - Quadro Consolidado'!O69,0)</f>
        <v>0</v>
      </c>
      <c r="AQ70" s="43">
        <f>IF('Anexo V - Quadro Consolidado'!AJ69=Conferidor!$AQ$2,'Anexo V - Quadro Consolidado'!O69,0)</f>
        <v>0</v>
      </c>
      <c r="AR70" s="43">
        <f>IF('Anexo V - Quadro Consolidado'!AJ69=Conferidor!$AR$2,'Anexo V - Quadro Consolidado'!O69,0)</f>
        <v>0</v>
      </c>
      <c r="AT70" s="43">
        <f>IF('Anexo V - Quadro Consolidado'!AE69=Conferidor!$AT$2,'Anexo V - Quadro Consolidado'!J69,0)</f>
        <v>0</v>
      </c>
      <c r="AU70" s="43">
        <f>IF('Anexo V - Quadro Consolidado'!AE69=Conferidor!$AU$2,'Anexo V - Quadro Consolidado'!J69,0)</f>
        <v>0</v>
      </c>
      <c r="AV70" s="43">
        <f>IF('Anexo V - Quadro Consolidado'!AE69=Conferidor!$AV$2,'Anexo V - Quadro Consolidado'!J69,0)</f>
        <v>0</v>
      </c>
      <c r="AW70" s="43">
        <f>IF('Anexo V - Quadro Consolidado'!AE69=Conferidor!$AW$2,'Anexo V - Quadro Consolidado'!J69,0)</f>
        <v>0</v>
      </c>
      <c r="AX70" s="43">
        <f>IF('Anexo V - Quadro Consolidado'!AE69=Conferidor!$AX$2,'Anexo V - Quadro Consolidado'!J69,0)</f>
        <v>1</v>
      </c>
      <c r="AY70" s="43">
        <f>IF('Anexo V - Quadro Consolidado'!AE69=Conferidor!$AY$2,'Anexo V - Quadro Consolidado'!J69,0)</f>
        <v>0</v>
      </c>
      <c r="AZ70" s="43">
        <f>IF('Anexo V - Quadro Consolidado'!AE69=Conferidor!$AZ$2,'Anexo V - Quadro Consolidado'!J69,0)</f>
        <v>0</v>
      </c>
      <c r="BA70" s="43">
        <f>IF('Anexo V - Quadro Consolidado'!AE69=Conferidor!$BA$2,'Anexo V - Quadro Consolidado'!J69,0)</f>
        <v>0</v>
      </c>
      <c r="BB70" s="43">
        <f>IF('Anexo V - Quadro Consolidado'!AE69=Conferidor!$BB$2,'Anexo V - Quadro Consolidado'!J69,0)</f>
        <v>0</v>
      </c>
      <c r="BD70" s="43">
        <f>IF('Anexo V - Quadro Consolidado'!AF69=Conferidor!$BD$2,'Anexo V - Quadro Consolidado'!K69,0)</f>
        <v>0</v>
      </c>
      <c r="BE70" s="43">
        <f>IF('Anexo V - Quadro Consolidado'!AF69=Conferidor!$BE$2,'Anexo V - Quadro Consolidado'!K69,0)</f>
        <v>0</v>
      </c>
      <c r="BF70" s="43">
        <f>IF('Anexo V - Quadro Consolidado'!AF69=Conferidor!$BF$2,'Anexo V - Quadro Consolidado'!K69,0)</f>
        <v>0</v>
      </c>
      <c r="BG70" s="43">
        <f>IF('Anexo V - Quadro Consolidado'!AF69=Conferidor!$BG$2,'Anexo V - Quadro Consolidado'!K69,0)</f>
        <v>0</v>
      </c>
      <c r="BH70" s="43">
        <f>IF('Anexo V - Quadro Consolidado'!AF69=Conferidor!$BH$2,'Anexo V - Quadro Consolidado'!K69,0)</f>
        <v>0</v>
      </c>
      <c r="BI70" s="43">
        <f>IF('Anexo V - Quadro Consolidado'!AF69=Conferidor!$BI$2,'Anexo V - Quadro Consolidado'!K69,0)</f>
        <v>0</v>
      </c>
      <c r="BJ70" s="43">
        <f>IF('Anexo V - Quadro Consolidado'!AF69=Conferidor!$BJ$2,'Anexo V - Quadro Consolidado'!K69,0)</f>
        <v>0</v>
      </c>
      <c r="BK70" s="43">
        <f>IF('Anexo V - Quadro Consolidado'!AF69=Conferidor!$BK$2,'Anexo V - Quadro Consolidado'!K69,0)</f>
        <v>0</v>
      </c>
      <c r="BM70" s="43">
        <f>IF('Anexo V - Quadro Consolidado'!AG69=Conferidor!$BM$2,'Anexo V - Quadro Consolidado'!L69,0)</f>
        <v>0</v>
      </c>
      <c r="BN70" s="43">
        <f>IF('Anexo V - Quadro Consolidado'!AG69=Conferidor!$BN$2,'Anexo V - Quadro Consolidado'!L69,0)</f>
        <v>0</v>
      </c>
      <c r="BO70" s="43">
        <f>IF('Anexo V - Quadro Consolidado'!AG69=Conferidor!$BO$2,'Anexo V - Quadro Consolidado'!L69,0)</f>
        <v>0</v>
      </c>
      <c r="BP70" s="43">
        <f>IF('Anexo V - Quadro Consolidado'!AG69=Conferidor!$BP$2,'Anexo V - Quadro Consolidado'!L69,0)</f>
        <v>0</v>
      </c>
      <c r="BQ70" s="43">
        <f>IF('Anexo V - Quadro Consolidado'!AG69=Conferidor!$BQ$2,'Anexo V - Quadro Consolidado'!L69,0)</f>
        <v>0</v>
      </c>
      <c r="BR70" s="43">
        <f>IF('Anexo V - Quadro Consolidado'!AG69=Conferidor!$BR$2,'Anexo V - Quadro Consolidado'!L69,0)</f>
        <v>0</v>
      </c>
      <c r="BT70" s="43">
        <f>IF('Anexo V - Quadro Consolidado'!AD69=Conferidor!$BT$2,'Anexo V - Quadro Consolidado'!I69,0)</f>
        <v>0</v>
      </c>
      <c r="BU70" s="43">
        <f>IF('Anexo V - Quadro Consolidado'!AD69=Conferidor!$BU$2,'Anexo V - Quadro Consolidado'!I69,0)</f>
        <v>0</v>
      </c>
      <c r="BV70" s="43">
        <f>IF('Anexo V - Quadro Consolidado'!AD69=Conferidor!$BV$2,'Anexo V - Quadro Consolidado'!I69,0)</f>
        <v>0</v>
      </c>
      <c r="BW70" s="43">
        <f>IF('Anexo V - Quadro Consolidado'!AD69=Conferidor!$BW$2,'Anexo V - Quadro Consolidado'!I69,0)</f>
        <v>0</v>
      </c>
      <c r="BX70" s="43">
        <f>IF('Anexo V - Quadro Consolidado'!AD69=Conferidor!$BX$2,'Anexo V - Quadro Consolidado'!I69,0)</f>
        <v>0</v>
      </c>
      <c r="BY70" s="43">
        <f>IF('Anexo V - Quadro Consolidado'!AD69=Conferidor!$BY$2,'Anexo V - Quadro Consolidado'!I69,0)</f>
        <v>0</v>
      </c>
      <c r="CA70" s="43">
        <f>IF('Anexo V - Quadro Consolidado'!AK69=Conferidor!$CA$2,'Anexo V - Quadro Consolidado'!P69,0)</f>
        <v>0</v>
      </c>
      <c r="CB70" s="43">
        <f>IF('Anexo V - Quadro Consolidado'!AK69=Conferidor!$CB$2,'Anexo V - Quadro Consolidado'!P69,0)</f>
        <v>0</v>
      </c>
      <c r="CC70" s="43">
        <f>IF('Anexo V - Quadro Consolidado'!AK69=Conferidor!$CC$2,'Anexo V - Quadro Consolidado'!P69,0)</f>
        <v>0</v>
      </c>
      <c r="CD70" s="43">
        <f>IF('Anexo V - Quadro Consolidado'!AK69=Conferidor!$CD$2,'Anexo V - Quadro Consolidado'!P69,0)</f>
        <v>0</v>
      </c>
      <c r="CE70" s="43">
        <f>IF('Anexo V - Quadro Consolidado'!AK69=Conferidor!$CE$2,'Anexo V - Quadro Consolidado'!P69,0)</f>
        <v>0</v>
      </c>
      <c r="CF70" s="43">
        <f>IF('Anexo V - Quadro Consolidado'!AK69=Conferidor!$CF$2,'Anexo V - Quadro Consolidado'!P69,0)</f>
        <v>0</v>
      </c>
      <c r="CH70" s="43">
        <f>IF('Anexo V - Quadro Consolidado'!AM69=Conferidor!$CH$2,'Anexo V - Quadro Consolidado'!R69,0)</f>
        <v>0</v>
      </c>
      <c r="CI70" s="43">
        <f>IF('Anexo V - Quadro Consolidado'!AM69=Conferidor!$CI$2,'Anexo V - Quadro Consolidado'!R69,0)</f>
        <v>0</v>
      </c>
      <c r="CJ70" s="43">
        <f>IF('Anexo V - Quadro Consolidado'!AM69=Conferidor!$CJ$2,'Anexo V - Quadro Consolidado'!R69,0)</f>
        <v>0</v>
      </c>
      <c r="CK70" s="43">
        <f>IF('Anexo V - Quadro Consolidado'!AM69=Conferidor!$CK$2,'Anexo V - Quadro Consolidado'!R69,0)</f>
        <v>0</v>
      </c>
      <c r="CL70" s="43">
        <f>IF('Anexo V - Quadro Consolidado'!AM69=Conferidor!$CL$2,'Anexo V - Quadro Consolidado'!R69,0)</f>
        <v>0</v>
      </c>
      <c r="CM70" s="43">
        <f>IF('Anexo V - Quadro Consolidado'!AM69=Conferidor!$CM$2,'Anexo V - Quadro Consolidado'!R69,0)</f>
        <v>0</v>
      </c>
      <c r="CO70" s="43">
        <f>IF('Anexo V - Quadro Consolidado'!AN69=Conferidor!$CO$2,'Anexo V - Quadro Consolidado'!S69,0)</f>
        <v>0</v>
      </c>
      <c r="CP70" s="43">
        <f>IF('Anexo V - Quadro Consolidado'!AN69=Conferidor!$CP$2,'Anexo V - Quadro Consolidado'!S69,0)</f>
        <v>0</v>
      </c>
      <c r="CQ70" s="43">
        <f>IF('Anexo V - Quadro Consolidado'!AN69=Conferidor!$CQ$2,'Anexo V - Quadro Consolidado'!S69,0)</f>
        <v>0</v>
      </c>
      <c r="CR70" s="43">
        <f>IF('Anexo V - Quadro Consolidado'!AN69=Conferidor!$CR$2,'Anexo V - Quadro Consolidado'!S69,0)</f>
        <v>0</v>
      </c>
      <c r="CS70" s="43">
        <f>IF('Anexo V - Quadro Consolidado'!AN69=Conferidor!$CS$2,'Anexo V - Quadro Consolidado'!S69,0)</f>
        <v>0</v>
      </c>
      <c r="CT70" s="43">
        <f>IF('Anexo V - Quadro Consolidado'!AN69=Conferidor!$CT$2,'Anexo V - Quadro Consolidado'!S69,0)</f>
        <v>0</v>
      </c>
      <c r="CV70" s="43">
        <f>IF('Anexo V - Quadro Consolidado'!AO69=Conferidor!$CV$2,'Anexo V - Quadro Consolidado'!T69,0)</f>
        <v>0</v>
      </c>
      <c r="CW70" s="43">
        <f>IF('Anexo V - Quadro Consolidado'!AO69=Conferidor!$CW$2,'Anexo V - Quadro Consolidado'!T69,0)</f>
        <v>0</v>
      </c>
      <c r="CX70" s="43">
        <f>IF('Anexo V - Quadro Consolidado'!AO69=Conferidor!$CX$2,'Anexo V - Quadro Consolidado'!T69,0)</f>
        <v>0</v>
      </c>
      <c r="CY70" s="43">
        <f>IF('Anexo V - Quadro Consolidado'!AO69=Conferidor!$CY$2,'Anexo V - Quadro Consolidado'!T69,0)</f>
        <v>0</v>
      </c>
      <c r="CZ70" s="43">
        <f>IF('Anexo V - Quadro Consolidado'!AO69=Conferidor!$CZ$2,'Anexo V - Quadro Consolidado'!T69,0)</f>
        <v>0</v>
      </c>
      <c r="DA70" s="43">
        <f>IF('Anexo V - Quadro Consolidado'!AO69=Conferidor!$DA$2,'Anexo V - Quadro Consolidado'!T69,0)</f>
        <v>0</v>
      </c>
      <c r="DC70" s="43">
        <f>IF('Anexo V - Quadro Consolidado'!AL69=Conferidor!$DC$2,'Anexo V - Quadro Consolidado'!Q69,0)</f>
        <v>0</v>
      </c>
      <c r="DD70" s="43">
        <f>IF('Anexo V - Quadro Consolidado'!AL69=Conferidor!$DD$2,'Anexo V - Quadro Consolidado'!Q69,0)</f>
        <v>0</v>
      </c>
      <c r="DE70" s="43">
        <f>IF('Anexo V - Quadro Consolidado'!AL69=Conferidor!$DE$2,'Anexo V - Quadro Consolidado'!Q69,0)</f>
        <v>0</v>
      </c>
      <c r="DF70" s="43">
        <f>IF('Anexo V - Quadro Consolidado'!AL69=Conferidor!$DF$2,'Anexo V - Quadro Consolidado'!Q69,0)</f>
        <v>0</v>
      </c>
      <c r="DG70" s="43">
        <f>IF('Anexo V - Quadro Consolidado'!AL69=Conferidor!$DG$2,'Anexo V - Quadro Consolidado'!Q69,0)</f>
        <v>0</v>
      </c>
      <c r="DH70" s="43">
        <f>IF('Anexo V - Quadro Consolidado'!AL69=Conferidor!$DH$2,'Anexo V - Quadro Consolidado'!Q69,0)</f>
        <v>0</v>
      </c>
      <c r="DJ70" s="43">
        <f>IF('Anexo V - Quadro Consolidado'!AP69=Conferidor!$DJ$2,'Anexo V - Quadro Consolidado'!U69,0)</f>
        <v>0</v>
      </c>
      <c r="DK70" s="43">
        <f>IF('Anexo V - Quadro Consolidado'!AP69=Conferidor!$DK$2,'Anexo V - Quadro Consolidado'!U69,0)</f>
        <v>0</v>
      </c>
      <c r="DL70" s="43">
        <f>IF('Anexo V - Quadro Consolidado'!AP69=Conferidor!$DL$2,'Anexo V - Quadro Consolidado'!U69,0)</f>
        <v>0</v>
      </c>
      <c r="DM70" s="43">
        <f>IF('Anexo V - Quadro Consolidado'!AP69=Conferidor!$DM$2,'Anexo V - Quadro Consolidado'!U69,0)</f>
        <v>0</v>
      </c>
      <c r="DN70" s="43">
        <f>IF('Anexo V - Quadro Consolidado'!AP69=Conferidor!$DN$2,'Anexo V - Quadro Consolidado'!U69,0)</f>
        <v>0</v>
      </c>
      <c r="DO70" s="43">
        <f>IF('Anexo V - Quadro Consolidado'!AP69=Conferidor!$DO$2,'Anexo V - Quadro Consolidado'!U69,0)</f>
        <v>0</v>
      </c>
      <c r="DQ70" s="43">
        <f>IF('Anexo V - Quadro Consolidado'!AQ69=Conferidor!$DQ$2,'Anexo V - Quadro Consolidado'!V69,0)</f>
        <v>0</v>
      </c>
      <c r="DR70" s="43">
        <f>IF('Anexo V - Quadro Consolidado'!AQ69=Conferidor!$DR$2,'Anexo V - Quadro Consolidado'!V69,0)</f>
        <v>0</v>
      </c>
      <c r="DS70" s="43">
        <f>IF('Anexo V - Quadro Consolidado'!AQ69=Conferidor!$DS$2,'Anexo V - Quadro Consolidado'!V69,0)</f>
        <v>0</v>
      </c>
      <c r="DT70" s="43">
        <f>IF('Anexo V - Quadro Consolidado'!AQ69=Conferidor!$DT$2,'Anexo V - Quadro Consolidado'!V69,0)</f>
        <v>0</v>
      </c>
      <c r="DU70" s="43">
        <f>IF('Anexo V - Quadro Consolidado'!AQ69=Conferidor!$DU$2,'Anexo V - Quadro Consolidado'!V69,0)</f>
        <v>0</v>
      </c>
      <c r="DV70" s="43">
        <f>IF('Anexo V - Quadro Consolidado'!AQ69=Conferidor!$DV$2,'Anexo V - Quadro Consolidado'!V69,0)</f>
        <v>0</v>
      </c>
      <c r="DX70" s="22">
        <f>IF('Anexo V - Quadro Consolidado'!AR69=Conferidor!$DX$2,'Anexo V - Quadro Consolidado'!W69,0)</f>
        <v>0</v>
      </c>
      <c r="DY70" s="22">
        <f>IF('Anexo V - Quadro Consolidado'!AR69=Conferidor!$DY$2,'Anexo V - Quadro Consolidado'!W69,0)</f>
        <v>0</v>
      </c>
      <c r="DZ70" s="22">
        <f>IF('Anexo V - Quadro Consolidado'!AR69=Conferidor!$DZ$2,'Anexo V - Quadro Consolidado'!W69,0)</f>
        <v>0</v>
      </c>
      <c r="EA70" s="22">
        <f>IF('Anexo V - Quadro Consolidado'!AR69=Conferidor!$EA$2,'Anexo V - Quadro Consolidado'!W69,0)</f>
        <v>0</v>
      </c>
      <c r="EB70" s="22">
        <f>IF('Anexo V - Quadro Consolidado'!AR69=Conferidor!$EB$2,'Anexo V - Quadro Consolidado'!W69,0)</f>
        <v>0</v>
      </c>
      <c r="EC70" s="22">
        <f>IF('Anexo V - Quadro Consolidado'!AR69=Conferidor!$EC$2,'Anexo V - Quadro Consolidado'!W69,0)</f>
        <v>0</v>
      </c>
      <c r="EE70" s="43">
        <f>IF('Anexo V - Quadro Consolidado'!AS69=Conferidor!$EE$2,'Anexo V - Quadro Consolidado'!X69,0)</f>
        <v>0</v>
      </c>
      <c r="EF70" s="43">
        <f>IF('Anexo V - Quadro Consolidado'!AS69=Conferidor!$EF$2,'Anexo V - Quadro Consolidado'!X69,0)</f>
        <v>0</v>
      </c>
      <c r="EG70" s="43">
        <f>IF('Anexo V - Quadro Consolidado'!AS69=Conferidor!$EG$2,'Anexo V - Quadro Consolidado'!X69,0)</f>
        <v>0</v>
      </c>
      <c r="EH70" s="43">
        <f>IF('Anexo V - Quadro Consolidado'!AS69=Conferidor!$EH$2,'Anexo V - Quadro Consolidado'!X69,0)</f>
        <v>0</v>
      </c>
      <c r="EI70" s="43">
        <f>IF('Anexo V - Quadro Consolidado'!AS69=Conferidor!$EI$2,'Anexo V - Quadro Consolidado'!X69,0)</f>
        <v>0</v>
      </c>
      <c r="EJ70" s="43">
        <f>IF('Anexo V - Quadro Consolidado'!AS69=Conferidor!$EJ$2,'Anexo V - Quadro Consolidado'!X69,0)</f>
        <v>0</v>
      </c>
      <c r="EL70" s="43">
        <f>IF('Anexo V - Quadro Consolidado'!AT69=Conferidor!$EL$2,'Anexo V - Quadro Consolidado'!Y69,0)</f>
        <v>0</v>
      </c>
      <c r="EM70" s="43">
        <f>IF('Anexo V - Quadro Consolidado'!AT69=Conferidor!$EM$2,'Anexo V - Quadro Consolidado'!Y69,0)</f>
        <v>0</v>
      </c>
      <c r="EN70" s="43">
        <f>IF('Anexo V - Quadro Consolidado'!AT69=Conferidor!$EN$2,'Anexo V - Quadro Consolidado'!Y69,0)</f>
        <v>0</v>
      </c>
      <c r="EO70" s="43">
        <f>IF('Anexo V - Quadro Consolidado'!AT69=Conferidor!$EO$2,'Anexo V - Quadro Consolidado'!Y69,0)</f>
        <v>0</v>
      </c>
      <c r="EP70" s="43">
        <f>IF('Anexo V - Quadro Consolidado'!AT69=Conferidor!$EP$2,'Anexo V - Quadro Consolidado'!Y69,0)</f>
        <v>0</v>
      </c>
      <c r="EQ70" s="43">
        <f>IF('Anexo V - Quadro Consolidado'!AT69=Conferidor!$EQ$2,'Anexo V - Quadro Consolidado'!Y69,0)</f>
        <v>0</v>
      </c>
    </row>
    <row r="71" spans="1:147">
      <c r="A71" s="12" t="s">
        <v>748</v>
      </c>
      <c r="B71" s="12" t="s">
        <v>104</v>
      </c>
      <c r="C71" s="12" t="s">
        <v>68</v>
      </c>
      <c r="D71" s="50">
        <f>IF('Anexo V - Quadro Consolidado'!AA70=Conferidor!$D$2,'Anexo V - Quadro Consolidado'!F70,0)</f>
        <v>0</v>
      </c>
      <c r="E71" s="50">
        <f>IF('Anexo V - Quadro Consolidado'!AA70=Conferidor!$E$2,'Anexo V - Quadro Consolidado'!F70,0)</f>
        <v>0</v>
      </c>
      <c r="F71" s="50">
        <f>IF('Anexo V - Quadro Consolidado'!AA70=Conferidor!$F$2,'Anexo V - Quadro Consolidado'!F70,0)</f>
        <v>0</v>
      </c>
      <c r="G71" s="50">
        <f>IF('Anexo V - Quadro Consolidado'!AA70=Conferidor!$G$2,'Anexo V - Quadro Consolidado'!F70,0)</f>
        <v>0</v>
      </c>
      <c r="H71" s="50">
        <f>IF('Anexo V - Quadro Consolidado'!AA70=Conferidor!$H$2,'Anexo V - Quadro Consolidado'!F70,0)</f>
        <v>0</v>
      </c>
      <c r="I71" s="50">
        <f>IF('Anexo V - Quadro Consolidado'!AA70=Conferidor!$I$2,'Anexo V - Quadro Consolidado'!F70,0)</f>
        <v>0</v>
      </c>
      <c r="K71" s="262">
        <f>IF('Anexo V - Quadro Consolidado'!AB70=Conferidor!$K$2,'Anexo V - Quadro Consolidado'!G70,0)</f>
        <v>0</v>
      </c>
      <c r="L71" s="262">
        <f>IF('Anexo V - Quadro Consolidado'!AB70=Conferidor!$L$2,'Anexo V - Quadro Consolidado'!G70,0)</f>
        <v>0</v>
      </c>
      <c r="M71" s="262">
        <f>IF('Anexo V - Quadro Consolidado'!AB70=Conferidor!$M$2,'Anexo V - Quadro Consolidado'!G70,0)</f>
        <v>0</v>
      </c>
      <c r="N71" s="262">
        <f>IF('Anexo V - Quadro Consolidado'!AB70=Conferidor!$N$2,'Anexo V - Quadro Consolidado'!G70,0)</f>
        <v>0</v>
      </c>
      <c r="O71" s="262">
        <f>IF('Anexo V - Quadro Consolidado'!AB70=Conferidor!$O$2,'Anexo V - Quadro Consolidado'!G70,0)</f>
        <v>0</v>
      </c>
      <c r="P71" s="262">
        <f>IF('Anexo V - Quadro Consolidado'!AB70=Conferidor!$P$2,'Anexo V - Quadro Consolidado'!G70,0)</f>
        <v>0</v>
      </c>
      <c r="R71" s="50">
        <f>IF('Anexo V - Quadro Consolidado'!AC70=Conferidor!$R$2,'Anexo V - Quadro Consolidado'!H70,0)</f>
        <v>0</v>
      </c>
      <c r="S71" s="50">
        <f>IF('Anexo V - Quadro Consolidado'!AC70=Conferidor!$S$2,'Anexo V - Quadro Consolidado'!H70,0)</f>
        <v>0</v>
      </c>
      <c r="T71" s="50">
        <f>IF('Anexo V - Quadro Consolidado'!AC70=Conferidor!$T$2,'Anexo V - Quadro Consolidado'!H70,0)</f>
        <v>0</v>
      </c>
      <c r="U71" s="50">
        <f>IF('Anexo V - Quadro Consolidado'!AC70=Conferidor!$U$2,'Anexo V - Quadro Consolidado'!H70,0)</f>
        <v>0</v>
      </c>
      <c r="V71" s="50">
        <f>IF('Anexo V - Quadro Consolidado'!AC70=Conferidor!$V$2,'Anexo V - Quadro Consolidado'!H70,0)</f>
        <v>0</v>
      </c>
      <c r="W71" s="50">
        <f>IF('Anexo V - Quadro Consolidado'!AC70=Conferidor!$W$2,'Anexo V - Quadro Consolidado'!H70,0)</f>
        <v>0</v>
      </c>
      <c r="Y71" s="43">
        <f>IF('Anexo V - Quadro Consolidado'!AH70=Conferidor!$Y$2,'Anexo V - Quadro Consolidado'!M70,0)</f>
        <v>0</v>
      </c>
      <c r="Z71" s="43">
        <f>IF('Anexo V - Quadro Consolidado'!AH70=Conferidor!$Z$2,'Anexo V - Quadro Consolidado'!M70,0)</f>
        <v>0</v>
      </c>
      <c r="AA71" s="43">
        <f>IF('Anexo V - Quadro Consolidado'!AH70=Conferidor!$AA$2,'Anexo V - Quadro Consolidado'!M70,0)</f>
        <v>0</v>
      </c>
      <c r="AB71" s="43">
        <f>IF('Anexo V - Quadro Consolidado'!AH70=Conferidor!$AB$2,'Anexo V - Quadro Consolidado'!M70,0)</f>
        <v>0</v>
      </c>
      <c r="AC71" s="43">
        <f>IF('Anexo V - Quadro Consolidado'!AH70=Conferidor!$AC$2,'Anexo V - Quadro Consolidado'!M70,0)</f>
        <v>0</v>
      </c>
      <c r="AD71" s="43">
        <f>IF('Anexo V - Quadro Consolidado'!AH70=Conferidor!$AD$2,'Anexo V - Quadro Consolidado'!M70,0)</f>
        <v>0</v>
      </c>
      <c r="AF71" s="43">
        <f>IF('Anexo V - Quadro Consolidado'!AI70=Conferidor!$AF$2,'Anexo V - Quadro Consolidado'!N70,0)</f>
        <v>0</v>
      </c>
      <c r="AG71" s="43">
        <f>IF('Anexo V - Quadro Consolidado'!AI70=Conferidor!$AG$2,'Anexo V - Quadro Consolidado'!N70,0)</f>
        <v>0</v>
      </c>
      <c r="AH71" s="43">
        <f>IF('Anexo V - Quadro Consolidado'!AI70=Conferidor!$AH$2,'Anexo V - Quadro Consolidado'!N70,0)</f>
        <v>0</v>
      </c>
      <c r="AI71" s="43">
        <f>IF('Anexo V - Quadro Consolidado'!AI70=Conferidor!$AI$2,'Anexo V - Quadro Consolidado'!N70,0)</f>
        <v>0</v>
      </c>
      <c r="AJ71" s="43">
        <f>IF('Anexo V - Quadro Consolidado'!AI70=Conferidor!$AJ$2,'Anexo V - Quadro Consolidado'!N70,0)</f>
        <v>0</v>
      </c>
      <c r="AK71" s="43">
        <f>IF('Anexo V - Quadro Consolidado'!AI70=Conferidor!$AK$2,'Anexo V - Quadro Consolidado'!N70,0)</f>
        <v>0</v>
      </c>
      <c r="AM71" s="43">
        <f>IF('Anexo V - Quadro Consolidado'!AJ70=Conferidor!$AM$2,'Anexo V - Quadro Consolidado'!O70,0)</f>
        <v>0</v>
      </c>
      <c r="AN71" s="43">
        <f>IF('Anexo V - Quadro Consolidado'!AJ70=Conferidor!$AN$2,'Anexo V - Quadro Consolidado'!O70,0)</f>
        <v>0</v>
      </c>
      <c r="AO71" s="43">
        <f>IF('Anexo V - Quadro Consolidado'!AJ70=Conferidor!$AO$2,'Anexo V - Quadro Consolidado'!O70,0)</f>
        <v>0</v>
      </c>
      <c r="AP71" s="43">
        <f>IF('Anexo V - Quadro Consolidado'!AJ70=Conferidor!$AP$2,'Anexo V - Quadro Consolidado'!O70,0)</f>
        <v>0</v>
      </c>
      <c r="AQ71" s="43">
        <f>IF('Anexo V - Quadro Consolidado'!AJ70=Conferidor!$AQ$2,'Anexo V - Quadro Consolidado'!O70,0)</f>
        <v>0</v>
      </c>
      <c r="AR71" s="43">
        <f>IF('Anexo V - Quadro Consolidado'!AJ70=Conferidor!$AR$2,'Anexo V - Quadro Consolidado'!O70,0)</f>
        <v>0</v>
      </c>
      <c r="AT71" s="43">
        <f>IF('Anexo V - Quadro Consolidado'!AE70=Conferidor!$AT$2,'Anexo V - Quadro Consolidado'!J70,0)</f>
        <v>0</v>
      </c>
      <c r="AU71" s="43">
        <f>IF('Anexo V - Quadro Consolidado'!AE70=Conferidor!$AU$2,'Anexo V - Quadro Consolidado'!J70,0)</f>
        <v>0</v>
      </c>
      <c r="AV71" s="43">
        <f>IF('Anexo V - Quadro Consolidado'!AE70=Conferidor!$AV$2,'Anexo V - Quadro Consolidado'!J70,0)</f>
        <v>0</v>
      </c>
      <c r="AW71" s="43">
        <f>IF('Anexo V - Quadro Consolidado'!AE70=Conferidor!$AW$2,'Anexo V - Quadro Consolidado'!J70,0)</f>
        <v>0</v>
      </c>
      <c r="AX71" s="43">
        <f>IF('Anexo V - Quadro Consolidado'!AE70=Conferidor!$AX$2,'Anexo V - Quadro Consolidado'!J70,0)</f>
        <v>0</v>
      </c>
      <c r="AY71" s="43">
        <f>IF('Anexo V - Quadro Consolidado'!AE70=Conferidor!$AY$2,'Anexo V - Quadro Consolidado'!J70,0)</f>
        <v>0</v>
      </c>
      <c r="AZ71" s="43">
        <f>IF('Anexo V - Quadro Consolidado'!AE70=Conferidor!$AZ$2,'Anexo V - Quadro Consolidado'!J70,0)</f>
        <v>0</v>
      </c>
      <c r="BA71" s="43">
        <f>IF('Anexo V - Quadro Consolidado'!AE70=Conferidor!$BA$2,'Anexo V - Quadro Consolidado'!J70,0)</f>
        <v>0</v>
      </c>
      <c r="BB71" s="43">
        <f>IF('Anexo V - Quadro Consolidado'!AE70=Conferidor!$BB$2,'Anexo V - Quadro Consolidado'!J70,0)</f>
        <v>0</v>
      </c>
      <c r="BD71" s="43">
        <f>IF('Anexo V - Quadro Consolidado'!AF70=Conferidor!$BD$2,'Anexo V - Quadro Consolidado'!K70,0)</f>
        <v>0</v>
      </c>
      <c r="BE71" s="43">
        <f>IF('Anexo V - Quadro Consolidado'!AF70=Conferidor!$BE$2,'Anexo V - Quadro Consolidado'!K70,0)</f>
        <v>0</v>
      </c>
      <c r="BF71" s="43">
        <f>IF('Anexo V - Quadro Consolidado'!AF70=Conferidor!$BF$2,'Anexo V - Quadro Consolidado'!K70,0)</f>
        <v>0</v>
      </c>
      <c r="BG71" s="43">
        <f>IF('Anexo V - Quadro Consolidado'!AF70=Conferidor!$BG$2,'Anexo V - Quadro Consolidado'!K70,0)</f>
        <v>0</v>
      </c>
      <c r="BH71" s="43">
        <f>IF('Anexo V - Quadro Consolidado'!AF70=Conferidor!$BH$2,'Anexo V - Quadro Consolidado'!K70,0)</f>
        <v>1</v>
      </c>
      <c r="BI71" s="43">
        <f>IF('Anexo V - Quadro Consolidado'!AF70=Conferidor!$BI$2,'Anexo V - Quadro Consolidado'!K70,0)</f>
        <v>0</v>
      </c>
      <c r="BJ71" s="43">
        <f>IF('Anexo V - Quadro Consolidado'!AF70=Conferidor!$BJ$2,'Anexo V - Quadro Consolidado'!K70,0)</f>
        <v>0</v>
      </c>
      <c r="BK71" s="43">
        <f>IF('Anexo V - Quadro Consolidado'!AF70=Conferidor!$BK$2,'Anexo V - Quadro Consolidado'!K70,0)</f>
        <v>0</v>
      </c>
      <c r="BM71" s="43">
        <f>IF('Anexo V - Quadro Consolidado'!AG70=Conferidor!$BM$2,'Anexo V - Quadro Consolidado'!L70,0)</f>
        <v>0</v>
      </c>
      <c r="BN71" s="43">
        <f>IF('Anexo V - Quadro Consolidado'!AG70=Conferidor!$BN$2,'Anexo V - Quadro Consolidado'!L70,0)</f>
        <v>0</v>
      </c>
      <c r="BO71" s="43">
        <f>IF('Anexo V - Quadro Consolidado'!AG70=Conferidor!$BO$2,'Anexo V - Quadro Consolidado'!L70,0)</f>
        <v>0</v>
      </c>
      <c r="BP71" s="43">
        <f>IF('Anexo V - Quadro Consolidado'!AG70=Conferidor!$BP$2,'Anexo V - Quadro Consolidado'!L70,0)</f>
        <v>0</v>
      </c>
      <c r="BQ71" s="43">
        <f>IF('Anexo V - Quadro Consolidado'!AG70=Conferidor!$BQ$2,'Anexo V - Quadro Consolidado'!L70,0)</f>
        <v>0</v>
      </c>
      <c r="BR71" s="43">
        <f>IF('Anexo V - Quadro Consolidado'!AG70=Conferidor!$BR$2,'Anexo V - Quadro Consolidado'!L70,0)</f>
        <v>0</v>
      </c>
      <c r="BT71" s="43">
        <f>IF('Anexo V - Quadro Consolidado'!AD70=Conferidor!$BT$2,'Anexo V - Quadro Consolidado'!I70,0)</f>
        <v>0</v>
      </c>
      <c r="BU71" s="43">
        <f>IF('Anexo V - Quadro Consolidado'!AD70=Conferidor!$BU$2,'Anexo V - Quadro Consolidado'!I70,0)</f>
        <v>0</v>
      </c>
      <c r="BV71" s="43">
        <f>IF('Anexo V - Quadro Consolidado'!AD70=Conferidor!$BV$2,'Anexo V - Quadro Consolidado'!I70,0)</f>
        <v>0</v>
      </c>
      <c r="BW71" s="43">
        <f>IF('Anexo V - Quadro Consolidado'!AD70=Conferidor!$BW$2,'Anexo V - Quadro Consolidado'!I70,0)</f>
        <v>0</v>
      </c>
      <c r="BX71" s="43">
        <f>IF('Anexo V - Quadro Consolidado'!AD70=Conferidor!$BX$2,'Anexo V - Quadro Consolidado'!I70,0)</f>
        <v>0</v>
      </c>
      <c r="BY71" s="43">
        <f>IF('Anexo V - Quadro Consolidado'!AD70=Conferidor!$BY$2,'Anexo V - Quadro Consolidado'!I70,0)</f>
        <v>0</v>
      </c>
      <c r="CA71" s="43">
        <f>IF('Anexo V - Quadro Consolidado'!AK70=Conferidor!$CA$2,'Anexo V - Quadro Consolidado'!P70,0)</f>
        <v>0</v>
      </c>
      <c r="CB71" s="43">
        <f>IF('Anexo V - Quadro Consolidado'!AK70=Conferidor!$CB$2,'Anexo V - Quadro Consolidado'!P70,0)</f>
        <v>0</v>
      </c>
      <c r="CC71" s="43">
        <f>IF('Anexo V - Quadro Consolidado'!AK70=Conferidor!$CC$2,'Anexo V - Quadro Consolidado'!P70,0)</f>
        <v>0</v>
      </c>
      <c r="CD71" s="43">
        <f>IF('Anexo V - Quadro Consolidado'!AK70=Conferidor!$CD$2,'Anexo V - Quadro Consolidado'!P70,0)</f>
        <v>0</v>
      </c>
      <c r="CE71" s="43">
        <f>IF('Anexo V - Quadro Consolidado'!AK70=Conferidor!$CE$2,'Anexo V - Quadro Consolidado'!P70,0)</f>
        <v>0</v>
      </c>
      <c r="CF71" s="43">
        <f>IF('Anexo V - Quadro Consolidado'!AK70=Conferidor!$CF$2,'Anexo V - Quadro Consolidado'!P70,0)</f>
        <v>0</v>
      </c>
      <c r="CH71" s="43">
        <f>IF('Anexo V - Quadro Consolidado'!AM70=Conferidor!$CH$2,'Anexo V - Quadro Consolidado'!R70,0)</f>
        <v>0</v>
      </c>
      <c r="CI71" s="43">
        <f>IF('Anexo V - Quadro Consolidado'!AM70=Conferidor!$CI$2,'Anexo V - Quadro Consolidado'!R70,0)</f>
        <v>0</v>
      </c>
      <c r="CJ71" s="43">
        <f>IF('Anexo V - Quadro Consolidado'!AM70=Conferidor!$CJ$2,'Anexo V - Quadro Consolidado'!R70,0)</f>
        <v>0</v>
      </c>
      <c r="CK71" s="43">
        <f>IF('Anexo V - Quadro Consolidado'!AM70=Conferidor!$CK$2,'Anexo V - Quadro Consolidado'!R70,0)</f>
        <v>0</v>
      </c>
      <c r="CL71" s="43">
        <f>IF('Anexo V - Quadro Consolidado'!AM70=Conferidor!$CL$2,'Anexo V - Quadro Consolidado'!R70,0)</f>
        <v>0</v>
      </c>
      <c r="CM71" s="43">
        <f>IF('Anexo V - Quadro Consolidado'!AM70=Conferidor!$CM$2,'Anexo V - Quadro Consolidado'!R70,0)</f>
        <v>0</v>
      </c>
      <c r="CO71" s="43">
        <f>IF('Anexo V - Quadro Consolidado'!AN70=Conferidor!$CO$2,'Anexo V - Quadro Consolidado'!S70,0)</f>
        <v>0</v>
      </c>
      <c r="CP71" s="43">
        <f>IF('Anexo V - Quadro Consolidado'!AN70=Conferidor!$CP$2,'Anexo V - Quadro Consolidado'!S70,0)</f>
        <v>0</v>
      </c>
      <c r="CQ71" s="43">
        <f>IF('Anexo V - Quadro Consolidado'!AN70=Conferidor!$CQ$2,'Anexo V - Quadro Consolidado'!S70,0)</f>
        <v>0</v>
      </c>
      <c r="CR71" s="43">
        <f>IF('Anexo V - Quadro Consolidado'!AN70=Conferidor!$CR$2,'Anexo V - Quadro Consolidado'!S70,0)</f>
        <v>0</v>
      </c>
      <c r="CS71" s="43">
        <f>IF('Anexo V - Quadro Consolidado'!AN70=Conferidor!$CS$2,'Anexo V - Quadro Consolidado'!S70,0)</f>
        <v>0</v>
      </c>
      <c r="CT71" s="43">
        <f>IF('Anexo V - Quadro Consolidado'!AN70=Conferidor!$CT$2,'Anexo V - Quadro Consolidado'!S70,0)</f>
        <v>0</v>
      </c>
      <c r="CV71" s="43">
        <f>IF('Anexo V - Quadro Consolidado'!AO70=Conferidor!$CV$2,'Anexo V - Quadro Consolidado'!T70,0)</f>
        <v>0</v>
      </c>
      <c r="CW71" s="43">
        <f>IF('Anexo V - Quadro Consolidado'!AO70=Conferidor!$CW$2,'Anexo V - Quadro Consolidado'!T70,0)</f>
        <v>0</v>
      </c>
      <c r="CX71" s="43">
        <f>IF('Anexo V - Quadro Consolidado'!AO70=Conferidor!$CX$2,'Anexo V - Quadro Consolidado'!T70,0)</f>
        <v>0</v>
      </c>
      <c r="CY71" s="43">
        <f>IF('Anexo V - Quadro Consolidado'!AO70=Conferidor!$CY$2,'Anexo V - Quadro Consolidado'!T70,0)</f>
        <v>0</v>
      </c>
      <c r="CZ71" s="43">
        <f>IF('Anexo V - Quadro Consolidado'!AO70=Conferidor!$CZ$2,'Anexo V - Quadro Consolidado'!T70,0)</f>
        <v>0</v>
      </c>
      <c r="DA71" s="43">
        <f>IF('Anexo V - Quadro Consolidado'!AO70=Conferidor!$DA$2,'Anexo V - Quadro Consolidado'!T70,0)</f>
        <v>0</v>
      </c>
      <c r="DC71" s="43">
        <f>IF('Anexo V - Quadro Consolidado'!AL70=Conferidor!$DC$2,'Anexo V - Quadro Consolidado'!Q70,0)</f>
        <v>0</v>
      </c>
      <c r="DD71" s="43">
        <f>IF('Anexo V - Quadro Consolidado'!AL70=Conferidor!$DD$2,'Anexo V - Quadro Consolidado'!Q70,0)</f>
        <v>0</v>
      </c>
      <c r="DE71" s="43">
        <f>IF('Anexo V - Quadro Consolidado'!AL70=Conferidor!$DE$2,'Anexo V - Quadro Consolidado'!Q70,0)</f>
        <v>0</v>
      </c>
      <c r="DF71" s="43">
        <f>IF('Anexo V - Quadro Consolidado'!AL70=Conferidor!$DF$2,'Anexo V - Quadro Consolidado'!Q70,0)</f>
        <v>0</v>
      </c>
      <c r="DG71" s="43">
        <f>IF('Anexo V - Quadro Consolidado'!AL70=Conferidor!$DG$2,'Anexo V - Quadro Consolidado'!Q70,0)</f>
        <v>0</v>
      </c>
      <c r="DH71" s="43">
        <f>IF('Anexo V - Quadro Consolidado'!AL70=Conferidor!$DH$2,'Anexo V - Quadro Consolidado'!Q70,0)</f>
        <v>0</v>
      </c>
      <c r="DJ71" s="43">
        <f>IF('Anexo V - Quadro Consolidado'!AP70=Conferidor!$DJ$2,'Anexo V - Quadro Consolidado'!U70,0)</f>
        <v>0</v>
      </c>
      <c r="DK71" s="43">
        <f>IF('Anexo V - Quadro Consolidado'!AP70=Conferidor!$DK$2,'Anexo V - Quadro Consolidado'!U70,0)</f>
        <v>0</v>
      </c>
      <c r="DL71" s="43">
        <f>IF('Anexo V - Quadro Consolidado'!AP70=Conferidor!$DL$2,'Anexo V - Quadro Consolidado'!U70,0)</f>
        <v>0</v>
      </c>
      <c r="DM71" s="43">
        <f>IF('Anexo V - Quadro Consolidado'!AP70=Conferidor!$DM$2,'Anexo V - Quadro Consolidado'!U70,0)</f>
        <v>0</v>
      </c>
      <c r="DN71" s="43">
        <f>IF('Anexo V - Quadro Consolidado'!AP70=Conferidor!$DN$2,'Anexo V - Quadro Consolidado'!U70,0)</f>
        <v>0</v>
      </c>
      <c r="DO71" s="43">
        <f>IF('Anexo V - Quadro Consolidado'!AP70=Conferidor!$DO$2,'Anexo V - Quadro Consolidado'!U70,0)</f>
        <v>0</v>
      </c>
      <c r="DQ71" s="43">
        <f>IF('Anexo V - Quadro Consolidado'!AQ70=Conferidor!$DQ$2,'Anexo V - Quadro Consolidado'!V70,0)</f>
        <v>0</v>
      </c>
      <c r="DR71" s="43">
        <f>IF('Anexo V - Quadro Consolidado'!AQ70=Conferidor!$DR$2,'Anexo V - Quadro Consolidado'!V70,0)</f>
        <v>0</v>
      </c>
      <c r="DS71" s="43">
        <f>IF('Anexo V - Quadro Consolidado'!AQ70=Conferidor!$DS$2,'Anexo V - Quadro Consolidado'!V70,0)</f>
        <v>0</v>
      </c>
      <c r="DT71" s="43">
        <f>IF('Anexo V - Quadro Consolidado'!AQ70=Conferidor!$DT$2,'Anexo V - Quadro Consolidado'!V70,0)</f>
        <v>0</v>
      </c>
      <c r="DU71" s="43">
        <f>IF('Anexo V - Quadro Consolidado'!AQ70=Conferidor!$DU$2,'Anexo V - Quadro Consolidado'!V70,0)</f>
        <v>0</v>
      </c>
      <c r="DV71" s="43">
        <f>IF('Anexo V - Quadro Consolidado'!AQ70=Conferidor!$DV$2,'Anexo V - Quadro Consolidado'!V70,0)</f>
        <v>0</v>
      </c>
      <c r="DX71" s="22">
        <f>IF('Anexo V - Quadro Consolidado'!AR70=Conferidor!$DX$2,'Anexo V - Quadro Consolidado'!W70,0)</f>
        <v>0</v>
      </c>
      <c r="DY71" s="22">
        <f>IF('Anexo V - Quadro Consolidado'!AR70=Conferidor!$DY$2,'Anexo V - Quadro Consolidado'!W70,0)</f>
        <v>0</v>
      </c>
      <c r="DZ71" s="22">
        <f>IF('Anexo V - Quadro Consolidado'!AR70=Conferidor!$DZ$2,'Anexo V - Quadro Consolidado'!W70,0)</f>
        <v>0</v>
      </c>
      <c r="EA71" s="22">
        <f>IF('Anexo V - Quadro Consolidado'!AR70=Conferidor!$EA$2,'Anexo V - Quadro Consolidado'!W70,0)</f>
        <v>0</v>
      </c>
      <c r="EB71" s="22">
        <f>IF('Anexo V - Quadro Consolidado'!AR70=Conferidor!$EB$2,'Anexo V - Quadro Consolidado'!W70,0)</f>
        <v>0</v>
      </c>
      <c r="EC71" s="22">
        <f>IF('Anexo V - Quadro Consolidado'!AR70=Conferidor!$EC$2,'Anexo V - Quadro Consolidado'!W70,0)</f>
        <v>0</v>
      </c>
      <c r="EE71" s="43">
        <f>IF('Anexo V - Quadro Consolidado'!AS70=Conferidor!$EE$2,'Anexo V - Quadro Consolidado'!X70,0)</f>
        <v>0</v>
      </c>
      <c r="EF71" s="43">
        <f>IF('Anexo V - Quadro Consolidado'!AS70=Conferidor!$EF$2,'Anexo V - Quadro Consolidado'!X70,0)</f>
        <v>0</v>
      </c>
      <c r="EG71" s="43">
        <f>IF('Anexo V - Quadro Consolidado'!AS70=Conferidor!$EG$2,'Anexo V - Quadro Consolidado'!X70,0)</f>
        <v>0</v>
      </c>
      <c r="EH71" s="43">
        <f>IF('Anexo V - Quadro Consolidado'!AS70=Conferidor!$EH$2,'Anexo V - Quadro Consolidado'!X70,0)</f>
        <v>0</v>
      </c>
      <c r="EI71" s="43">
        <f>IF('Anexo V - Quadro Consolidado'!AS70=Conferidor!$EI$2,'Anexo V - Quadro Consolidado'!X70,0)</f>
        <v>0</v>
      </c>
      <c r="EJ71" s="43">
        <f>IF('Anexo V - Quadro Consolidado'!AS70=Conferidor!$EJ$2,'Anexo V - Quadro Consolidado'!X70,0)</f>
        <v>0</v>
      </c>
      <c r="EL71" s="43">
        <f>IF('Anexo V - Quadro Consolidado'!AT70=Conferidor!$EL$2,'Anexo V - Quadro Consolidado'!Y70,0)</f>
        <v>0</v>
      </c>
      <c r="EM71" s="43">
        <f>IF('Anexo V - Quadro Consolidado'!AT70=Conferidor!$EM$2,'Anexo V - Quadro Consolidado'!Y70,0)</f>
        <v>0</v>
      </c>
      <c r="EN71" s="43">
        <f>IF('Anexo V - Quadro Consolidado'!AT70=Conferidor!$EN$2,'Anexo V - Quadro Consolidado'!Y70,0)</f>
        <v>0</v>
      </c>
      <c r="EO71" s="43">
        <f>IF('Anexo V - Quadro Consolidado'!AT70=Conferidor!$EO$2,'Anexo V - Quadro Consolidado'!Y70,0)</f>
        <v>0</v>
      </c>
      <c r="EP71" s="43">
        <f>IF('Anexo V - Quadro Consolidado'!AT70=Conferidor!$EP$2,'Anexo V - Quadro Consolidado'!Y70,0)</f>
        <v>0</v>
      </c>
      <c r="EQ71" s="43">
        <f>IF('Anexo V - Quadro Consolidado'!AT70=Conferidor!$EQ$2,'Anexo V - Quadro Consolidado'!Y70,0)</f>
        <v>0</v>
      </c>
    </row>
    <row r="72" spans="1:147">
      <c r="A72" s="12" t="s">
        <v>748</v>
      </c>
      <c r="B72" s="12" t="s">
        <v>104</v>
      </c>
      <c r="C72" s="12" t="s">
        <v>59</v>
      </c>
      <c r="D72" s="50">
        <f>IF('Anexo V - Quadro Consolidado'!AA71=Conferidor!$D$2,'Anexo V - Quadro Consolidado'!F71,0)</f>
        <v>0</v>
      </c>
      <c r="E72" s="50">
        <f>IF('Anexo V - Quadro Consolidado'!AA71=Conferidor!$E$2,'Anexo V - Quadro Consolidado'!F71,0)</f>
        <v>0</v>
      </c>
      <c r="F72" s="50">
        <f>IF('Anexo V - Quadro Consolidado'!AA71=Conferidor!$F$2,'Anexo V - Quadro Consolidado'!F71,0)</f>
        <v>0</v>
      </c>
      <c r="G72" s="50">
        <f>IF('Anexo V - Quadro Consolidado'!AA71=Conferidor!$G$2,'Anexo V - Quadro Consolidado'!F71,0)</f>
        <v>0</v>
      </c>
      <c r="H72" s="50">
        <f>IF('Anexo V - Quadro Consolidado'!AA71=Conferidor!$H$2,'Anexo V - Quadro Consolidado'!F71,0)</f>
        <v>0</v>
      </c>
      <c r="I72" s="50">
        <f>IF('Anexo V - Quadro Consolidado'!AA71=Conferidor!$I$2,'Anexo V - Quadro Consolidado'!F71,0)</f>
        <v>0</v>
      </c>
      <c r="K72" s="262">
        <f>IF('Anexo V - Quadro Consolidado'!AB71=Conferidor!$K$2,'Anexo V - Quadro Consolidado'!G71,0)</f>
        <v>0</v>
      </c>
      <c r="L72" s="262">
        <f>IF('Anexo V - Quadro Consolidado'!AB71=Conferidor!$L$2,'Anexo V - Quadro Consolidado'!G71,0)</f>
        <v>0</v>
      </c>
      <c r="M72" s="262">
        <f>IF('Anexo V - Quadro Consolidado'!AB71=Conferidor!$M$2,'Anexo V - Quadro Consolidado'!G71,0)</f>
        <v>0</v>
      </c>
      <c r="N72" s="262">
        <f>IF('Anexo V - Quadro Consolidado'!AB71=Conferidor!$N$2,'Anexo V - Quadro Consolidado'!G71,0)</f>
        <v>0</v>
      </c>
      <c r="O72" s="262">
        <f>IF('Anexo V - Quadro Consolidado'!AB71=Conferidor!$O$2,'Anexo V - Quadro Consolidado'!G71,0)</f>
        <v>0</v>
      </c>
      <c r="P72" s="262">
        <f>IF('Anexo V - Quadro Consolidado'!AB71=Conferidor!$P$2,'Anexo V - Quadro Consolidado'!G71,0)</f>
        <v>0</v>
      </c>
      <c r="R72" s="50">
        <f>IF('Anexo V - Quadro Consolidado'!AC71=Conferidor!$R$2,'Anexo V - Quadro Consolidado'!H71,0)</f>
        <v>0</v>
      </c>
      <c r="S72" s="50">
        <f>IF('Anexo V - Quadro Consolidado'!AC71=Conferidor!$S$2,'Anexo V - Quadro Consolidado'!H71,0)</f>
        <v>0</v>
      </c>
      <c r="T72" s="50">
        <f>IF('Anexo V - Quadro Consolidado'!AC71=Conferidor!$T$2,'Anexo V - Quadro Consolidado'!H71,0)</f>
        <v>0</v>
      </c>
      <c r="U72" s="50">
        <f>IF('Anexo V - Quadro Consolidado'!AC71=Conferidor!$U$2,'Anexo V - Quadro Consolidado'!H71,0)</f>
        <v>0</v>
      </c>
      <c r="V72" s="50">
        <f>IF('Anexo V - Quadro Consolidado'!AC71=Conferidor!$V$2,'Anexo V - Quadro Consolidado'!H71,0)</f>
        <v>0</v>
      </c>
      <c r="W72" s="50">
        <f>IF('Anexo V - Quadro Consolidado'!AC71=Conferidor!$W$2,'Anexo V - Quadro Consolidado'!H71,0)</f>
        <v>0</v>
      </c>
      <c r="Y72" s="43">
        <f>IF('Anexo V - Quadro Consolidado'!AH71=Conferidor!$Y$2,'Anexo V - Quadro Consolidado'!M71,0)</f>
        <v>0</v>
      </c>
      <c r="Z72" s="43">
        <f>IF('Anexo V - Quadro Consolidado'!AH71=Conferidor!$Z$2,'Anexo V - Quadro Consolidado'!M71,0)</f>
        <v>0</v>
      </c>
      <c r="AA72" s="43">
        <f>IF('Anexo V - Quadro Consolidado'!AH71=Conferidor!$AA$2,'Anexo V - Quadro Consolidado'!M71,0)</f>
        <v>0</v>
      </c>
      <c r="AB72" s="43">
        <f>IF('Anexo V - Quadro Consolidado'!AH71=Conferidor!$AB$2,'Anexo V - Quadro Consolidado'!M71,0)</f>
        <v>0</v>
      </c>
      <c r="AC72" s="43">
        <f>IF('Anexo V - Quadro Consolidado'!AH71=Conferidor!$AC$2,'Anexo V - Quadro Consolidado'!M71,0)</f>
        <v>0</v>
      </c>
      <c r="AD72" s="43">
        <f>IF('Anexo V - Quadro Consolidado'!AH71=Conferidor!$AD$2,'Anexo V - Quadro Consolidado'!M71,0)</f>
        <v>0</v>
      </c>
      <c r="AF72" s="43">
        <f>IF('Anexo V - Quadro Consolidado'!AI71=Conferidor!$AF$2,'Anexo V - Quadro Consolidado'!N71,0)</f>
        <v>0</v>
      </c>
      <c r="AG72" s="43">
        <f>IF('Anexo V - Quadro Consolidado'!AI71=Conferidor!$AG$2,'Anexo V - Quadro Consolidado'!N71,0)</f>
        <v>0</v>
      </c>
      <c r="AH72" s="43">
        <f>IF('Anexo V - Quadro Consolidado'!AI71=Conferidor!$AH$2,'Anexo V - Quadro Consolidado'!N71,0)</f>
        <v>0</v>
      </c>
      <c r="AI72" s="43">
        <f>IF('Anexo V - Quadro Consolidado'!AI71=Conferidor!$AI$2,'Anexo V - Quadro Consolidado'!N71,0)</f>
        <v>0</v>
      </c>
      <c r="AJ72" s="43">
        <f>IF('Anexo V - Quadro Consolidado'!AI71=Conferidor!$AJ$2,'Anexo V - Quadro Consolidado'!N71,0)</f>
        <v>0</v>
      </c>
      <c r="AK72" s="43">
        <f>IF('Anexo V - Quadro Consolidado'!AI71=Conferidor!$AK$2,'Anexo V - Quadro Consolidado'!N71,0)</f>
        <v>0</v>
      </c>
      <c r="AM72" s="43">
        <f>IF('Anexo V - Quadro Consolidado'!AJ71=Conferidor!$AM$2,'Anexo V - Quadro Consolidado'!O71,0)</f>
        <v>0</v>
      </c>
      <c r="AN72" s="43">
        <f>IF('Anexo V - Quadro Consolidado'!AJ71=Conferidor!$AN$2,'Anexo V - Quadro Consolidado'!O71,0)</f>
        <v>0</v>
      </c>
      <c r="AO72" s="43">
        <f>IF('Anexo V - Quadro Consolidado'!AJ71=Conferidor!$AO$2,'Anexo V - Quadro Consolidado'!O71,0)</f>
        <v>0</v>
      </c>
      <c r="AP72" s="43">
        <f>IF('Anexo V - Quadro Consolidado'!AJ71=Conferidor!$AP$2,'Anexo V - Quadro Consolidado'!O71,0)</f>
        <v>0</v>
      </c>
      <c r="AQ72" s="43">
        <f>IF('Anexo V - Quadro Consolidado'!AJ71=Conferidor!$AQ$2,'Anexo V - Quadro Consolidado'!O71,0)</f>
        <v>0</v>
      </c>
      <c r="AR72" s="43">
        <f>IF('Anexo V - Quadro Consolidado'!AJ71=Conferidor!$AR$2,'Anexo V - Quadro Consolidado'!O71,0)</f>
        <v>0</v>
      </c>
      <c r="AT72" s="43">
        <f>IF('Anexo V - Quadro Consolidado'!AE71=Conferidor!$AT$2,'Anexo V - Quadro Consolidado'!J71,0)</f>
        <v>0</v>
      </c>
      <c r="AU72" s="43">
        <f>IF('Anexo V - Quadro Consolidado'!AE71=Conferidor!$AU$2,'Anexo V - Quadro Consolidado'!J71,0)</f>
        <v>0</v>
      </c>
      <c r="AV72" s="43">
        <f>IF('Anexo V - Quadro Consolidado'!AE71=Conferidor!$AV$2,'Anexo V - Quadro Consolidado'!J71,0)</f>
        <v>0</v>
      </c>
      <c r="AW72" s="43">
        <f>IF('Anexo V - Quadro Consolidado'!AE71=Conferidor!$AW$2,'Anexo V - Quadro Consolidado'!J71,0)</f>
        <v>0</v>
      </c>
      <c r="AX72" s="43">
        <f>IF('Anexo V - Quadro Consolidado'!AE71=Conferidor!$AX$2,'Anexo V - Quadro Consolidado'!J71,0)</f>
        <v>0</v>
      </c>
      <c r="AY72" s="43">
        <f>IF('Anexo V - Quadro Consolidado'!AE71=Conferidor!$AY$2,'Anexo V - Quadro Consolidado'!J71,0)</f>
        <v>0</v>
      </c>
      <c r="AZ72" s="43">
        <f>IF('Anexo V - Quadro Consolidado'!AE71=Conferidor!$AZ$2,'Anexo V - Quadro Consolidado'!J71,0)</f>
        <v>0</v>
      </c>
      <c r="BA72" s="43">
        <f>IF('Anexo V - Quadro Consolidado'!AE71=Conferidor!$BA$2,'Anexo V - Quadro Consolidado'!J71,0)</f>
        <v>0</v>
      </c>
      <c r="BB72" s="43">
        <f>IF('Anexo V - Quadro Consolidado'!AE71=Conferidor!$BB$2,'Anexo V - Quadro Consolidado'!J71,0)</f>
        <v>0</v>
      </c>
      <c r="BD72" s="43">
        <f>IF('Anexo V - Quadro Consolidado'!AF71=Conferidor!$BD$2,'Anexo V - Quadro Consolidado'!K71,0)</f>
        <v>0</v>
      </c>
      <c r="BE72" s="43">
        <f>IF('Anexo V - Quadro Consolidado'!AF71=Conferidor!$BE$2,'Anexo V - Quadro Consolidado'!K71,0)</f>
        <v>0</v>
      </c>
      <c r="BF72" s="43">
        <f>IF('Anexo V - Quadro Consolidado'!AF71=Conferidor!$BF$2,'Anexo V - Quadro Consolidado'!K71,0)</f>
        <v>0</v>
      </c>
      <c r="BG72" s="43">
        <f>IF('Anexo V - Quadro Consolidado'!AF71=Conferidor!$BG$2,'Anexo V - Quadro Consolidado'!K71,0)</f>
        <v>0</v>
      </c>
      <c r="BH72" s="43">
        <f>IF('Anexo V - Quadro Consolidado'!AF71=Conferidor!$BH$2,'Anexo V - Quadro Consolidado'!K71,0)</f>
        <v>1</v>
      </c>
      <c r="BI72" s="43">
        <f>IF('Anexo V - Quadro Consolidado'!AF71=Conferidor!$BI$2,'Anexo V - Quadro Consolidado'!K71,0)</f>
        <v>0</v>
      </c>
      <c r="BJ72" s="43">
        <f>IF('Anexo V - Quadro Consolidado'!AF71=Conferidor!$BJ$2,'Anexo V - Quadro Consolidado'!K71,0)</f>
        <v>0</v>
      </c>
      <c r="BK72" s="43">
        <f>IF('Anexo V - Quadro Consolidado'!AF71=Conferidor!$BK$2,'Anexo V - Quadro Consolidado'!K71,0)</f>
        <v>0</v>
      </c>
      <c r="BM72" s="43">
        <f>IF('Anexo V - Quadro Consolidado'!AG71=Conferidor!$BM$2,'Anexo V - Quadro Consolidado'!L71,0)</f>
        <v>0</v>
      </c>
      <c r="BN72" s="43">
        <f>IF('Anexo V - Quadro Consolidado'!AG71=Conferidor!$BN$2,'Anexo V - Quadro Consolidado'!L71,0)</f>
        <v>0</v>
      </c>
      <c r="BO72" s="43">
        <f>IF('Anexo V - Quadro Consolidado'!AG71=Conferidor!$BO$2,'Anexo V - Quadro Consolidado'!L71,0)</f>
        <v>0</v>
      </c>
      <c r="BP72" s="43">
        <f>IF('Anexo V - Quadro Consolidado'!AG71=Conferidor!$BP$2,'Anexo V - Quadro Consolidado'!L71,0)</f>
        <v>0</v>
      </c>
      <c r="BQ72" s="43">
        <f>IF('Anexo V - Quadro Consolidado'!AG71=Conferidor!$BQ$2,'Anexo V - Quadro Consolidado'!L71,0)</f>
        <v>0</v>
      </c>
      <c r="BR72" s="43">
        <f>IF('Anexo V - Quadro Consolidado'!AG71=Conferidor!$BR$2,'Anexo V - Quadro Consolidado'!L71,0)</f>
        <v>0</v>
      </c>
      <c r="BT72" s="43">
        <f>IF('Anexo V - Quadro Consolidado'!AD71=Conferidor!$BT$2,'Anexo V - Quadro Consolidado'!I71,0)</f>
        <v>0</v>
      </c>
      <c r="BU72" s="43">
        <f>IF('Anexo V - Quadro Consolidado'!AD71=Conferidor!$BU$2,'Anexo V - Quadro Consolidado'!I71,0)</f>
        <v>0</v>
      </c>
      <c r="BV72" s="43">
        <f>IF('Anexo V - Quadro Consolidado'!AD71=Conferidor!$BV$2,'Anexo V - Quadro Consolidado'!I71,0)</f>
        <v>0</v>
      </c>
      <c r="BW72" s="43">
        <f>IF('Anexo V - Quadro Consolidado'!AD71=Conferidor!$BW$2,'Anexo V - Quadro Consolidado'!I71,0)</f>
        <v>0</v>
      </c>
      <c r="BX72" s="43">
        <f>IF('Anexo V - Quadro Consolidado'!AD71=Conferidor!$BX$2,'Anexo V - Quadro Consolidado'!I71,0)</f>
        <v>0</v>
      </c>
      <c r="BY72" s="43">
        <f>IF('Anexo V - Quadro Consolidado'!AD71=Conferidor!$BY$2,'Anexo V - Quadro Consolidado'!I71,0)</f>
        <v>0</v>
      </c>
      <c r="CA72" s="43">
        <f>IF('Anexo V - Quadro Consolidado'!AK71=Conferidor!$CA$2,'Anexo V - Quadro Consolidado'!P71,0)</f>
        <v>0</v>
      </c>
      <c r="CB72" s="43">
        <f>IF('Anexo V - Quadro Consolidado'!AK71=Conferidor!$CB$2,'Anexo V - Quadro Consolidado'!P71,0)</f>
        <v>0</v>
      </c>
      <c r="CC72" s="43">
        <f>IF('Anexo V - Quadro Consolidado'!AK71=Conferidor!$CC$2,'Anexo V - Quadro Consolidado'!P71,0)</f>
        <v>0</v>
      </c>
      <c r="CD72" s="43">
        <f>IF('Anexo V - Quadro Consolidado'!AK71=Conferidor!$CD$2,'Anexo V - Quadro Consolidado'!P71,0)</f>
        <v>0</v>
      </c>
      <c r="CE72" s="43">
        <f>IF('Anexo V - Quadro Consolidado'!AK71=Conferidor!$CE$2,'Anexo V - Quadro Consolidado'!P71,0)</f>
        <v>0</v>
      </c>
      <c r="CF72" s="43">
        <f>IF('Anexo V - Quadro Consolidado'!AK71=Conferidor!$CF$2,'Anexo V - Quadro Consolidado'!P71,0)</f>
        <v>0</v>
      </c>
      <c r="CH72" s="43">
        <f>IF('Anexo V - Quadro Consolidado'!AM71=Conferidor!$CH$2,'Anexo V - Quadro Consolidado'!R71,0)</f>
        <v>0</v>
      </c>
      <c r="CI72" s="43">
        <f>IF('Anexo V - Quadro Consolidado'!AM71=Conferidor!$CI$2,'Anexo V - Quadro Consolidado'!R71,0)</f>
        <v>0</v>
      </c>
      <c r="CJ72" s="43">
        <f>IF('Anexo V - Quadro Consolidado'!AM71=Conferidor!$CJ$2,'Anexo V - Quadro Consolidado'!R71,0)</f>
        <v>0</v>
      </c>
      <c r="CK72" s="43">
        <f>IF('Anexo V - Quadro Consolidado'!AM71=Conferidor!$CK$2,'Anexo V - Quadro Consolidado'!R71,0)</f>
        <v>0</v>
      </c>
      <c r="CL72" s="43">
        <f>IF('Anexo V - Quadro Consolidado'!AM71=Conferidor!$CL$2,'Anexo V - Quadro Consolidado'!R71,0)</f>
        <v>0</v>
      </c>
      <c r="CM72" s="43">
        <f>IF('Anexo V - Quadro Consolidado'!AM71=Conferidor!$CM$2,'Anexo V - Quadro Consolidado'!R71,0)</f>
        <v>0</v>
      </c>
      <c r="CO72" s="43">
        <f>IF('Anexo V - Quadro Consolidado'!AN71=Conferidor!$CO$2,'Anexo V - Quadro Consolidado'!S71,0)</f>
        <v>0</v>
      </c>
      <c r="CP72" s="43">
        <f>IF('Anexo V - Quadro Consolidado'!AN71=Conferidor!$CP$2,'Anexo V - Quadro Consolidado'!S71,0)</f>
        <v>0</v>
      </c>
      <c r="CQ72" s="43">
        <f>IF('Anexo V - Quadro Consolidado'!AN71=Conferidor!$CQ$2,'Anexo V - Quadro Consolidado'!S71,0)</f>
        <v>0</v>
      </c>
      <c r="CR72" s="43">
        <f>IF('Anexo V - Quadro Consolidado'!AN71=Conferidor!$CR$2,'Anexo V - Quadro Consolidado'!S71,0)</f>
        <v>0</v>
      </c>
      <c r="CS72" s="43">
        <f>IF('Anexo V - Quadro Consolidado'!AN71=Conferidor!$CS$2,'Anexo V - Quadro Consolidado'!S71,0)</f>
        <v>0</v>
      </c>
      <c r="CT72" s="43">
        <f>IF('Anexo V - Quadro Consolidado'!AN71=Conferidor!$CT$2,'Anexo V - Quadro Consolidado'!S71,0)</f>
        <v>0</v>
      </c>
      <c r="CV72" s="43">
        <f>IF('Anexo V - Quadro Consolidado'!AO71=Conferidor!$CV$2,'Anexo V - Quadro Consolidado'!T71,0)</f>
        <v>0</v>
      </c>
      <c r="CW72" s="43">
        <f>IF('Anexo V - Quadro Consolidado'!AO71=Conferidor!$CW$2,'Anexo V - Quadro Consolidado'!T71,0)</f>
        <v>0</v>
      </c>
      <c r="CX72" s="43">
        <f>IF('Anexo V - Quadro Consolidado'!AO71=Conferidor!$CX$2,'Anexo V - Quadro Consolidado'!T71,0)</f>
        <v>0</v>
      </c>
      <c r="CY72" s="43">
        <f>IF('Anexo V - Quadro Consolidado'!AO71=Conferidor!$CY$2,'Anexo V - Quadro Consolidado'!T71,0)</f>
        <v>0</v>
      </c>
      <c r="CZ72" s="43">
        <f>IF('Anexo V - Quadro Consolidado'!AO71=Conferidor!$CZ$2,'Anexo V - Quadro Consolidado'!T71,0)</f>
        <v>0</v>
      </c>
      <c r="DA72" s="43">
        <f>IF('Anexo V - Quadro Consolidado'!AO71=Conferidor!$DA$2,'Anexo V - Quadro Consolidado'!T71,0)</f>
        <v>0</v>
      </c>
      <c r="DC72" s="43">
        <f>IF('Anexo V - Quadro Consolidado'!AL71=Conferidor!$DC$2,'Anexo V - Quadro Consolidado'!Q71,0)</f>
        <v>0</v>
      </c>
      <c r="DD72" s="43">
        <f>IF('Anexo V - Quadro Consolidado'!AL71=Conferidor!$DD$2,'Anexo V - Quadro Consolidado'!Q71,0)</f>
        <v>0</v>
      </c>
      <c r="DE72" s="43">
        <f>IF('Anexo V - Quadro Consolidado'!AL71=Conferidor!$DE$2,'Anexo V - Quadro Consolidado'!Q71,0)</f>
        <v>0</v>
      </c>
      <c r="DF72" s="43">
        <f>IF('Anexo V - Quadro Consolidado'!AL71=Conferidor!$DF$2,'Anexo V - Quadro Consolidado'!Q71,0)</f>
        <v>0</v>
      </c>
      <c r="DG72" s="43">
        <f>IF('Anexo V - Quadro Consolidado'!AL71=Conferidor!$DG$2,'Anexo V - Quadro Consolidado'!Q71,0)</f>
        <v>0</v>
      </c>
      <c r="DH72" s="43">
        <f>IF('Anexo V - Quadro Consolidado'!AL71=Conferidor!$DH$2,'Anexo V - Quadro Consolidado'!Q71,0)</f>
        <v>0</v>
      </c>
      <c r="DJ72" s="43">
        <f>IF('Anexo V - Quadro Consolidado'!AP71=Conferidor!$DJ$2,'Anexo V - Quadro Consolidado'!U71,0)</f>
        <v>0</v>
      </c>
      <c r="DK72" s="43">
        <f>IF('Anexo V - Quadro Consolidado'!AP71=Conferidor!$DK$2,'Anexo V - Quadro Consolidado'!U71,0)</f>
        <v>0</v>
      </c>
      <c r="DL72" s="43">
        <f>IF('Anexo V - Quadro Consolidado'!AP71=Conferidor!$DL$2,'Anexo V - Quadro Consolidado'!U71,0)</f>
        <v>0</v>
      </c>
      <c r="DM72" s="43">
        <f>IF('Anexo V - Quadro Consolidado'!AP71=Conferidor!$DM$2,'Anexo V - Quadro Consolidado'!U71,0)</f>
        <v>0</v>
      </c>
      <c r="DN72" s="43">
        <f>IF('Anexo V - Quadro Consolidado'!AP71=Conferidor!$DN$2,'Anexo V - Quadro Consolidado'!U71,0)</f>
        <v>0</v>
      </c>
      <c r="DO72" s="43">
        <f>IF('Anexo V - Quadro Consolidado'!AP71=Conferidor!$DO$2,'Anexo V - Quadro Consolidado'!U71,0)</f>
        <v>0</v>
      </c>
      <c r="DQ72" s="43">
        <f>IF('Anexo V - Quadro Consolidado'!AQ71=Conferidor!$DQ$2,'Anexo V - Quadro Consolidado'!V71,0)</f>
        <v>0</v>
      </c>
      <c r="DR72" s="43">
        <f>IF('Anexo V - Quadro Consolidado'!AQ71=Conferidor!$DR$2,'Anexo V - Quadro Consolidado'!V71,0)</f>
        <v>0</v>
      </c>
      <c r="DS72" s="43">
        <f>IF('Anexo V - Quadro Consolidado'!AQ71=Conferidor!$DS$2,'Anexo V - Quadro Consolidado'!V71,0)</f>
        <v>0</v>
      </c>
      <c r="DT72" s="43">
        <f>IF('Anexo V - Quadro Consolidado'!AQ71=Conferidor!$DT$2,'Anexo V - Quadro Consolidado'!V71,0)</f>
        <v>0</v>
      </c>
      <c r="DU72" s="43">
        <f>IF('Anexo V - Quadro Consolidado'!AQ71=Conferidor!$DU$2,'Anexo V - Quadro Consolidado'!V71,0)</f>
        <v>0</v>
      </c>
      <c r="DV72" s="43">
        <f>IF('Anexo V - Quadro Consolidado'!AQ71=Conferidor!$DV$2,'Anexo V - Quadro Consolidado'!V71,0)</f>
        <v>0</v>
      </c>
      <c r="DX72" s="22">
        <f>IF('Anexo V - Quadro Consolidado'!AR71=Conferidor!$DX$2,'Anexo V - Quadro Consolidado'!W71,0)</f>
        <v>0</v>
      </c>
      <c r="DY72" s="22">
        <f>IF('Anexo V - Quadro Consolidado'!AR71=Conferidor!$DY$2,'Anexo V - Quadro Consolidado'!W71,0)</f>
        <v>0</v>
      </c>
      <c r="DZ72" s="22">
        <f>IF('Anexo V - Quadro Consolidado'!AR71=Conferidor!$DZ$2,'Anexo V - Quadro Consolidado'!W71,0)</f>
        <v>0</v>
      </c>
      <c r="EA72" s="22">
        <f>IF('Anexo V - Quadro Consolidado'!AR71=Conferidor!$EA$2,'Anexo V - Quadro Consolidado'!W71,0)</f>
        <v>0</v>
      </c>
      <c r="EB72" s="22">
        <f>IF('Anexo V - Quadro Consolidado'!AR71=Conferidor!$EB$2,'Anexo V - Quadro Consolidado'!W71,0)</f>
        <v>0</v>
      </c>
      <c r="EC72" s="22">
        <f>IF('Anexo V - Quadro Consolidado'!AR71=Conferidor!$EC$2,'Anexo V - Quadro Consolidado'!W71,0)</f>
        <v>0</v>
      </c>
      <c r="EE72" s="43">
        <f>IF('Anexo V - Quadro Consolidado'!AS71=Conferidor!$EE$2,'Anexo V - Quadro Consolidado'!X71,0)</f>
        <v>0</v>
      </c>
      <c r="EF72" s="43">
        <f>IF('Anexo V - Quadro Consolidado'!AS71=Conferidor!$EF$2,'Anexo V - Quadro Consolidado'!X71,0)</f>
        <v>0</v>
      </c>
      <c r="EG72" s="43">
        <f>IF('Anexo V - Quadro Consolidado'!AS71=Conferidor!$EG$2,'Anexo V - Quadro Consolidado'!X71,0)</f>
        <v>0</v>
      </c>
      <c r="EH72" s="43">
        <f>IF('Anexo V - Quadro Consolidado'!AS71=Conferidor!$EH$2,'Anexo V - Quadro Consolidado'!X71,0)</f>
        <v>0</v>
      </c>
      <c r="EI72" s="43">
        <f>IF('Anexo V - Quadro Consolidado'!AS71=Conferidor!$EI$2,'Anexo V - Quadro Consolidado'!X71,0)</f>
        <v>0</v>
      </c>
      <c r="EJ72" s="43">
        <f>IF('Anexo V - Quadro Consolidado'!AS71=Conferidor!$EJ$2,'Anexo V - Quadro Consolidado'!X71,0)</f>
        <v>0</v>
      </c>
      <c r="EL72" s="43">
        <f>IF('Anexo V - Quadro Consolidado'!AT71=Conferidor!$EL$2,'Anexo V - Quadro Consolidado'!Y71,0)</f>
        <v>0</v>
      </c>
      <c r="EM72" s="43">
        <f>IF('Anexo V - Quadro Consolidado'!AT71=Conferidor!$EM$2,'Anexo V - Quadro Consolidado'!Y71,0)</f>
        <v>0</v>
      </c>
      <c r="EN72" s="43">
        <f>IF('Anexo V - Quadro Consolidado'!AT71=Conferidor!$EN$2,'Anexo V - Quadro Consolidado'!Y71,0)</f>
        <v>0</v>
      </c>
      <c r="EO72" s="43">
        <f>IF('Anexo V - Quadro Consolidado'!AT71=Conferidor!$EO$2,'Anexo V - Quadro Consolidado'!Y71,0)</f>
        <v>0</v>
      </c>
      <c r="EP72" s="43">
        <f>IF('Anexo V - Quadro Consolidado'!AT71=Conferidor!$EP$2,'Anexo V - Quadro Consolidado'!Y71,0)</f>
        <v>0</v>
      </c>
      <c r="EQ72" s="43">
        <f>IF('Anexo V - Quadro Consolidado'!AT71=Conferidor!$EQ$2,'Anexo V - Quadro Consolidado'!Y71,0)</f>
        <v>0</v>
      </c>
    </row>
    <row r="73" spans="1:147">
      <c r="A73" s="12" t="s">
        <v>748</v>
      </c>
      <c r="B73" s="12" t="s">
        <v>104</v>
      </c>
      <c r="C73" s="12" t="s">
        <v>60</v>
      </c>
      <c r="D73" s="50">
        <f>IF('Anexo V - Quadro Consolidado'!AA72=Conferidor!$D$2,'Anexo V - Quadro Consolidado'!F72,0)</f>
        <v>0</v>
      </c>
      <c r="E73" s="50">
        <f>IF('Anexo V - Quadro Consolidado'!AA72=Conferidor!$E$2,'Anexo V - Quadro Consolidado'!F72,0)</f>
        <v>0</v>
      </c>
      <c r="F73" s="50">
        <f>IF('Anexo V - Quadro Consolidado'!AA72=Conferidor!$F$2,'Anexo V - Quadro Consolidado'!F72,0)</f>
        <v>0</v>
      </c>
      <c r="G73" s="50">
        <f>IF('Anexo V - Quadro Consolidado'!AA72=Conferidor!$G$2,'Anexo V - Quadro Consolidado'!F72,0)</f>
        <v>0</v>
      </c>
      <c r="H73" s="50">
        <f>IF('Anexo V - Quadro Consolidado'!AA72=Conferidor!$H$2,'Anexo V - Quadro Consolidado'!F72,0)</f>
        <v>0</v>
      </c>
      <c r="I73" s="50">
        <f>IF('Anexo V - Quadro Consolidado'!AA72=Conferidor!$I$2,'Anexo V - Quadro Consolidado'!F72,0)</f>
        <v>0</v>
      </c>
      <c r="K73" s="262">
        <f>IF('Anexo V - Quadro Consolidado'!AB72=Conferidor!$K$2,'Anexo V - Quadro Consolidado'!G72,0)</f>
        <v>0</v>
      </c>
      <c r="L73" s="262">
        <f>IF('Anexo V - Quadro Consolidado'!AB72=Conferidor!$L$2,'Anexo V - Quadro Consolidado'!G72,0)</f>
        <v>0</v>
      </c>
      <c r="M73" s="262">
        <f>IF('Anexo V - Quadro Consolidado'!AB72=Conferidor!$M$2,'Anexo V - Quadro Consolidado'!G72,0)</f>
        <v>0</v>
      </c>
      <c r="N73" s="262">
        <f>IF('Anexo V - Quadro Consolidado'!AB72=Conferidor!$N$2,'Anexo V - Quadro Consolidado'!G72,0)</f>
        <v>0</v>
      </c>
      <c r="O73" s="262">
        <f>IF('Anexo V - Quadro Consolidado'!AB72=Conferidor!$O$2,'Anexo V - Quadro Consolidado'!G72,0)</f>
        <v>0</v>
      </c>
      <c r="P73" s="262">
        <f>IF('Anexo V - Quadro Consolidado'!AB72=Conferidor!$P$2,'Anexo V - Quadro Consolidado'!G72,0)</f>
        <v>0</v>
      </c>
      <c r="R73" s="50">
        <f>IF('Anexo V - Quadro Consolidado'!AC72=Conferidor!$R$2,'Anexo V - Quadro Consolidado'!H72,0)</f>
        <v>0</v>
      </c>
      <c r="S73" s="50">
        <f>IF('Anexo V - Quadro Consolidado'!AC72=Conferidor!$S$2,'Anexo V - Quadro Consolidado'!H72,0)</f>
        <v>0</v>
      </c>
      <c r="T73" s="50">
        <f>IF('Anexo V - Quadro Consolidado'!AC72=Conferidor!$T$2,'Anexo V - Quadro Consolidado'!H72,0)</f>
        <v>0</v>
      </c>
      <c r="U73" s="50">
        <f>IF('Anexo V - Quadro Consolidado'!AC72=Conferidor!$U$2,'Anexo V - Quadro Consolidado'!H72,0)</f>
        <v>0</v>
      </c>
      <c r="V73" s="50">
        <f>IF('Anexo V - Quadro Consolidado'!AC72=Conferidor!$V$2,'Anexo V - Quadro Consolidado'!H72,0)</f>
        <v>0</v>
      </c>
      <c r="W73" s="50">
        <f>IF('Anexo V - Quadro Consolidado'!AC72=Conferidor!$W$2,'Anexo V - Quadro Consolidado'!H72,0)</f>
        <v>0</v>
      </c>
      <c r="Y73" s="43">
        <f>IF('Anexo V - Quadro Consolidado'!AH72=Conferidor!$Y$2,'Anexo V - Quadro Consolidado'!M72,0)</f>
        <v>0</v>
      </c>
      <c r="Z73" s="43">
        <f>IF('Anexo V - Quadro Consolidado'!AH72=Conferidor!$Z$2,'Anexo V - Quadro Consolidado'!M72,0)</f>
        <v>0</v>
      </c>
      <c r="AA73" s="43">
        <f>IF('Anexo V - Quadro Consolidado'!AH72=Conferidor!$AA$2,'Anexo V - Quadro Consolidado'!M72,0)</f>
        <v>0</v>
      </c>
      <c r="AB73" s="43">
        <f>IF('Anexo V - Quadro Consolidado'!AH72=Conferidor!$AB$2,'Anexo V - Quadro Consolidado'!M72,0)</f>
        <v>0</v>
      </c>
      <c r="AC73" s="43">
        <f>IF('Anexo V - Quadro Consolidado'!AH72=Conferidor!$AC$2,'Anexo V - Quadro Consolidado'!M72,0)</f>
        <v>0</v>
      </c>
      <c r="AD73" s="43">
        <f>IF('Anexo V - Quadro Consolidado'!AH72=Conferidor!$AD$2,'Anexo V - Quadro Consolidado'!M72,0)</f>
        <v>0</v>
      </c>
      <c r="AF73" s="43">
        <f>IF('Anexo V - Quadro Consolidado'!AI72=Conferidor!$AF$2,'Anexo V - Quadro Consolidado'!N72,0)</f>
        <v>0</v>
      </c>
      <c r="AG73" s="43">
        <f>IF('Anexo V - Quadro Consolidado'!AI72=Conferidor!$AG$2,'Anexo V - Quadro Consolidado'!N72,0)</f>
        <v>0</v>
      </c>
      <c r="AH73" s="43">
        <f>IF('Anexo V - Quadro Consolidado'!AI72=Conferidor!$AH$2,'Anexo V - Quadro Consolidado'!N72,0)</f>
        <v>0</v>
      </c>
      <c r="AI73" s="43">
        <f>IF('Anexo V - Quadro Consolidado'!AI72=Conferidor!$AI$2,'Anexo V - Quadro Consolidado'!N72,0)</f>
        <v>0</v>
      </c>
      <c r="AJ73" s="43">
        <f>IF('Anexo V - Quadro Consolidado'!AI72=Conferidor!$AJ$2,'Anexo V - Quadro Consolidado'!N72,0)</f>
        <v>0</v>
      </c>
      <c r="AK73" s="43">
        <f>IF('Anexo V - Quadro Consolidado'!AI72=Conferidor!$AK$2,'Anexo V - Quadro Consolidado'!N72,0)</f>
        <v>0</v>
      </c>
      <c r="AM73" s="43">
        <f>IF('Anexo V - Quadro Consolidado'!AJ72=Conferidor!$AM$2,'Anexo V - Quadro Consolidado'!O72,0)</f>
        <v>0</v>
      </c>
      <c r="AN73" s="43">
        <f>IF('Anexo V - Quadro Consolidado'!AJ72=Conferidor!$AN$2,'Anexo V - Quadro Consolidado'!O72,0)</f>
        <v>0</v>
      </c>
      <c r="AO73" s="43">
        <f>IF('Anexo V - Quadro Consolidado'!AJ72=Conferidor!$AO$2,'Anexo V - Quadro Consolidado'!O72,0)</f>
        <v>0</v>
      </c>
      <c r="AP73" s="43">
        <f>IF('Anexo V - Quadro Consolidado'!AJ72=Conferidor!$AP$2,'Anexo V - Quadro Consolidado'!O72,0)</f>
        <v>0</v>
      </c>
      <c r="AQ73" s="43">
        <f>IF('Anexo V - Quadro Consolidado'!AJ72=Conferidor!$AQ$2,'Anexo V - Quadro Consolidado'!O72,0)</f>
        <v>0</v>
      </c>
      <c r="AR73" s="43">
        <f>IF('Anexo V - Quadro Consolidado'!AJ72=Conferidor!$AR$2,'Anexo V - Quadro Consolidado'!O72,0)</f>
        <v>0</v>
      </c>
      <c r="AT73" s="43">
        <f>IF('Anexo V - Quadro Consolidado'!AE72=Conferidor!$AT$2,'Anexo V - Quadro Consolidado'!J72,0)</f>
        <v>0</v>
      </c>
      <c r="AU73" s="43">
        <f>IF('Anexo V - Quadro Consolidado'!AE72=Conferidor!$AU$2,'Anexo V - Quadro Consolidado'!J72,0)</f>
        <v>0</v>
      </c>
      <c r="AV73" s="43">
        <f>IF('Anexo V - Quadro Consolidado'!AE72=Conferidor!$AV$2,'Anexo V - Quadro Consolidado'!J72,0)</f>
        <v>0</v>
      </c>
      <c r="AW73" s="43">
        <f>IF('Anexo V - Quadro Consolidado'!AE72=Conferidor!$AW$2,'Anexo V - Quadro Consolidado'!J72,0)</f>
        <v>0</v>
      </c>
      <c r="AX73" s="43">
        <f>IF('Anexo V - Quadro Consolidado'!AE72=Conferidor!$AX$2,'Anexo V - Quadro Consolidado'!J72,0)</f>
        <v>1</v>
      </c>
      <c r="AY73" s="43">
        <f>IF('Anexo V - Quadro Consolidado'!AE72=Conferidor!$AY$2,'Anexo V - Quadro Consolidado'!J72,0)</f>
        <v>0</v>
      </c>
      <c r="AZ73" s="43">
        <f>IF('Anexo V - Quadro Consolidado'!AE72=Conferidor!$AZ$2,'Anexo V - Quadro Consolidado'!J72,0)</f>
        <v>0</v>
      </c>
      <c r="BA73" s="43">
        <f>IF('Anexo V - Quadro Consolidado'!AE72=Conferidor!$BA$2,'Anexo V - Quadro Consolidado'!J72,0)</f>
        <v>0</v>
      </c>
      <c r="BB73" s="43">
        <f>IF('Anexo V - Quadro Consolidado'!AE72=Conferidor!$BB$2,'Anexo V - Quadro Consolidado'!J72,0)</f>
        <v>0</v>
      </c>
      <c r="BD73" s="43">
        <f>IF('Anexo V - Quadro Consolidado'!AF72=Conferidor!$BD$2,'Anexo V - Quadro Consolidado'!K72,0)</f>
        <v>0</v>
      </c>
      <c r="BE73" s="43">
        <f>IF('Anexo V - Quadro Consolidado'!AF72=Conferidor!$BE$2,'Anexo V - Quadro Consolidado'!K72,0)</f>
        <v>0</v>
      </c>
      <c r="BF73" s="43">
        <f>IF('Anexo V - Quadro Consolidado'!AF72=Conferidor!$BF$2,'Anexo V - Quadro Consolidado'!K72,0)</f>
        <v>0</v>
      </c>
      <c r="BG73" s="43">
        <f>IF('Anexo V - Quadro Consolidado'!AF72=Conferidor!$BG$2,'Anexo V - Quadro Consolidado'!K72,0)</f>
        <v>0</v>
      </c>
      <c r="BH73" s="43">
        <f>IF('Anexo V - Quadro Consolidado'!AF72=Conferidor!$BH$2,'Anexo V - Quadro Consolidado'!K72,0)</f>
        <v>0</v>
      </c>
      <c r="BI73" s="43">
        <f>IF('Anexo V - Quadro Consolidado'!AF72=Conferidor!$BI$2,'Anexo V - Quadro Consolidado'!K72,0)</f>
        <v>0</v>
      </c>
      <c r="BJ73" s="43">
        <f>IF('Anexo V - Quadro Consolidado'!AF72=Conferidor!$BJ$2,'Anexo V - Quadro Consolidado'!K72,0)</f>
        <v>0</v>
      </c>
      <c r="BK73" s="43">
        <f>IF('Anexo V - Quadro Consolidado'!AF72=Conferidor!$BK$2,'Anexo V - Quadro Consolidado'!K72,0)</f>
        <v>0</v>
      </c>
      <c r="BM73" s="43">
        <f>IF('Anexo V - Quadro Consolidado'!AG72=Conferidor!$BM$2,'Anexo V - Quadro Consolidado'!L72,0)</f>
        <v>0</v>
      </c>
      <c r="BN73" s="43">
        <f>IF('Anexo V - Quadro Consolidado'!AG72=Conferidor!$BN$2,'Anexo V - Quadro Consolidado'!L72,0)</f>
        <v>0</v>
      </c>
      <c r="BO73" s="43">
        <f>IF('Anexo V - Quadro Consolidado'!AG72=Conferidor!$BO$2,'Anexo V - Quadro Consolidado'!L72,0)</f>
        <v>0</v>
      </c>
      <c r="BP73" s="43">
        <f>IF('Anexo V - Quadro Consolidado'!AG72=Conferidor!$BP$2,'Anexo V - Quadro Consolidado'!L72,0)</f>
        <v>0</v>
      </c>
      <c r="BQ73" s="43">
        <f>IF('Anexo V - Quadro Consolidado'!AG72=Conferidor!$BQ$2,'Anexo V - Quadro Consolidado'!L72,0)</f>
        <v>0</v>
      </c>
      <c r="BR73" s="43">
        <f>IF('Anexo V - Quadro Consolidado'!AG72=Conferidor!$BR$2,'Anexo V - Quadro Consolidado'!L72,0)</f>
        <v>0</v>
      </c>
      <c r="BT73" s="43">
        <f>IF('Anexo V - Quadro Consolidado'!AD72=Conferidor!$BT$2,'Anexo V - Quadro Consolidado'!I72,0)</f>
        <v>0</v>
      </c>
      <c r="BU73" s="43">
        <f>IF('Anexo V - Quadro Consolidado'!AD72=Conferidor!$BU$2,'Anexo V - Quadro Consolidado'!I72,0)</f>
        <v>0</v>
      </c>
      <c r="BV73" s="43">
        <f>IF('Anexo V - Quadro Consolidado'!AD72=Conferidor!$BV$2,'Anexo V - Quadro Consolidado'!I72,0)</f>
        <v>0</v>
      </c>
      <c r="BW73" s="43">
        <f>IF('Anexo V - Quadro Consolidado'!AD72=Conferidor!$BW$2,'Anexo V - Quadro Consolidado'!I72,0)</f>
        <v>0</v>
      </c>
      <c r="BX73" s="43">
        <f>IF('Anexo V - Quadro Consolidado'!AD72=Conferidor!$BX$2,'Anexo V - Quadro Consolidado'!I72,0)</f>
        <v>0</v>
      </c>
      <c r="BY73" s="43">
        <f>IF('Anexo V - Quadro Consolidado'!AD72=Conferidor!$BY$2,'Anexo V - Quadro Consolidado'!I72,0)</f>
        <v>0</v>
      </c>
      <c r="CA73" s="43">
        <f>IF('Anexo V - Quadro Consolidado'!AK72=Conferidor!$CA$2,'Anexo V - Quadro Consolidado'!P72,0)</f>
        <v>0</v>
      </c>
      <c r="CB73" s="43">
        <f>IF('Anexo V - Quadro Consolidado'!AK72=Conferidor!$CB$2,'Anexo V - Quadro Consolidado'!P72,0)</f>
        <v>0</v>
      </c>
      <c r="CC73" s="43">
        <f>IF('Anexo V - Quadro Consolidado'!AK72=Conferidor!$CC$2,'Anexo V - Quadro Consolidado'!P72,0)</f>
        <v>0</v>
      </c>
      <c r="CD73" s="43">
        <f>IF('Anexo V - Quadro Consolidado'!AK72=Conferidor!$CD$2,'Anexo V - Quadro Consolidado'!P72,0)</f>
        <v>0</v>
      </c>
      <c r="CE73" s="43">
        <f>IF('Anexo V - Quadro Consolidado'!AK72=Conferidor!$CE$2,'Anexo V - Quadro Consolidado'!P72,0)</f>
        <v>0</v>
      </c>
      <c r="CF73" s="43">
        <f>IF('Anexo V - Quadro Consolidado'!AK72=Conferidor!$CF$2,'Anexo V - Quadro Consolidado'!P72,0)</f>
        <v>0</v>
      </c>
      <c r="CH73" s="43">
        <f>IF('Anexo V - Quadro Consolidado'!AM72=Conferidor!$CH$2,'Anexo V - Quadro Consolidado'!R72,0)</f>
        <v>0</v>
      </c>
      <c r="CI73" s="43">
        <f>IF('Anexo V - Quadro Consolidado'!AM72=Conferidor!$CI$2,'Anexo V - Quadro Consolidado'!R72,0)</f>
        <v>0</v>
      </c>
      <c r="CJ73" s="43">
        <f>IF('Anexo V - Quadro Consolidado'!AM72=Conferidor!$CJ$2,'Anexo V - Quadro Consolidado'!R72,0)</f>
        <v>0</v>
      </c>
      <c r="CK73" s="43">
        <f>IF('Anexo V - Quadro Consolidado'!AM72=Conferidor!$CK$2,'Anexo V - Quadro Consolidado'!R72,0)</f>
        <v>0</v>
      </c>
      <c r="CL73" s="43">
        <f>IF('Anexo V - Quadro Consolidado'!AM72=Conferidor!$CL$2,'Anexo V - Quadro Consolidado'!R72,0)</f>
        <v>0</v>
      </c>
      <c r="CM73" s="43">
        <f>IF('Anexo V - Quadro Consolidado'!AM72=Conferidor!$CM$2,'Anexo V - Quadro Consolidado'!R72,0)</f>
        <v>0</v>
      </c>
      <c r="CO73" s="43">
        <f>IF('Anexo V - Quadro Consolidado'!AN72=Conferidor!$CO$2,'Anexo V - Quadro Consolidado'!S72,0)</f>
        <v>0</v>
      </c>
      <c r="CP73" s="43">
        <f>IF('Anexo V - Quadro Consolidado'!AN72=Conferidor!$CP$2,'Anexo V - Quadro Consolidado'!S72,0)</f>
        <v>0</v>
      </c>
      <c r="CQ73" s="43">
        <f>IF('Anexo V - Quadro Consolidado'!AN72=Conferidor!$CQ$2,'Anexo V - Quadro Consolidado'!S72,0)</f>
        <v>0</v>
      </c>
      <c r="CR73" s="43">
        <f>IF('Anexo V - Quadro Consolidado'!AN72=Conferidor!$CR$2,'Anexo V - Quadro Consolidado'!S72,0)</f>
        <v>0</v>
      </c>
      <c r="CS73" s="43">
        <f>IF('Anexo V - Quadro Consolidado'!AN72=Conferidor!$CS$2,'Anexo V - Quadro Consolidado'!S72,0)</f>
        <v>0</v>
      </c>
      <c r="CT73" s="43">
        <f>IF('Anexo V - Quadro Consolidado'!AN72=Conferidor!$CT$2,'Anexo V - Quadro Consolidado'!S72,0)</f>
        <v>0</v>
      </c>
      <c r="CV73" s="43">
        <f>IF('Anexo V - Quadro Consolidado'!AO72=Conferidor!$CV$2,'Anexo V - Quadro Consolidado'!T72,0)</f>
        <v>0</v>
      </c>
      <c r="CW73" s="43">
        <f>IF('Anexo V - Quadro Consolidado'!AO72=Conferidor!$CW$2,'Anexo V - Quadro Consolidado'!T72,0)</f>
        <v>0</v>
      </c>
      <c r="CX73" s="43">
        <f>IF('Anexo V - Quadro Consolidado'!AO72=Conferidor!$CX$2,'Anexo V - Quadro Consolidado'!T72,0)</f>
        <v>0</v>
      </c>
      <c r="CY73" s="43">
        <f>IF('Anexo V - Quadro Consolidado'!AO72=Conferidor!$CY$2,'Anexo V - Quadro Consolidado'!T72,0)</f>
        <v>0</v>
      </c>
      <c r="CZ73" s="43">
        <f>IF('Anexo V - Quadro Consolidado'!AO72=Conferidor!$CZ$2,'Anexo V - Quadro Consolidado'!T72,0)</f>
        <v>0</v>
      </c>
      <c r="DA73" s="43">
        <f>IF('Anexo V - Quadro Consolidado'!AO72=Conferidor!$DA$2,'Anexo V - Quadro Consolidado'!T72,0)</f>
        <v>0</v>
      </c>
      <c r="DC73" s="43">
        <f>IF('Anexo V - Quadro Consolidado'!AL72=Conferidor!$DC$2,'Anexo V - Quadro Consolidado'!Q72,0)</f>
        <v>0</v>
      </c>
      <c r="DD73" s="43">
        <f>IF('Anexo V - Quadro Consolidado'!AL72=Conferidor!$DD$2,'Anexo V - Quadro Consolidado'!Q72,0)</f>
        <v>0</v>
      </c>
      <c r="DE73" s="43">
        <f>IF('Anexo V - Quadro Consolidado'!AL72=Conferidor!$DE$2,'Anexo V - Quadro Consolidado'!Q72,0)</f>
        <v>0</v>
      </c>
      <c r="DF73" s="43">
        <f>IF('Anexo V - Quadro Consolidado'!AL72=Conferidor!$DF$2,'Anexo V - Quadro Consolidado'!Q72,0)</f>
        <v>0</v>
      </c>
      <c r="DG73" s="43">
        <f>IF('Anexo V - Quadro Consolidado'!AL72=Conferidor!$DG$2,'Anexo V - Quadro Consolidado'!Q72,0)</f>
        <v>0</v>
      </c>
      <c r="DH73" s="43">
        <f>IF('Anexo V - Quadro Consolidado'!AL72=Conferidor!$DH$2,'Anexo V - Quadro Consolidado'!Q72,0)</f>
        <v>0</v>
      </c>
      <c r="DJ73" s="43">
        <f>IF('Anexo V - Quadro Consolidado'!AP72=Conferidor!$DJ$2,'Anexo V - Quadro Consolidado'!U72,0)</f>
        <v>0</v>
      </c>
      <c r="DK73" s="43">
        <f>IF('Anexo V - Quadro Consolidado'!AP72=Conferidor!$DK$2,'Anexo V - Quadro Consolidado'!U72,0)</f>
        <v>0</v>
      </c>
      <c r="DL73" s="43">
        <f>IF('Anexo V - Quadro Consolidado'!AP72=Conferidor!$DL$2,'Anexo V - Quadro Consolidado'!U72,0)</f>
        <v>0</v>
      </c>
      <c r="DM73" s="43">
        <f>IF('Anexo V - Quadro Consolidado'!AP72=Conferidor!$DM$2,'Anexo V - Quadro Consolidado'!U72,0)</f>
        <v>0</v>
      </c>
      <c r="DN73" s="43">
        <f>IF('Anexo V - Quadro Consolidado'!AP72=Conferidor!$DN$2,'Anexo V - Quadro Consolidado'!U72,0)</f>
        <v>0</v>
      </c>
      <c r="DO73" s="43">
        <f>IF('Anexo V - Quadro Consolidado'!AP72=Conferidor!$DO$2,'Anexo V - Quadro Consolidado'!U72,0)</f>
        <v>0</v>
      </c>
      <c r="DQ73" s="43">
        <f>IF('Anexo V - Quadro Consolidado'!AQ72=Conferidor!$DQ$2,'Anexo V - Quadro Consolidado'!V72,0)</f>
        <v>0</v>
      </c>
      <c r="DR73" s="43">
        <f>IF('Anexo V - Quadro Consolidado'!AQ72=Conferidor!$DR$2,'Anexo V - Quadro Consolidado'!V72,0)</f>
        <v>0</v>
      </c>
      <c r="DS73" s="43">
        <f>IF('Anexo V - Quadro Consolidado'!AQ72=Conferidor!$DS$2,'Anexo V - Quadro Consolidado'!V72,0)</f>
        <v>0</v>
      </c>
      <c r="DT73" s="43">
        <f>IF('Anexo V - Quadro Consolidado'!AQ72=Conferidor!$DT$2,'Anexo V - Quadro Consolidado'!V72,0)</f>
        <v>0</v>
      </c>
      <c r="DU73" s="43">
        <f>IF('Anexo V - Quadro Consolidado'!AQ72=Conferidor!$DU$2,'Anexo V - Quadro Consolidado'!V72,0)</f>
        <v>0</v>
      </c>
      <c r="DV73" s="43">
        <f>IF('Anexo V - Quadro Consolidado'!AQ72=Conferidor!$DV$2,'Anexo V - Quadro Consolidado'!V72,0)</f>
        <v>0</v>
      </c>
      <c r="DX73" s="22">
        <f>IF('Anexo V - Quadro Consolidado'!AR72=Conferidor!$DX$2,'Anexo V - Quadro Consolidado'!W72,0)</f>
        <v>0</v>
      </c>
      <c r="DY73" s="22">
        <f>IF('Anexo V - Quadro Consolidado'!AR72=Conferidor!$DY$2,'Anexo V - Quadro Consolidado'!W72,0)</f>
        <v>0</v>
      </c>
      <c r="DZ73" s="22">
        <f>IF('Anexo V - Quadro Consolidado'!AR72=Conferidor!$DZ$2,'Anexo V - Quadro Consolidado'!W72,0)</f>
        <v>0</v>
      </c>
      <c r="EA73" s="22">
        <f>IF('Anexo V - Quadro Consolidado'!AR72=Conferidor!$EA$2,'Anexo V - Quadro Consolidado'!W72,0)</f>
        <v>0</v>
      </c>
      <c r="EB73" s="22">
        <f>IF('Anexo V - Quadro Consolidado'!AR72=Conferidor!$EB$2,'Anexo V - Quadro Consolidado'!W72,0)</f>
        <v>0</v>
      </c>
      <c r="EC73" s="22">
        <f>IF('Anexo V - Quadro Consolidado'!AR72=Conferidor!$EC$2,'Anexo V - Quadro Consolidado'!W72,0)</f>
        <v>0</v>
      </c>
      <c r="EE73" s="43">
        <f>IF('Anexo V - Quadro Consolidado'!AS72=Conferidor!$EE$2,'Anexo V - Quadro Consolidado'!X72,0)</f>
        <v>0</v>
      </c>
      <c r="EF73" s="43">
        <f>IF('Anexo V - Quadro Consolidado'!AS72=Conferidor!$EF$2,'Anexo V - Quadro Consolidado'!X72,0)</f>
        <v>0</v>
      </c>
      <c r="EG73" s="43">
        <f>IF('Anexo V - Quadro Consolidado'!AS72=Conferidor!$EG$2,'Anexo V - Quadro Consolidado'!X72,0)</f>
        <v>0</v>
      </c>
      <c r="EH73" s="43">
        <f>IF('Anexo V - Quadro Consolidado'!AS72=Conferidor!$EH$2,'Anexo V - Quadro Consolidado'!X72,0)</f>
        <v>0</v>
      </c>
      <c r="EI73" s="43">
        <f>IF('Anexo V - Quadro Consolidado'!AS72=Conferidor!$EI$2,'Anexo V - Quadro Consolidado'!X72,0)</f>
        <v>0</v>
      </c>
      <c r="EJ73" s="43">
        <f>IF('Anexo V - Quadro Consolidado'!AS72=Conferidor!$EJ$2,'Anexo V - Quadro Consolidado'!X72,0)</f>
        <v>0</v>
      </c>
      <c r="EL73" s="43">
        <f>IF('Anexo V - Quadro Consolidado'!AT72=Conferidor!$EL$2,'Anexo V - Quadro Consolidado'!Y72,0)</f>
        <v>0</v>
      </c>
      <c r="EM73" s="43">
        <f>IF('Anexo V - Quadro Consolidado'!AT72=Conferidor!$EM$2,'Anexo V - Quadro Consolidado'!Y72,0)</f>
        <v>0</v>
      </c>
      <c r="EN73" s="43">
        <f>IF('Anexo V - Quadro Consolidado'!AT72=Conferidor!$EN$2,'Anexo V - Quadro Consolidado'!Y72,0)</f>
        <v>0</v>
      </c>
      <c r="EO73" s="43">
        <f>IF('Anexo V - Quadro Consolidado'!AT72=Conferidor!$EO$2,'Anexo V - Quadro Consolidado'!Y72,0)</f>
        <v>0</v>
      </c>
      <c r="EP73" s="43">
        <f>IF('Anexo V - Quadro Consolidado'!AT72=Conferidor!$EP$2,'Anexo V - Quadro Consolidado'!Y72,0)</f>
        <v>0</v>
      </c>
      <c r="EQ73" s="43">
        <f>IF('Anexo V - Quadro Consolidado'!AT72=Conferidor!$EQ$2,'Anexo V - Quadro Consolidado'!Y72,0)</f>
        <v>0</v>
      </c>
    </row>
    <row r="74" spans="1:147">
      <c r="A74" s="12" t="s">
        <v>748</v>
      </c>
      <c r="B74" s="12" t="s">
        <v>104</v>
      </c>
      <c r="C74" s="12" t="s">
        <v>69</v>
      </c>
      <c r="D74" s="50">
        <f>IF('Anexo V - Quadro Consolidado'!AA73=Conferidor!$D$2,'Anexo V - Quadro Consolidado'!F73,0)</f>
        <v>0</v>
      </c>
      <c r="E74" s="50">
        <f>IF('Anexo V - Quadro Consolidado'!AA73=Conferidor!$E$2,'Anexo V - Quadro Consolidado'!F73,0)</f>
        <v>0</v>
      </c>
      <c r="F74" s="50">
        <f>IF('Anexo V - Quadro Consolidado'!AA73=Conferidor!$F$2,'Anexo V - Quadro Consolidado'!F73,0)</f>
        <v>0</v>
      </c>
      <c r="G74" s="50">
        <f>IF('Anexo V - Quadro Consolidado'!AA73=Conferidor!$G$2,'Anexo V - Quadro Consolidado'!F73,0)</f>
        <v>0</v>
      </c>
      <c r="H74" s="50">
        <f>IF('Anexo V - Quadro Consolidado'!AA73=Conferidor!$H$2,'Anexo V - Quadro Consolidado'!F73,0)</f>
        <v>0</v>
      </c>
      <c r="I74" s="50">
        <f>IF('Anexo V - Quadro Consolidado'!AA73=Conferidor!$I$2,'Anexo V - Quadro Consolidado'!F73,0)</f>
        <v>0</v>
      </c>
      <c r="K74" s="262">
        <f>IF('Anexo V - Quadro Consolidado'!AB73=Conferidor!$K$2,'Anexo V - Quadro Consolidado'!G73,0)</f>
        <v>0</v>
      </c>
      <c r="L74" s="262">
        <f>IF('Anexo V - Quadro Consolidado'!AB73=Conferidor!$L$2,'Anexo V - Quadro Consolidado'!G73,0)</f>
        <v>0</v>
      </c>
      <c r="M74" s="262">
        <f>IF('Anexo V - Quadro Consolidado'!AB73=Conferidor!$M$2,'Anexo V - Quadro Consolidado'!G73,0)</f>
        <v>0</v>
      </c>
      <c r="N74" s="262">
        <f>IF('Anexo V - Quadro Consolidado'!AB73=Conferidor!$N$2,'Anexo V - Quadro Consolidado'!G73,0)</f>
        <v>0</v>
      </c>
      <c r="O74" s="262">
        <f>IF('Anexo V - Quadro Consolidado'!AB73=Conferidor!$O$2,'Anexo V - Quadro Consolidado'!G73,0)</f>
        <v>0</v>
      </c>
      <c r="P74" s="262">
        <f>IF('Anexo V - Quadro Consolidado'!AB73=Conferidor!$P$2,'Anexo V - Quadro Consolidado'!G73,0)</f>
        <v>0</v>
      </c>
      <c r="R74" s="50">
        <f>IF('Anexo V - Quadro Consolidado'!AC73=Conferidor!$R$2,'Anexo V - Quadro Consolidado'!H73,0)</f>
        <v>0</v>
      </c>
      <c r="S74" s="50">
        <f>IF('Anexo V - Quadro Consolidado'!AC73=Conferidor!$S$2,'Anexo V - Quadro Consolidado'!H73,0)</f>
        <v>0</v>
      </c>
      <c r="T74" s="50">
        <f>IF('Anexo V - Quadro Consolidado'!AC73=Conferidor!$T$2,'Anexo V - Quadro Consolidado'!H73,0)</f>
        <v>0</v>
      </c>
      <c r="U74" s="50">
        <f>IF('Anexo V - Quadro Consolidado'!AC73=Conferidor!$U$2,'Anexo V - Quadro Consolidado'!H73,0)</f>
        <v>0</v>
      </c>
      <c r="V74" s="50">
        <f>IF('Anexo V - Quadro Consolidado'!AC73=Conferidor!$V$2,'Anexo V - Quadro Consolidado'!H73,0)</f>
        <v>0</v>
      </c>
      <c r="W74" s="50">
        <f>IF('Anexo V - Quadro Consolidado'!AC73=Conferidor!$W$2,'Anexo V - Quadro Consolidado'!H73,0)</f>
        <v>0</v>
      </c>
      <c r="Y74" s="43">
        <f>IF('Anexo V - Quadro Consolidado'!AH73=Conferidor!$Y$2,'Anexo V - Quadro Consolidado'!M73,0)</f>
        <v>0</v>
      </c>
      <c r="Z74" s="43">
        <f>IF('Anexo V - Quadro Consolidado'!AH73=Conferidor!$Z$2,'Anexo V - Quadro Consolidado'!M73,0)</f>
        <v>0</v>
      </c>
      <c r="AA74" s="43">
        <f>IF('Anexo V - Quadro Consolidado'!AH73=Conferidor!$AA$2,'Anexo V - Quadro Consolidado'!M73,0)</f>
        <v>0</v>
      </c>
      <c r="AB74" s="43">
        <f>IF('Anexo V - Quadro Consolidado'!AH73=Conferidor!$AB$2,'Anexo V - Quadro Consolidado'!M73,0)</f>
        <v>0</v>
      </c>
      <c r="AC74" s="43">
        <f>IF('Anexo V - Quadro Consolidado'!AH73=Conferidor!$AC$2,'Anexo V - Quadro Consolidado'!M73,0)</f>
        <v>0</v>
      </c>
      <c r="AD74" s="43">
        <f>IF('Anexo V - Quadro Consolidado'!AH73=Conferidor!$AD$2,'Anexo V - Quadro Consolidado'!M73,0)</f>
        <v>0</v>
      </c>
      <c r="AF74" s="43">
        <f>IF('Anexo V - Quadro Consolidado'!AI73=Conferidor!$AF$2,'Anexo V - Quadro Consolidado'!N73,0)</f>
        <v>0</v>
      </c>
      <c r="AG74" s="43">
        <f>IF('Anexo V - Quadro Consolidado'!AI73=Conferidor!$AG$2,'Anexo V - Quadro Consolidado'!N73,0)</f>
        <v>0</v>
      </c>
      <c r="AH74" s="43">
        <f>IF('Anexo V - Quadro Consolidado'!AI73=Conferidor!$AH$2,'Anexo V - Quadro Consolidado'!N73,0)</f>
        <v>0</v>
      </c>
      <c r="AI74" s="43">
        <f>IF('Anexo V - Quadro Consolidado'!AI73=Conferidor!$AI$2,'Anexo V - Quadro Consolidado'!N73,0)</f>
        <v>0</v>
      </c>
      <c r="AJ74" s="43">
        <f>IF('Anexo V - Quadro Consolidado'!AI73=Conferidor!$AJ$2,'Anexo V - Quadro Consolidado'!N73,0)</f>
        <v>0</v>
      </c>
      <c r="AK74" s="43">
        <f>IF('Anexo V - Quadro Consolidado'!AI73=Conferidor!$AK$2,'Anexo V - Quadro Consolidado'!N73,0)</f>
        <v>0</v>
      </c>
      <c r="AM74" s="43">
        <f>IF('Anexo V - Quadro Consolidado'!AJ73=Conferidor!$AM$2,'Anexo V - Quadro Consolidado'!O73,0)</f>
        <v>0</v>
      </c>
      <c r="AN74" s="43">
        <f>IF('Anexo V - Quadro Consolidado'!AJ73=Conferidor!$AN$2,'Anexo V - Quadro Consolidado'!O73,0)</f>
        <v>0</v>
      </c>
      <c r="AO74" s="43">
        <f>IF('Anexo V - Quadro Consolidado'!AJ73=Conferidor!$AO$2,'Anexo V - Quadro Consolidado'!O73,0)</f>
        <v>0</v>
      </c>
      <c r="AP74" s="43">
        <f>IF('Anexo V - Quadro Consolidado'!AJ73=Conferidor!$AP$2,'Anexo V - Quadro Consolidado'!O73,0)</f>
        <v>0</v>
      </c>
      <c r="AQ74" s="43">
        <f>IF('Anexo V - Quadro Consolidado'!AJ73=Conferidor!$AQ$2,'Anexo V - Quadro Consolidado'!O73,0)</f>
        <v>0</v>
      </c>
      <c r="AR74" s="43">
        <f>IF('Anexo V - Quadro Consolidado'!AJ73=Conferidor!$AR$2,'Anexo V - Quadro Consolidado'!O73,0)</f>
        <v>0</v>
      </c>
      <c r="AT74" s="43">
        <f>IF('Anexo V - Quadro Consolidado'!AE73=Conferidor!$AT$2,'Anexo V - Quadro Consolidado'!J73,0)</f>
        <v>0</v>
      </c>
      <c r="AU74" s="43">
        <f>IF('Anexo V - Quadro Consolidado'!AE73=Conferidor!$AU$2,'Anexo V - Quadro Consolidado'!J73,0)</f>
        <v>0</v>
      </c>
      <c r="AV74" s="43">
        <f>IF('Anexo V - Quadro Consolidado'!AE73=Conferidor!$AV$2,'Anexo V - Quadro Consolidado'!J73,0)</f>
        <v>0</v>
      </c>
      <c r="AW74" s="43">
        <f>IF('Anexo V - Quadro Consolidado'!AE73=Conferidor!$AW$2,'Anexo V - Quadro Consolidado'!J73,0)</f>
        <v>0</v>
      </c>
      <c r="AX74" s="43">
        <f>IF('Anexo V - Quadro Consolidado'!AE73=Conferidor!$AX$2,'Anexo V - Quadro Consolidado'!J73,0)</f>
        <v>1</v>
      </c>
      <c r="AY74" s="43">
        <f>IF('Anexo V - Quadro Consolidado'!AE73=Conferidor!$AY$2,'Anexo V - Quadro Consolidado'!J73,0)</f>
        <v>0</v>
      </c>
      <c r="AZ74" s="43">
        <f>IF('Anexo V - Quadro Consolidado'!AE73=Conferidor!$AZ$2,'Anexo V - Quadro Consolidado'!J73,0)</f>
        <v>0</v>
      </c>
      <c r="BA74" s="43">
        <f>IF('Anexo V - Quadro Consolidado'!AE73=Conferidor!$BA$2,'Anexo V - Quadro Consolidado'!J73,0)</f>
        <v>0</v>
      </c>
      <c r="BB74" s="43">
        <f>IF('Anexo V - Quadro Consolidado'!AE73=Conferidor!$BB$2,'Anexo V - Quadro Consolidado'!J73,0)</f>
        <v>0</v>
      </c>
      <c r="BD74" s="43">
        <f>IF('Anexo V - Quadro Consolidado'!AF73=Conferidor!$BD$2,'Anexo V - Quadro Consolidado'!K73,0)</f>
        <v>0</v>
      </c>
      <c r="BE74" s="43">
        <f>IF('Anexo V - Quadro Consolidado'!AF73=Conferidor!$BE$2,'Anexo V - Quadro Consolidado'!K73,0)</f>
        <v>0</v>
      </c>
      <c r="BF74" s="43">
        <f>IF('Anexo V - Quadro Consolidado'!AF73=Conferidor!$BF$2,'Anexo V - Quadro Consolidado'!K73,0)</f>
        <v>0</v>
      </c>
      <c r="BG74" s="43">
        <f>IF('Anexo V - Quadro Consolidado'!AF73=Conferidor!$BG$2,'Anexo V - Quadro Consolidado'!K73,0)</f>
        <v>0</v>
      </c>
      <c r="BH74" s="43">
        <f>IF('Anexo V - Quadro Consolidado'!AF73=Conferidor!$BH$2,'Anexo V - Quadro Consolidado'!K73,0)</f>
        <v>0</v>
      </c>
      <c r="BI74" s="43">
        <f>IF('Anexo V - Quadro Consolidado'!AF73=Conferidor!$BI$2,'Anexo V - Quadro Consolidado'!K73,0)</f>
        <v>0</v>
      </c>
      <c r="BJ74" s="43">
        <f>IF('Anexo V - Quadro Consolidado'!AF73=Conferidor!$BJ$2,'Anexo V - Quadro Consolidado'!K73,0)</f>
        <v>0</v>
      </c>
      <c r="BK74" s="43">
        <f>IF('Anexo V - Quadro Consolidado'!AF73=Conferidor!$BK$2,'Anexo V - Quadro Consolidado'!K73,0)</f>
        <v>0</v>
      </c>
      <c r="BM74" s="43">
        <f>IF('Anexo V - Quadro Consolidado'!AG73=Conferidor!$BM$2,'Anexo V - Quadro Consolidado'!L73,0)</f>
        <v>0</v>
      </c>
      <c r="BN74" s="43">
        <f>IF('Anexo V - Quadro Consolidado'!AG73=Conferidor!$BN$2,'Anexo V - Quadro Consolidado'!L73,0)</f>
        <v>0</v>
      </c>
      <c r="BO74" s="43">
        <f>IF('Anexo V - Quadro Consolidado'!AG73=Conferidor!$BO$2,'Anexo V - Quadro Consolidado'!L73,0)</f>
        <v>0</v>
      </c>
      <c r="BP74" s="43">
        <f>IF('Anexo V - Quadro Consolidado'!AG73=Conferidor!$BP$2,'Anexo V - Quadro Consolidado'!L73,0)</f>
        <v>0</v>
      </c>
      <c r="BQ74" s="43">
        <f>IF('Anexo V - Quadro Consolidado'!AG73=Conferidor!$BQ$2,'Anexo V - Quadro Consolidado'!L73,0)</f>
        <v>0</v>
      </c>
      <c r="BR74" s="43">
        <f>IF('Anexo V - Quadro Consolidado'!AG73=Conferidor!$BR$2,'Anexo V - Quadro Consolidado'!L73,0)</f>
        <v>0</v>
      </c>
      <c r="BT74" s="43">
        <f>IF('Anexo V - Quadro Consolidado'!AD73=Conferidor!$BT$2,'Anexo V - Quadro Consolidado'!I73,0)</f>
        <v>0</v>
      </c>
      <c r="BU74" s="43">
        <f>IF('Anexo V - Quadro Consolidado'!AD73=Conferidor!$BU$2,'Anexo V - Quadro Consolidado'!I73,0)</f>
        <v>0</v>
      </c>
      <c r="BV74" s="43">
        <f>IF('Anexo V - Quadro Consolidado'!AD73=Conferidor!$BV$2,'Anexo V - Quadro Consolidado'!I73,0)</f>
        <v>0</v>
      </c>
      <c r="BW74" s="43">
        <f>IF('Anexo V - Quadro Consolidado'!AD73=Conferidor!$BW$2,'Anexo V - Quadro Consolidado'!I73,0)</f>
        <v>0</v>
      </c>
      <c r="BX74" s="43">
        <f>IF('Anexo V - Quadro Consolidado'!AD73=Conferidor!$BX$2,'Anexo V - Quadro Consolidado'!I73,0)</f>
        <v>0</v>
      </c>
      <c r="BY74" s="43">
        <f>IF('Anexo V - Quadro Consolidado'!AD73=Conferidor!$BY$2,'Anexo V - Quadro Consolidado'!I73,0)</f>
        <v>0</v>
      </c>
      <c r="CA74" s="43">
        <f>IF('Anexo V - Quadro Consolidado'!AK73=Conferidor!$CA$2,'Anexo V - Quadro Consolidado'!P73,0)</f>
        <v>0</v>
      </c>
      <c r="CB74" s="43">
        <f>IF('Anexo V - Quadro Consolidado'!AK73=Conferidor!$CB$2,'Anexo V - Quadro Consolidado'!P73,0)</f>
        <v>0</v>
      </c>
      <c r="CC74" s="43">
        <f>IF('Anexo V - Quadro Consolidado'!AK73=Conferidor!$CC$2,'Anexo V - Quadro Consolidado'!P73,0)</f>
        <v>0</v>
      </c>
      <c r="CD74" s="43">
        <f>IF('Anexo V - Quadro Consolidado'!AK73=Conferidor!$CD$2,'Anexo V - Quadro Consolidado'!P73,0)</f>
        <v>0</v>
      </c>
      <c r="CE74" s="43">
        <f>IF('Anexo V - Quadro Consolidado'!AK73=Conferidor!$CE$2,'Anexo V - Quadro Consolidado'!P73,0)</f>
        <v>0</v>
      </c>
      <c r="CF74" s="43">
        <f>IF('Anexo V - Quadro Consolidado'!AK73=Conferidor!$CF$2,'Anexo V - Quadro Consolidado'!P73,0)</f>
        <v>0</v>
      </c>
      <c r="CH74" s="43">
        <f>IF('Anexo V - Quadro Consolidado'!AM73=Conferidor!$CH$2,'Anexo V - Quadro Consolidado'!R73,0)</f>
        <v>0</v>
      </c>
      <c r="CI74" s="43">
        <f>IF('Anexo V - Quadro Consolidado'!AM73=Conferidor!$CI$2,'Anexo V - Quadro Consolidado'!R73,0)</f>
        <v>0</v>
      </c>
      <c r="CJ74" s="43">
        <f>IF('Anexo V - Quadro Consolidado'!AM73=Conferidor!$CJ$2,'Anexo V - Quadro Consolidado'!R73,0)</f>
        <v>0</v>
      </c>
      <c r="CK74" s="43">
        <f>IF('Anexo V - Quadro Consolidado'!AM73=Conferidor!$CK$2,'Anexo V - Quadro Consolidado'!R73,0)</f>
        <v>0</v>
      </c>
      <c r="CL74" s="43">
        <f>IF('Anexo V - Quadro Consolidado'!AM73=Conferidor!$CL$2,'Anexo V - Quadro Consolidado'!R73,0)</f>
        <v>0</v>
      </c>
      <c r="CM74" s="43">
        <f>IF('Anexo V - Quadro Consolidado'!AM73=Conferidor!$CM$2,'Anexo V - Quadro Consolidado'!R73,0)</f>
        <v>0</v>
      </c>
      <c r="CO74" s="43">
        <f>IF('Anexo V - Quadro Consolidado'!AN73=Conferidor!$CO$2,'Anexo V - Quadro Consolidado'!S73,0)</f>
        <v>0</v>
      </c>
      <c r="CP74" s="43">
        <f>IF('Anexo V - Quadro Consolidado'!AN73=Conferidor!$CP$2,'Anexo V - Quadro Consolidado'!S73,0)</f>
        <v>0</v>
      </c>
      <c r="CQ74" s="43">
        <f>IF('Anexo V - Quadro Consolidado'!AN73=Conferidor!$CQ$2,'Anexo V - Quadro Consolidado'!S73,0)</f>
        <v>0</v>
      </c>
      <c r="CR74" s="43">
        <f>IF('Anexo V - Quadro Consolidado'!AN73=Conferidor!$CR$2,'Anexo V - Quadro Consolidado'!S73,0)</f>
        <v>0</v>
      </c>
      <c r="CS74" s="43">
        <f>IF('Anexo V - Quadro Consolidado'!AN73=Conferidor!$CS$2,'Anexo V - Quadro Consolidado'!S73,0)</f>
        <v>0</v>
      </c>
      <c r="CT74" s="43">
        <f>IF('Anexo V - Quadro Consolidado'!AN73=Conferidor!$CT$2,'Anexo V - Quadro Consolidado'!S73,0)</f>
        <v>0</v>
      </c>
      <c r="CV74" s="43">
        <f>IF('Anexo V - Quadro Consolidado'!AO73=Conferidor!$CV$2,'Anexo V - Quadro Consolidado'!T73,0)</f>
        <v>0</v>
      </c>
      <c r="CW74" s="43">
        <f>IF('Anexo V - Quadro Consolidado'!AO73=Conferidor!$CW$2,'Anexo V - Quadro Consolidado'!T73,0)</f>
        <v>0</v>
      </c>
      <c r="CX74" s="43">
        <f>IF('Anexo V - Quadro Consolidado'!AO73=Conferidor!$CX$2,'Anexo V - Quadro Consolidado'!T73,0)</f>
        <v>0</v>
      </c>
      <c r="CY74" s="43">
        <f>IF('Anexo V - Quadro Consolidado'!AO73=Conferidor!$CY$2,'Anexo V - Quadro Consolidado'!T73,0)</f>
        <v>0</v>
      </c>
      <c r="CZ74" s="43">
        <f>IF('Anexo V - Quadro Consolidado'!AO73=Conferidor!$CZ$2,'Anexo V - Quadro Consolidado'!T73,0)</f>
        <v>0</v>
      </c>
      <c r="DA74" s="43">
        <f>IF('Anexo V - Quadro Consolidado'!AO73=Conferidor!$DA$2,'Anexo V - Quadro Consolidado'!T73,0)</f>
        <v>0</v>
      </c>
      <c r="DC74" s="43">
        <f>IF('Anexo V - Quadro Consolidado'!AL73=Conferidor!$DC$2,'Anexo V - Quadro Consolidado'!Q73,0)</f>
        <v>0</v>
      </c>
      <c r="DD74" s="43">
        <f>IF('Anexo V - Quadro Consolidado'!AL73=Conferidor!$DD$2,'Anexo V - Quadro Consolidado'!Q73,0)</f>
        <v>0</v>
      </c>
      <c r="DE74" s="43">
        <f>IF('Anexo V - Quadro Consolidado'!AL73=Conferidor!$DE$2,'Anexo V - Quadro Consolidado'!Q73,0)</f>
        <v>0</v>
      </c>
      <c r="DF74" s="43">
        <f>IF('Anexo V - Quadro Consolidado'!AL73=Conferidor!$DF$2,'Anexo V - Quadro Consolidado'!Q73,0)</f>
        <v>0</v>
      </c>
      <c r="DG74" s="43">
        <f>IF('Anexo V - Quadro Consolidado'!AL73=Conferidor!$DG$2,'Anexo V - Quadro Consolidado'!Q73,0)</f>
        <v>0</v>
      </c>
      <c r="DH74" s="43">
        <f>IF('Anexo V - Quadro Consolidado'!AL73=Conferidor!$DH$2,'Anexo V - Quadro Consolidado'!Q73,0)</f>
        <v>0</v>
      </c>
      <c r="DJ74" s="43">
        <f>IF('Anexo V - Quadro Consolidado'!AP73=Conferidor!$DJ$2,'Anexo V - Quadro Consolidado'!U73,0)</f>
        <v>0</v>
      </c>
      <c r="DK74" s="43">
        <f>IF('Anexo V - Quadro Consolidado'!AP73=Conferidor!$DK$2,'Anexo V - Quadro Consolidado'!U73,0)</f>
        <v>0</v>
      </c>
      <c r="DL74" s="43">
        <f>IF('Anexo V - Quadro Consolidado'!AP73=Conferidor!$DL$2,'Anexo V - Quadro Consolidado'!U73,0)</f>
        <v>0</v>
      </c>
      <c r="DM74" s="43">
        <f>IF('Anexo V - Quadro Consolidado'!AP73=Conferidor!$DM$2,'Anexo V - Quadro Consolidado'!U73,0)</f>
        <v>0</v>
      </c>
      <c r="DN74" s="43">
        <f>IF('Anexo V - Quadro Consolidado'!AP73=Conferidor!$DN$2,'Anexo V - Quadro Consolidado'!U73,0)</f>
        <v>0</v>
      </c>
      <c r="DO74" s="43">
        <f>IF('Anexo V - Quadro Consolidado'!AP73=Conferidor!$DO$2,'Anexo V - Quadro Consolidado'!U73,0)</f>
        <v>0</v>
      </c>
      <c r="DQ74" s="43">
        <f>IF('Anexo V - Quadro Consolidado'!AQ73=Conferidor!$DQ$2,'Anexo V - Quadro Consolidado'!V73,0)</f>
        <v>0</v>
      </c>
      <c r="DR74" s="43">
        <f>IF('Anexo V - Quadro Consolidado'!AQ73=Conferidor!$DR$2,'Anexo V - Quadro Consolidado'!V73,0)</f>
        <v>0</v>
      </c>
      <c r="DS74" s="43">
        <f>IF('Anexo V - Quadro Consolidado'!AQ73=Conferidor!$DS$2,'Anexo V - Quadro Consolidado'!V73,0)</f>
        <v>0</v>
      </c>
      <c r="DT74" s="43">
        <f>IF('Anexo V - Quadro Consolidado'!AQ73=Conferidor!$DT$2,'Anexo V - Quadro Consolidado'!V73,0)</f>
        <v>0</v>
      </c>
      <c r="DU74" s="43">
        <f>IF('Anexo V - Quadro Consolidado'!AQ73=Conferidor!$DU$2,'Anexo V - Quadro Consolidado'!V73,0)</f>
        <v>0</v>
      </c>
      <c r="DV74" s="43">
        <f>IF('Anexo V - Quadro Consolidado'!AQ73=Conferidor!$DV$2,'Anexo V - Quadro Consolidado'!V73,0)</f>
        <v>0</v>
      </c>
      <c r="DX74" s="22">
        <f>IF('Anexo V - Quadro Consolidado'!AR73=Conferidor!$DX$2,'Anexo V - Quadro Consolidado'!W73,0)</f>
        <v>0</v>
      </c>
      <c r="DY74" s="22">
        <f>IF('Anexo V - Quadro Consolidado'!AR73=Conferidor!$DY$2,'Anexo V - Quadro Consolidado'!W73,0)</f>
        <v>0</v>
      </c>
      <c r="DZ74" s="22">
        <f>IF('Anexo V - Quadro Consolidado'!AR73=Conferidor!$DZ$2,'Anexo V - Quadro Consolidado'!W73,0)</f>
        <v>0</v>
      </c>
      <c r="EA74" s="22">
        <f>IF('Anexo V - Quadro Consolidado'!AR73=Conferidor!$EA$2,'Anexo V - Quadro Consolidado'!W73,0)</f>
        <v>0</v>
      </c>
      <c r="EB74" s="22">
        <f>IF('Anexo V - Quadro Consolidado'!AR73=Conferidor!$EB$2,'Anexo V - Quadro Consolidado'!W73,0)</f>
        <v>0</v>
      </c>
      <c r="EC74" s="22">
        <f>IF('Anexo V - Quadro Consolidado'!AR73=Conferidor!$EC$2,'Anexo V - Quadro Consolidado'!W73,0)</f>
        <v>0</v>
      </c>
      <c r="EE74" s="43">
        <f>IF('Anexo V - Quadro Consolidado'!AS73=Conferidor!$EE$2,'Anexo V - Quadro Consolidado'!X73,0)</f>
        <v>0</v>
      </c>
      <c r="EF74" s="43">
        <f>IF('Anexo V - Quadro Consolidado'!AS73=Conferidor!$EF$2,'Anexo V - Quadro Consolidado'!X73,0)</f>
        <v>0</v>
      </c>
      <c r="EG74" s="43">
        <f>IF('Anexo V - Quadro Consolidado'!AS73=Conferidor!$EG$2,'Anexo V - Quadro Consolidado'!X73,0)</f>
        <v>0</v>
      </c>
      <c r="EH74" s="43">
        <f>IF('Anexo V - Quadro Consolidado'!AS73=Conferidor!$EH$2,'Anexo V - Quadro Consolidado'!X73,0)</f>
        <v>0</v>
      </c>
      <c r="EI74" s="43">
        <f>IF('Anexo V - Quadro Consolidado'!AS73=Conferidor!$EI$2,'Anexo V - Quadro Consolidado'!X73,0)</f>
        <v>0</v>
      </c>
      <c r="EJ74" s="43">
        <f>IF('Anexo V - Quadro Consolidado'!AS73=Conferidor!$EJ$2,'Anexo V - Quadro Consolidado'!X73,0)</f>
        <v>0</v>
      </c>
      <c r="EL74" s="43">
        <f>IF('Anexo V - Quadro Consolidado'!AT73=Conferidor!$EL$2,'Anexo V - Quadro Consolidado'!Y73,0)</f>
        <v>0</v>
      </c>
      <c r="EM74" s="43">
        <f>IF('Anexo V - Quadro Consolidado'!AT73=Conferidor!$EM$2,'Anexo V - Quadro Consolidado'!Y73,0)</f>
        <v>0</v>
      </c>
      <c r="EN74" s="43">
        <f>IF('Anexo V - Quadro Consolidado'!AT73=Conferidor!$EN$2,'Anexo V - Quadro Consolidado'!Y73,0)</f>
        <v>0</v>
      </c>
      <c r="EO74" s="43">
        <f>IF('Anexo V - Quadro Consolidado'!AT73=Conferidor!$EO$2,'Anexo V - Quadro Consolidado'!Y73,0)</f>
        <v>0</v>
      </c>
      <c r="EP74" s="43">
        <f>IF('Anexo V - Quadro Consolidado'!AT73=Conferidor!$EP$2,'Anexo V - Quadro Consolidado'!Y73,0)</f>
        <v>0</v>
      </c>
      <c r="EQ74" s="43">
        <f>IF('Anexo V - Quadro Consolidado'!AT73=Conferidor!$EQ$2,'Anexo V - Quadro Consolidado'!Y73,0)</f>
        <v>0</v>
      </c>
    </row>
    <row r="75" spans="1:147">
      <c r="A75" s="12" t="s">
        <v>748</v>
      </c>
      <c r="B75" s="12" t="s">
        <v>104</v>
      </c>
      <c r="C75" s="12" t="s">
        <v>70</v>
      </c>
      <c r="D75" s="50">
        <f>IF('Anexo V - Quadro Consolidado'!AA74=Conferidor!$D$2,'Anexo V - Quadro Consolidado'!F74,0)</f>
        <v>0</v>
      </c>
      <c r="E75" s="50">
        <f>IF('Anexo V - Quadro Consolidado'!AA74=Conferidor!$E$2,'Anexo V - Quadro Consolidado'!F74,0)</f>
        <v>0</v>
      </c>
      <c r="F75" s="50">
        <f>IF('Anexo V - Quadro Consolidado'!AA74=Conferidor!$F$2,'Anexo V - Quadro Consolidado'!F74,0)</f>
        <v>0</v>
      </c>
      <c r="G75" s="50">
        <f>IF('Anexo V - Quadro Consolidado'!AA74=Conferidor!$G$2,'Anexo V - Quadro Consolidado'!F74,0)</f>
        <v>0</v>
      </c>
      <c r="H75" s="50">
        <f>IF('Anexo V - Quadro Consolidado'!AA74=Conferidor!$H$2,'Anexo V - Quadro Consolidado'!F74,0)</f>
        <v>0</v>
      </c>
      <c r="I75" s="50">
        <f>IF('Anexo V - Quadro Consolidado'!AA74=Conferidor!$I$2,'Anexo V - Quadro Consolidado'!F74,0)</f>
        <v>0</v>
      </c>
      <c r="K75" s="262">
        <f>IF('Anexo V - Quadro Consolidado'!AB74=Conferidor!$K$2,'Anexo V - Quadro Consolidado'!G74,0)</f>
        <v>0</v>
      </c>
      <c r="L75" s="262">
        <f>IF('Anexo V - Quadro Consolidado'!AB74=Conferidor!$L$2,'Anexo V - Quadro Consolidado'!G74,0)</f>
        <v>0</v>
      </c>
      <c r="M75" s="262">
        <f>IF('Anexo V - Quadro Consolidado'!AB74=Conferidor!$M$2,'Anexo V - Quadro Consolidado'!G74,0)</f>
        <v>0</v>
      </c>
      <c r="N75" s="262">
        <f>IF('Anexo V - Quadro Consolidado'!AB74=Conferidor!$N$2,'Anexo V - Quadro Consolidado'!G74,0)</f>
        <v>0</v>
      </c>
      <c r="O75" s="262">
        <f>IF('Anexo V - Quadro Consolidado'!AB74=Conferidor!$O$2,'Anexo V - Quadro Consolidado'!G74,0)</f>
        <v>0</v>
      </c>
      <c r="P75" s="262">
        <f>IF('Anexo V - Quadro Consolidado'!AB74=Conferidor!$P$2,'Anexo V - Quadro Consolidado'!G74,0)</f>
        <v>0</v>
      </c>
      <c r="R75" s="50">
        <f>IF('Anexo V - Quadro Consolidado'!AC74=Conferidor!$R$2,'Anexo V - Quadro Consolidado'!H74,0)</f>
        <v>0</v>
      </c>
      <c r="S75" s="50">
        <f>IF('Anexo V - Quadro Consolidado'!AC74=Conferidor!$S$2,'Anexo V - Quadro Consolidado'!H74,0)</f>
        <v>0</v>
      </c>
      <c r="T75" s="50">
        <f>IF('Anexo V - Quadro Consolidado'!AC74=Conferidor!$T$2,'Anexo V - Quadro Consolidado'!H74,0)</f>
        <v>0</v>
      </c>
      <c r="U75" s="50">
        <f>IF('Anexo V - Quadro Consolidado'!AC74=Conferidor!$U$2,'Anexo V - Quadro Consolidado'!H74,0)</f>
        <v>0</v>
      </c>
      <c r="V75" s="50">
        <f>IF('Anexo V - Quadro Consolidado'!AC74=Conferidor!$V$2,'Anexo V - Quadro Consolidado'!H74,0)</f>
        <v>0</v>
      </c>
      <c r="W75" s="50">
        <f>IF('Anexo V - Quadro Consolidado'!AC74=Conferidor!$W$2,'Anexo V - Quadro Consolidado'!H74,0)</f>
        <v>0</v>
      </c>
      <c r="Y75" s="43">
        <f>IF('Anexo V - Quadro Consolidado'!AH74=Conferidor!$Y$2,'Anexo V - Quadro Consolidado'!M74,0)</f>
        <v>0</v>
      </c>
      <c r="Z75" s="43">
        <f>IF('Anexo V - Quadro Consolidado'!AH74=Conferidor!$Z$2,'Anexo V - Quadro Consolidado'!M74,0)</f>
        <v>0</v>
      </c>
      <c r="AA75" s="43">
        <f>IF('Anexo V - Quadro Consolidado'!AH74=Conferidor!$AA$2,'Anexo V - Quadro Consolidado'!M74,0)</f>
        <v>0</v>
      </c>
      <c r="AB75" s="43">
        <f>IF('Anexo V - Quadro Consolidado'!AH74=Conferidor!$AB$2,'Anexo V - Quadro Consolidado'!M74,0)</f>
        <v>0</v>
      </c>
      <c r="AC75" s="43">
        <f>IF('Anexo V - Quadro Consolidado'!AH74=Conferidor!$AC$2,'Anexo V - Quadro Consolidado'!M74,0)</f>
        <v>0</v>
      </c>
      <c r="AD75" s="43">
        <f>IF('Anexo V - Quadro Consolidado'!AH74=Conferidor!$AD$2,'Anexo V - Quadro Consolidado'!M74,0)</f>
        <v>0</v>
      </c>
      <c r="AF75" s="43">
        <f>IF('Anexo V - Quadro Consolidado'!AI74=Conferidor!$AF$2,'Anexo V - Quadro Consolidado'!N74,0)</f>
        <v>0</v>
      </c>
      <c r="AG75" s="43">
        <f>IF('Anexo V - Quadro Consolidado'!AI74=Conferidor!$AG$2,'Anexo V - Quadro Consolidado'!N74,0)</f>
        <v>0</v>
      </c>
      <c r="AH75" s="43">
        <f>IF('Anexo V - Quadro Consolidado'!AI74=Conferidor!$AH$2,'Anexo V - Quadro Consolidado'!N74,0)</f>
        <v>0</v>
      </c>
      <c r="AI75" s="43">
        <f>IF('Anexo V - Quadro Consolidado'!AI74=Conferidor!$AI$2,'Anexo V - Quadro Consolidado'!N74,0)</f>
        <v>0</v>
      </c>
      <c r="AJ75" s="43">
        <f>IF('Anexo V - Quadro Consolidado'!AI74=Conferidor!$AJ$2,'Anexo V - Quadro Consolidado'!N74,0)</f>
        <v>0</v>
      </c>
      <c r="AK75" s="43">
        <f>IF('Anexo V - Quadro Consolidado'!AI74=Conferidor!$AK$2,'Anexo V - Quadro Consolidado'!N74,0)</f>
        <v>0</v>
      </c>
      <c r="AM75" s="43">
        <f>IF('Anexo V - Quadro Consolidado'!AJ74=Conferidor!$AM$2,'Anexo V - Quadro Consolidado'!O74,0)</f>
        <v>0</v>
      </c>
      <c r="AN75" s="43">
        <f>IF('Anexo V - Quadro Consolidado'!AJ74=Conferidor!$AN$2,'Anexo V - Quadro Consolidado'!O74,0)</f>
        <v>0</v>
      </c>
      <c r="AO75" s="43">
        <f>IF('Anexo V - Quadro Consolidado'!AJ74=Conferidor!$AO$2,'Anexo V - Quadro Consolidado'!O74,0)</f>
        <v>0</v>
      </c>
      <c r="AP75" s="43">
        <f>IF('Anexo V - Quadro Consolidado'!AJ74=Conferidor!$AP$2,'Anexo V - Quadro Consolidado'!O74,0)</f>
        <v>0</v>
      </c>
      <c r="AQ75" s="43">
        <f>IF('Anexo V - Quadro Consolidado'!AJ74=Conferidor!$AQ$2,'Anexo V - Quadro Consolidado'!O74,0)</f>
        <v>0</v>
      </c>
      <c r="AR75" s="43">
        <f>IF('Anexo V - Quadro Consolidado'!AJ74=Conferidor!$AR$2,'Anexo V - Quadro Consolidado'!O74,0)</f>
        <v>0</v>
      </c>
      <c r="AT75" s="43">
        <f>IF('Anexo V - Quadro Consolidado'!AE74=Conferidor!$AT$2,'Anexo V - Quadro Consolidado'!J74,0)</f>
        <v>0</v>
      </c>
      <c r="AU75" s="43">
        <f>IF('Anexo V - Quadro Consolidado'!AE74=Conferidor!$AU$2,'Anexo V - Quadro Consolidado'!J74,0)</f>
        <v>0</v>
      </c>
      <c r="AV75" s="43">
        <f>IF('Anexo V - Quadro Consolidado'!AE74=Conferidor!$AV$2,'Anexo V - Quadro Consolidado'!J74,0)</f>
        <v>0</v>
      </c>
      <c r="AW75" s="43">
        <f>IF('Anexo V - Quadro Consolidado'!AE74=Conferidor!$AW$2,'Anexo V - Quadro Consolidado'!J74,0)</f>
        <v>0</v>
      </c>
      <c r="AX75" s="43">
        <f>IF('Anexo V - Quadro Consolidado'!AE74=Conferidor!$AX$2,'Anexo V - Quadro Consolidado'!J74,0)</f>
        <v>1</v>
      </c>
      <c r="AY75" s="43">
        <f>IF('Anexo V - Quadro Consolidado'!AE74=Conferidor!$AY$2,'Anexo V - Quadro Consolidado'!J74,0)</f>
        <v>0</v>
      </c>
      <c r="AZ75" s="43">
        <f>IF('Anexo V - Quadro Consolidado'!AE74=Conferidor!$AZ$2,'Anexo V - Quadro Consolidado'!J74,0)</f>
        <v>0</v>
      </c>
      <c r="BA75" s="43">
        <f>IF('Anexo V - Quadro Consolidado'!AE74=Conferidor!$BA$2,'Anexo V - Quadro Consolidado'!J74,0)</f>
        <v>0</v>
      </c>
      <c r="BB75" s="43">
        <f>IF('Anexo V - Quadro Consolidado'!AE74=Conferidor!$BB$2,'Anexo V - Quadro Consolidado'!J74,0)</f>
        <v>0</v>
      </c>
      <c r="BD75" s="43">
        <f>IF('Anexo V - Quadro Consolidado'!AF74=Conferidor!$BD$2,'Anexo V - Quadro Consolidado'!K74,0)</f>
        <v>0</v>
      </c>
      <c r="BE75" s="43">
        <f>IF('Anexo V - Quadro Consolidado'!AF74=Conferidor!$BE$2,'Anexo V - Quadro Consolidado'!K74,0)</f>
        <v>0</v>
      </c>
      <c r="BF75" s="43">
        <f>IF('Anexo V - Quadro Consolidado'!AF74=Conferidor!$BF$2,'Anexo V - Quadro Consolidado'!K74,0)</f>
        <v>0</v>
      </c>
      <c r="BG75" s="43">
        <f>IF('Anexo V - Quadro Consolidado'!AF74=Conferidor!$BG$2,'Anexo V - Quadro Consolidado'!K74,0)</f>
        <v>0</v>
      </c>
      <c r="BH75" s="43">
        <f>IF('Anexo V - Quadro Consolidado'!AF74=Conferidor!$BH$2,'Anexo V - Quadro Consolidado'!K74,0)</f>
        <v>0</v>
      </c>
      <c r="BI75" s="43">
        <f>IF('Anexo V - Quadro Consolidado'!AF74=Conferidor!$BI$2,'Anexo V - Quadro Consolidado'!K74,0)</f>
        <v>0</v>
      </c>
      <c r="BJ75" s="43">
        <f>IF('Anexo V - Quadro Consolidado'!AF74=Conferidor!$BJ$2,'Anexo V - Quadro Consolidado'!K74,0)</f>
        <v>0</v>
      </c>
      <c r="BK75" s="43">
        <f>IF('Anexo V - Quadro Consolidado'!AF74=Conferidor!$BK$2,'Anexo V - Quadro Consolidado'!K74,0)</f>
        <v>0</v>
      </c>
      <c r="BM75" s="43">
        <f>IF('Anexo V - Quadro Consolidado'!AG74=Conferidor!$BM$2,'Anexo V - Quadro Consolidado'!L74,0)</f>
        <v>0</v>
      </c>
      <c r="BN75" s="43">
        <f>IF('Anexo V - Quadro Consolidado'!AG74=Conferidor!$BN$2,'Anexo V - Quadro Consolidado'!L74,0)</f>
        <v>0</v>
      </c>
      <c r="BO75" s="43">
        <f>IF('Anexo V - Quadro Consolidado'!AG74=Conferidor!$BO$2,'Anexo V - Quadro Consolidado'!L74,0)</f>
        <v>0</v>
      </c>
      <c r="BP75" s="43">
        <f>IF('Anexo V - Quadro Consolidado'!AG74=Conferidor!$BP$2,'Anexo V - Quadro Consolidado'!L74,0)</f>
        <v>0</v>
      </c>
      <c r="BQ75" s="43">
        <f>IF('Anexo V - Quadro Consolidado'!AG74=Conferidor!$BQ$2,'Anexo V - Quadro Consolidado'!L74,0)</f>
        <v>0</v>
      </c>
      <c r="BR75" s="43">
        <f>IF('Anexo V - Quadro Consolidado'!AG74=Conferidor!$BR$2,'Anexo V - Quadro Consolidado'!L74,0)</f>
        <v>0</v>
      </c>
      <c r="BT75" s="43">
        <f>IF('Anexo V - Quadro Consolidado'!AD74=Conferidor!$BT$2,'Anexo V - Quadro Consolidado'!I74,0)</f>
        <v>0</v>
      </c>
      <c r="BU75" s="43">
        <f>IF('Anexo V - Quadro Consolidado'!AD74=Conferidor!$BU$2,'Anexo V - Quadro Consolidado'!I74,0)</f>
        <v>0</v>
      </c>
      <c r="BV75" s="43">
        <f>IF('Anexo V - Quadro Consolidado'!AD74=Conferidor!$BV$2,'Anexo V - Quadro Consolidado'!I74,0)</f>
        <v>0</v>
      </c>
      <c r="BW75" s="43">
        <f>IF('Anexo V - Quadro Consolidado'!AD74=Conferidor!$BW$2,'Anexo V - Quadro Consolidado'!I74,0)</f>
        <v>0</v>
      </c>
      <c r="BX75" s="43">
        <f>IF('Anexo V - Quadro Consolidado'!AD74=Conferidor!$BX$2,'Anexo V - Quadro Consolidado'!I74,0)</f>
        <v>0</v>
      </c>
      <c r="BY75" s="43">
        <f>IF('Anexo V - Quadro Consolidado'!AD74=Conferidor!$BY$2,'Anexo V - Quadro Consolidado'!I74,0)</f>
        <v>0</v>
      </c>
      <c r="CA75" s="43">
        <f>IF('Anexo V - Quadro Consolidado'!AK74=Conferidor!$CA$2,'Anexo V - Quadro Consolidado'!P74,0)</f>
        <v>0</v>
      </c>
      <c r="CB75" s="43">
        <f>IF('Anexo V - Quadro Consolidado'!AK74=Conferidor!$CB$2,'Anexo V - Quadro Consolidado'!P74,0)</f>
        <v>0</v>
      </c>
      <c r="CC75" s="43">
        <f>IF('Anexo V - Quadro Consolidado'!AK74=Conferidor!$CC$2,'Anexo V - Quadro Consolidado'!P74,0)</f>
        <v>0</v>
      </c>
      <c r="CD75" s="43">
        <f>IF('Anexo V - Quadro Consolidado'!AK74=Conferidor!$CD$2,'Anexo V - Quadro Consolidado'!P74,0)</f>
        <v>0</v>
      </c>
      <c r="CE75" s="43">
        <f>IF('Anexo V - Quadro Consolidado'!AK74=Conferidor!$CE$2,'Anexo V - Quadro Consolidado'!P74,0)</f>
        <v>0</v>
      </c>
      <c r="CF75" s="43">
        <f>IF('Anexo V - Quadro Consolidado'!AK74=Conferidor!$CF$2,'Anexo V - Quadro Consolidado'!P74,0)</f>
        <v>0</v>
      </c>
      <c r="CH75" s="43">
        <f>IF('Anexo V - Quadro Consolidado'!AM74=Conferidor!$CH$2,'Anexo V - Quadro Consolidado'!R74,0)</f>
        <v>0</v>
      </c>
      <c r="CI75" s="43">
        <f>IF('Anexo V - Quadro Consolidado'!AM74=Conferidor!$CI$2,'Anexo V - Quadro Consolidado'!R74,0)</f>
        <v>0</v>
      </c>
      <c r="CJ75" s="43">
        <f>IF('Anexo V - Quadro Consolidado'!AM74=Conferidor!$CJ$2,'Anexo V - Quadro Consolidado'!R74,0)</f>
        <v>0</v>
      </c>
      <c r="CK75" s="43">
        <f>IF('Anexo V - Quadro Consolidado'!AM74=Conferidor!$CK$2,'Anexo V - Quadro Consolidado'!R74,0)</f>
        <v>0</v>
      </c>
      <c r="CL75" s="43">
        <f>IF('Anexo V - Quadro Consolidado'!AM74=Conferidor!$CL$2,'Anexo V - Quadro Consolidado'!R74,0)</f>
        <v>0</v>
      </c>
      <c r="CM75" s="43">
        <f>IF('Anexo V - Quadro Consolidado'!AM74=Conferidor!$CM$2,'Anexo V - Quadro Consolidado'!R74,0)</f>
        <v>0</v>
      </c>
      <c r="CO75" s="43">
        <f>IF('Anexo V - Quadro Consolidado'!AN74=Conferidor!$CO$2,'Anexo V - Quadro Consolidado'!S74,0)</f>
        <v>0</v>
      </c>
      <c r="CP75" s="43">
        <f>IF('Anexo V - Quadro Consolidado'!AN74=Conferidor!$CP$2,'Anexo V - Quadro Consolidado'!S74,0)</f>
        <v>0</v>
      </c>
      <c r="CQ75" s="43">
        <f>IF('Anexo V - Quadro Consolidado'!AN74=Conferidor!$CQ$2,'Anexo V - Quadro Consolidado'!S74,0)</f>
        <v>0</v>
      </c>
      <c r="CR75" s="43">
        <f>IF('Anexo V - Quadro Consolidado'!AN74=Conferidor!$CR$2,'Anexo V - Quadro Consolidado'!S74,0)</f>
        <v>0</v>
      </c>
      <c r="CS75" s="43">
        <f>IF('Anexo V - Quadro Consolidado'!AN74=Conferidor!$CS$2,'Anexo V - Quadro Consolidado'!S74,0)</f>
        <v>0</v>
      </c>
      <c r="CT75" s="43">
        <f>IF('Anexo V - Quadro Consolidado'!AN74=Conferidor!$CT$2,'Anexo V - Quadro Consolidado'!S74,0)</f>
        <v>0</v>
      </c>
      <c r="CV75" s="43">
        <f>IF('Anexo V - Quadro Consolidado'!AO74=Conferidor!$CV$2,'Anexo V - Quadro Consolidado'!T74,0)</f>
        <v>0</v>
      </c>
      <c r="CW75" s="43">
        <f>IF('Anexo V - Quadro Consolidado'!AO74=Conferidor!$CW$2,'Anexo V - Quadro Consolidado'!T74,0)</f>
        <v>0</v>
      </c>
      <c r="CX75" s="43">
        <f>IF('Anexo V - Quadro Consolidado'!AO74=Conferidor!$CX$2,'Anexo V - Quadro Consolidado'!T74,0)</f>
        <v>0</v>
      </c>
      <c r="CY75" s="43">
        <f>IF('Anexo V - Quadro Consolidado'!AO74=Conferidor!$CY$2,'Anexo V - Quadro Consolidado'!T74,0)</f>
        <v>0</v>
      </c>
      <c r="CZ75" s="43">
        <f>IF('Anexo V - Quadro Consolidado'!AO74=Conferidor!$CZ$2,'Anexo V - Quadro Consolidado'!T74,0)</f>
        <v>0</v>
      </c>
      <c r="DA75" s="43">
        <f>IF('Anexo V - Quadro Consolidado'!AO74=Conferidor!$DA$2,'Anexo V - Quadro Consolidado'!T74,0)</f>
        <v>0</v>
      </c>
      <c r="DC75" s="43">
        <f>IF('Anexo V - Quadro Consolidado'!AL74=Conferidor!$DC$2,'Anexo V - Quadro Consolidado'!Q74,0)</f>
        <v>0</v>
      </c>
      <c r="DD75" s="43">
        <f>IF('Anexo V - Quadro Consolidado'!AL74=Conferidor!$DD$2,'Anexo V - Quadro Consolidado'!Q74,0)</f>
        <v>0</v>
      </c>
      <c r="DE75" s="43">
        <f>IF('Anexo V - Quadro Consolidado'!AL74=Conferidor!$DE$2,'Anexo V - Quadro Consolidado'!Q74,0)</f>
        <v>0</v>
      </c>
      <c r="DF75" s="43">
        <f>IF('Anexo V - Quadro Consolidado'!AL74=Conferidor!$DF$2,'Anexo V - Quadro Consolidado'!Q74,0)</f>
        <v>0</v>
      </c>
      <c r="DG75" s="43">
        <f>IF('Anexo V - Quadro Consolidado'!AL74=Conferidor!$DG$2,'Anexo V - Quadro Consolidado'!Q74,0)</f>
        <v>0</v>
      </c>
      <c r="DH75" s="43">
        <f>IF('Anexo V - Quadro Consolidado'!AL74=Conferidor!$DH$2,'Anexo V - Quadro Consolidado'!Q74,0)</f>
        <v>0</v>
      </c>
      <c r="DJ75" s="43">
        <f>IF('Anexo V - Quadro Consolidado'!AP74=Conferidor!$DJ$2,'Anexo V - Quadro Consolidado'!U74,0)</f>
        <v>0</v>
      </c>
      <c r="DK75" s="43">
        <f>IF('Anexo V - Quadro Consolidado'!AP74=Conferidor!$DK$2,'Anexo V - Quadro Consolidado'!U74,0)</f>
        <v>0</v>
      </c>
      <c r="DL75" s="43">
        <f>IF('Anexo V - Quadro Consolidado'!AP74=Conferidor!$DL$2,'Anexo V - Quadro Consolidado'!U74,0)</f>
        <v>0</v>
      </c>
      <c r="DM75" s="43">
        <f>IF('Anexo V - Quadro Consolidado'!AP74=Conferidor!$DM$2,'Anexo V - Quadro Consolidado'!U74,0)</f>
        <v>0</v>
      </c>
      <c r="DN75" s="43">
        <f>IF('Anexo V - Quadro Consolidado'!AP74=Conferidor!$DN$2,'Anexo V - Quadro Consolidado'!U74,0)</f>
        <v>0</v>
      </c>
      <c r="DO75" s="43">
        <f>IF('Anexo V - Quadro Consolidado'!AP74=Conferidor!$DO$2,'Anexo V - Quadro Consolidado'!U74,0)</f>
        <v>0</v>
      </c>
      <c r="DQ75" s="43">
        <f>IF('Anexo V - Quadro Consolidado'!AQ74=Conferidor!$DQ$2,'Anexo V - Quadro Consolidado'!V74,0)</f>
        <v>0</v>
      </c>
      <c r="DR75" s="43">
        <f>IF('Anexo V - Quadro Consolidado'!AQ74=Conferidor!$DR$2,'Anexo V - Quadro Consolidado'!V74,0)</f>
        <v>0</v>
      </c>
      <c r="DS75" s="43">
        <f>IF('Anexo V - Quadro Consolidado'!AQ74=Conferidor!$DS$2,'Anexo V - Quadro Consolidado'!V74,0)</f>
        <v>0</v>
      </c>
      <c r="DT75" s="43">
        <f>IF('Anexo V - Quadro Consolidado'!AQ74=Conferidor!$DT$2,'Anexo V - Quadro Consolidado'!V74,0)</f>
        <v>0</v>
      </c>
      <c r="DU75" s="43">
        <f>IF('Anexo V - Quadro Consolidado'!AQ74=Conferidor!$DU$2,'Anexo V - Quadro Consolidado'!V74,0)</f>
        <v>0</v>
      </c>
      <c r="DV75" s="43">
        <f>IF('Anexo V - Quadro Consolidado'!AQ74=Conferidor!$DV$2,'Anexo V - Quadro Consolidado'!V74,0)</f>
        <v>0</v>
      </c>
      <c r="DX75" s="22">
        <f>IF('Anexo V - Quadro Consolidado'!AR74=Conferidor!$DX$2,'Anexo V - Quadro Consolidado'!W74,0)</f>
        <v>0</v>
      </c>
      <c r="DY75" s="22">
        <f>IF('Anexo V - Quadro Consolidado'!AR74=Conferidor!$DY$2,'Anexo V - Quadro Consolidado'!W74,0)</f>
        <v>0</v>
      </c>
      <c r="DZ75" s="22">
        <f>IF('Anexo V - Quadro Consolidado'!AR74=Conferidor!$DZ$2,'Anexo V - Quadro Consolidado'!W74,0)</f>
        <v>0</v>
      </c>
      <c r="EA75" s="22">
        <f>IF('Anexo V - Quadro Consolidado'!AR74=Conferidor!$EA$2,'Anexo V - Quadro Consolidado'!W74,0)</f>
        <v>0</v>
      </c>
      <c r="EB75" s="22">
        <f>IF('Anexo V - Quadro Consolidado'!AR74=Conferidor!$EB$2,'Anexo V - Quadro Consolidado'!W74,0)</f>
        <v>0</v>
      </c>
      <c r="EC75" s="22">
        <f>IF('Anexo V - Quadro Consolidado'!AR74=Conferidor!$EC$2,'Anexo V - Quadro Consolidado'!W74,0)</f>
        <v>0</v>
      </c>
      <c r="EE75" s="43">
        <f>IF('Anexo V - Quadro Consolidado'!AS74=Conferidor!$EE$2,'Anexo V - Quadro Consolidado'!X74,0)</f>
        <v>0</v>
      </c>
      <c r="EF75" s="43">
        <f>IF('Anexo V - Quadro Consolidado'!AS74=Conferidor!$EF$2,'Anexo V - Quadro Consolidado'!X74,0)</f>
        <v>0</v>
      </c>
      <c r="EG75" s="43">
        <f>IF('Anexo V - Quadro Consolidado'!AS74=Conferidor!$EG$2,'Anexo V - Quadro Consolidado'!X74,0)</f>
        <v>0</v>
      </c>
      <c r="EH75" s="43">
        <f>IF('Anexo V - Quadro Consolidado'!AS74=Conferidor!$EH$2,'Anexo V - Quadro Consolidado'!X74,0)</f>
        <v>0</v>
      </c>
      <c r="EI75" s="43">
        <f>IF('Anexo V - Quadro Consolidado'!AS74=Conferidor!$EI$2,'Anexo V - Quadro Consolidado'!X74,0)</f>
        <v>0</v>
      </c>
      <c r="EJ75" s="43">
        <f>IF('Anexo V - Quadro Consolidado'!AS74=Conferidor!$EJ$2,'Anexo V - Quadro Consolidado'!X74,0)</f>
        <v>0</v>
      </c>
      <c r="EL75" s="43">
        <f>IF('Anexo V - Quadro Consolidado'!AT74=Conferidor!$EL$2,'Anexo V - Quadro Consolidado'!Y74,0)</f>
        <v>0</v>
      </c>
      <c r="EM75" s="43">
        <f>IF('Anexo V - Quadro Consolidado'!AT74=Conferidor!$EM$2,'Anexo V - Quadro Consolidado'!Y74,0)</f>
        <v>0</v>
      </c>
      <c r="EN75" s="43">
        <f>IF('Anexo V - Quadro Consolidado'!AT74=Conferidor!$EN$2,'Anexo V - Quadro Consolidado'!Y74,0)</f>
        <v>0</v>
      </c>
      <c r="EO75" s="43">
        <f>IF('Anexo V - Quadro Consolidado'!AT74=Conferidor!$EO$2,'Anexo V - Quadro Consolidado'!Y74,0)</f>
        <v>0</v>
      </c>
      <c r="EP75" s="43">
        <f>IF('Anexo V - Quadro Consolidado'!AT74=Conferidor!$EP$2,'Anexo V - Quadro Consolidado'!Y74,0)</f>
        <v>0</v>
      </c>
      <c r="EQ75" s="43">
        <f>IF('Anexo V - Quadro Consolidado'!AT74=Conferidor!$EQ$2,'Anexo V - Quadro Consolidado'!Y74,0)</f>
        <v>0</v>
      </c>
    </row>
    <row r="76" spans="1:147">
      <c r="A76" s="17"/>
      <c r="B76" s="25"/>
      <c r="C76" s="25"/>
      <c r="D76" s="25"/>
      <c r="E76" s="25"/>
      <c r="F76" s="25"/>
      <c r="G76" s="25"/>
      <c r="H76" s="25"/>
      <c r="I76" s="25"/>
      <c r="K76" s="25"/>
      <c r="L76" s="25"/>
      <c r="M76" s="25"/>
      <c r="N76" s="25"/>
      <c r="O76" s="25"/>
      <c r="P76" s="25"/>
      <c r="R76" s="25"/>
      <c r="S76" s="25"/>
      <c r="T76" s="25"/>
      <c r="U76" s="25"/>
      <c r="V76" s="25"/>
      <c r="W76" s="25"/>
      <c r="Y76" s="25"/>
      <c r="Z76" s="25"/>
      <c r="AA76" s="25"/>
      <c r="AB76" s="25"/>
      <c r="AC76" s="25"/>
      <c r="AD76" s="25"/>
      <c r="AF76" s="25"/>
      <c r="AG76" s="25"/>
      <c r="AH76" s="25"/>
      <c r="AI76" s="25"/>
      <c r="AJ76" s="25"/>
      <c r="AK76" s="25"/>
      <c r="AM76" s="25"/>
      <c r="AN76" s="25"/>
      <c r="AO76" s="25"/>
      <c r="AP76" s="25"/>
      <c r="AQ76" s="25"/>
      <c r="AR76" s="25"/>
      <c r="AT76" s="25"/>
      <c r="AU76" s="25"/>
      <c r="AV76" s="25"/>
      <c r="AW76" s="25"/>
      <c r="AX76" s="25"/>
      <c r="AY76" s="25"/>
      <c r="AZ76" s="25"/>
      <c r="BA76" s="25"/>
      <c r="BB76" s="25"/>
      <c r="BD76" s="25"/>
      <c r="BE76" s="25"/>
      <c r="BF76" s="25"/>
      <c r="BG76" s="25"/>
      <c r="BH76" s="25"/>
      <c r="BI76" s="25"/>
      <c r="BJ76" s="25"/>
      <c r="BK76" s="25"/>
      <c r="BM76" s="25"/>
      <c r="BN76" s="25"/>
      <c r="BO76" s="25"/>
      <c r="BP76" s="25"/>
      <c r="BQ76" s="25"/>
      <c r="BR76" s="25"/>
      <c r="BT76" s="25"/>
      <c r="BU76" s="25"/>
      <c r="BV76" s="25"/>
      <c r="BW76" s="25"/>
      <c r="BX76" s="25"/>
      <c r="BY76" s="25"/>
      <c r="CA76" s="25"/>
      <c r="CB76" s="25"/>
      <c r="CC76" s="25"/>
      <c r="CD76" s="25"/>
      <c r="CE76" s="25"/>
      <c r="CF76" s="25"/>
      <c r="CH76" s="25"/>
      <c r="CI76" s="25"/>
      <c r="CJ76" s="25"/>
      <c r="CK76" s="25"/>
      <c r="CL76" s="25"/>
      <c r="CM76" s="25"/>
      <c r="CO76" s="25"/>
      <c r="CP76" s="25"/>
      <c r="CQ76" s="25"/>
      <c r="CR76" s="25"/>
      <c r="CS76" s="25"/>
      <c r="CT76" s="25"/>
      <c r="CV76" s="25"/>
      <c r="CW76" s="25"/>
      <c r="CX76" s="25"/>
      <c r="CY76" s="25"/>
      <c r="CZ76" s="25"/>
      <c r="DA76" s="25"/>
      <c r="DC76" s="25"/>
      <c r="DD76" s="25"/>
      <c r="DE76" s="25"/>
      <c r="DF76" s="25"/>
      <c r="DG76" s="25"/>
      <c r="DH76" s="25"/>
      <c r="DJ76" s="25"/>
      <c r="DK76" s="25"/>
      <c r="DL76" s="25"/>
      <c r="DM76" s="25"/>
      <c r="DN76" s="25"/>
      <c r="DO76" s="25"/>
      <c r="DQ76" s="25"/>
      <c r="DR76" s="25"/>
      <c r="DS76" s="25"/>
      <c r="DT76" s="25"/>
      <c r="DU76" s="25"/>
      <c r="DV76" s="25"/>
      <c r="DX76" s="25"/>
      <c r="DY76" s="25"/>
      <c r="DZ76" s="25"/>
      <c r="EA76" s="25"/>
      <c r="EB76" s="25"/>
      <c r="EC76" s="25"/>
      <c r="EE76" s="25"/>
      <c r="EF76" s="25"/>
      <c r="EG76" s="25"/>
      <c r="EH76" s="25"/>
      <c r="EI76" s="25"/>
      <c r="EJ76" s="25"/>
      <c r="EL76" s="25"/>
      <c r="EM76" s="25"/>
      <c r="EN76" s="25"/>
      <c r="EO76" s="25"/>
      <c r="EP76" s="25"/>
      <c r="EQ76" s="25"/>
    </row>
    <row r="77" spans="1:147">
      <c r="A77" s="12" t="s">
        <v>105</v>
      </c>
      <c r="B77" s="12" t="s">
        <v>106</v>
      </c>
      <c r="C77" s="12" t="s">
        <v>73</v>
      </c>
      <c r="D77" s="50">
        <f>IF('Anexo V - Quadro Consolidado'!AA76=Conferidor!$D$2,'Anexo V - Quadro Consolidado'!F76,0)</f>
        <v>0</v>
      </c>
      <c r="E77" s="50">
        <f>IF('Anexo V - Quadro Consolidado'!AA76=Conferidor!$E$2,'Anexo V - Quadro Consolidado'!F76,0)</f>
        <v>0</v>
      </c>
      <c r="F77" s="50">
        <f>IF('Anexo V - Quadro Consolidado'!AA76=Conferidor!$F$2,'Anexo V - Quadro Consolidado'!F76,0)</f>
        <v>0</v>
      </c>
      <c r="G77" s="50">
        <f>IF('Anexo V - Quadro Consolidado'!AA76=Conferidor!$G$2,'Anexo V - Quadro Consolidado'!F76,0)</f>
        <v>0</v>
      </c>
      <c r="H77" s="50">
        <f>IF('Anexo V - Quadro Consolidado'!AA76=Conferidor!$H$2,'Anexo V - Quadro Consolidado'!F76,0)</f>
        <v>0</v>
      </c>
      <c r="I77" s="50">
        <f>IF('Anexo V - Quadro Consolidado'!AA76=Conferidor!$I$2,'Anexo V - Quadro Consolidado'!F76,0)</f>
        <v>0</v>
      </c>
      <c r="K77" s="262">
        <f>IF('Anexo V - Quadro Consolidado'!AB76=Conferidor!$K$2,'Anexo V - Quadro Consolidado'!G76,0)</f>
        <v>0</v>
      </c>
      <c r="L77" s="262">
        <f>IF('Anexo V - Quadro Consolidado'!AB76=Conferidor!$L$2,'Anexo V - Quadro Consolidado'!G76,0)</f>
        <v>0</v>
      </c>
      <c r="M77" s="262">
        <f>IF('Anexo V - Quadro Consolidado'!AB76=Conferidor!$M$2,'Anexo V - Quadro Consolidado'!G76,0)</f>
        <v>0</v>
      </c>
      <c r="N77" s="262">
        <f>IF('Anexo V - Quadro Consolidado'!AB76=Conferidor!$N$2,'Anexo V - Quadro Consolidado'!G76,0)</f>
        <v>0</v>
      </c>
      <c r="O77" s="262">
        <f>IF('Anexo V - Quadro Consolidado'!AB76=Conferidor!$O$2,'Anexo V - Quadro Consolidado'!G76,0)</f>
        <v>0</v>
      </c>
      <c r="P77" s="262">
        <f>IF('Anexo V - Quadro Consolidado'!AB76=Conferidor!$P$2,'Anexo V - Quadro Consolidado'!G76,0)</f>
        <v>0</v>
      </c>
      <c r="R77" s="50">
        <f>IF('Anexo V - Quadro Consolidado'!AC76=Conferidor!$R$2,'Anexo V - Quadro Consolidado'!H76,0)</f>
        <v>0</v>
      </c>
      <c r="S77" s="50">
        <f>IF('Anexo V - Quadro Consolidado'!AC76=Conferidor!$S$2,'Anexo V - Quadro Consolidado'!H76,0)</f>
        <v>0</v>
      </c>
      <c r="T77" s="50">
        <f>IF('Anexo V - Quadro Consolidado'!AC76=Conferidor!$T$2,'Anexo V - Quadro Consolidado'!H76,0)</f>
        <v>0</v>
      </c>
      <c r="U77" s="50">
        <f>IF('Anexo V - Quadro Consolidado'!AC76=Conferidor!$U$2,'Anexo V - Quadro Consolidado'!H76,0)</f>
        <v>0</v>
      </c>
      <c r="V77" s="50">
        <f>IF('Anexo V - Quadro Consolidado'!AC76=Conferidor!$V$2,'Anexo V - Quadro Consolidado'!H76,0)</f>
        <v>0</v>
      </c>
      <c r="W77" s="50">
        <f>IF('Anexo V - Quadro Consolidado'!AC76=Conferidor!$W$2,'Anexo V - Quadro Consolidado'!H76,0)</f>
        <v>0</v>
      </c>
      <c r="Y77" s="43">
        <f>IF('Anexo V - Quadro Consolidado'!AH76=Conferidor!$Y$2,'Anexo V - Quadro Consolidado'!M76,0)</f>
        <v>0</v>
      </c>
      <c r="Z77" s="43">
        <f>IF('Anexo V - Quadro Consolidado'!AH76=Conferidor!$Z$2,'Anexo V - Quadro Consolidado'!M76,0)</f>
        <v>0</v>
      </c>
      <c r="AA77" s="43">
        <f>IF('Anexo V - Quadro Consolidado'!AH76=Conferidor!$AA$2,'Anexo V - Quadro Consolidado'!M76,0)</f>
        <v>0</v>
      </c>
      <c r="AB77" s="43">
        <f>IF('Anexo V - Quadro Consolidado'!AH76=Conferidor!$AB$2,'Anexo V - Quadro Consolidado'!M76,0)</f>
        <v>0</v>
      </c>
      <c r="AC77" s="43">
        <f>IF('Anexo V - Quadro Consolidado'!AH76=Conferidor!$AC$2,'Anexo V - Quadro Consolidado'!M76,0)</f>
        <v>0</v>
      </c>
      <c r="AD77" s="43">
        <f>IF('Anexo V - Quadro Consolidado'!AH76=Conferidor!$AD$2,'Anexo V - Quadro Consolidado'!M76,0)</f>
        <v>0</v>
      </c>
      <c r="AF77" s="43">
        <f>IF('Anexo V - Quadro Consolidado'!AI76=Conferidor!$AF$2,'Anexo V - Quadro Consolidado'!N76,0)</f>
        <v>0</v>
      </c>
      <c r="AG77" s="43">
        <f>IF('Anexo V - Quadro Consolidado'!AI76=Conferidor!$AG$2,'Anexo V - Quadro Consolidado'!N76,0)</f>
        <v>0</v>
      </c>
      <c r="AH77" s="43">
        <f>IF('Anexo V - Quadro Consolidado'!AI76=Conferidor!$AH$2,'Anexo V - Quadro Consolidado'!N76,0)</f>
        <v>0</v>
      </c>
      <c r="AI77" s="43">
        <f>IF('Anexo V - Quadro Consolidado'!AI76=Conferidor!$AI$2,'Anexo V - Quadro Consolidado'!N76,0)</f>
        <v>0</v>
      </c>
      <c r="AJ77" s="43">
        <f>IF('Anexo V - Quadro Consolidado'!AI76=Conferidor!$AJ$2,'Anexo V - Quadro Consolidado'!N76,0)</f>
        <v>0</v>
      </c>
      <c r="AK77" s="43">
        <f>IF('Anexo V - Quadro Consolidado'!AI76=Conferidor!$AK$2,'Anexo V - Quadro Consolidado'!N76,0)</f>
        <v>0</v>
      </c>
      <c r="AM77" s="43">
        <f>IF('Anexo V - Quadro Consolidado'!AJ76=Conferidor!$AM$2,'Anexo V - Quadro Consolidado'!O76,0)</f>
        <v>0</v>
      </c>
      <c r="AN77" s="43">
        <f>IF('Anexo V - Quadro Consolidado'!AJ76=Conferidor!$AN$2,'Anexo V - Quadro Consolidado'!O76,0)</f>
        <v>0</v>
      </c>
      <c r="AO77" s="43">
        <f>IF('Anexo V - Quadro Consolidado'!AJ76=Conferidor!$AO$2,'Anexo V - Quadro Consolidado'!O76,0)</f>
        <v>0</v>
      </c>
      <c r="AP77" s="43">
        <f>IF('Anexo V - Quadro Consolidado'!AJ76=Conferidor!$AP$2,'Anexo V - Quadro Consolidado'!O76,0)</f>
        <v>0</v>
      </c>
      <c r="AQ77" s="43">
        <f>IF('Anexo V - Quadro Consolidado'!AJ76=Conferidor!$AQ$2,'Anexo V - Quadro Consolidado'!O76,0)</f>
        <v>0</v>
      </c>
      <c r="AR77" s="43">
        <f>IF('Anexo V - Quadro Consolidado'!AJ76=Conferidor!$AR$2,'Anexo V - Quadro Consolidado'!O76,0)</f>
        <v>0</v>
      </c>
      <c r="AT77" s="43">
        <f>IF('Anexo V - Quadro Consolidado'!AE76=Conferidor!$AT$2,'Anexo V - Quadro Consolidado'!J76,0)</f>
        <v>0</v>
      </c>
      <c r="AU77" s="43">
        <f>IF('Anexo V - Quadro Consolidado'!AE76=Conferidor!$AU$2,'Anexo V - Quadro Consolidado'!J76,0)</f>
        <v>0</v>
      </c>
      <c r="AV77" s="43">
        <f>IF('Anexo V - Quadro Consolidado'!AE76=Conferidor!$AV$2,'Anexo V - Quadro Consolidado'!J76,0)</f>
        <v>0</v>
      </c>
      <c r="AW77" s="43">
        <f>IF('Anexo V - Quadro Consolidado'!AE76=Conferidor!$AW$2,'Anexo V - Quadro Consolidado'!J76,0)</f>
        <v>0</v>
      </c>
      <c r="AX77" s="43">
        <f>IF('Anexo V - Quadro Consolidado'!AE76=Conferidor!$AX$2,'Anexo V - Quadro Consolidado'!J76,0)</f>
        <v>0</v>
      </c>
      <c r="AY77" s="43">
        <f>IF('Anexo V - Quadro Consolidado'!AE76=Conferidor!$AY$2,'Anexo V - Quadro Consolidado'!J76,0)</f>
        <v>0</v>
      </c>
      <c r="AZ77" s="43">
        <f>IF('Anexo V - Quadro Consolidado'!AE76=Conferidor!$AZ$2,'Anexo V - Quadro Consolidado'!J76,0)</f>
        <v>0</v>
      </c>
      <c r="BA77" s="43">
        <f>IF('Anexo V - Quadro Consolidado'!AE76=Conferidor!$BA$2,'Anexo V - Quadro Consolidado'!J76,0)</f>
        <v>0</v>
      </c>
      <c r="BB77" s="43">
        <f>IF('Anexo V - Quadro Consolidado'!AE76=Conferidor!$BB$2,'Anexo V - Quadro Consolidado'!J76,0)</f>
        <v>0</v>
      </c>
      <c r="BD77" s="43">
        <f>IF('Anexo V - Quadro Consolidado'!AF76=Conferidor!$BD$2,'Anexo V - Quadro Consolidado'!K76,0)</f>
        <v>0</v>
      </c>
      <c r="BE77" s="43">
        <f>IF('Anexo V - Quadro Consolidado'!AF76=Conferidor!$BE$2,'Anexo V - Quadro Consolidado'!K76,0)</f>
        <v>0</v>
      </c>
      <c r="BF77" s="43">
        <f>IF('Anexo V - Quadro Consolidado'!AF76=Conferidor!$BF$2,'Anexo V - Quadro Consolidado'!K76,0)</f>
        <v>0</v>
      </c>
      <c r="BG77" s="43">
        <f>IF('Anexo V - Quadro Consolidado'!AF76=Conferidor!$BG$2,'Anexo V - Quadro Consolidado'!K76,0)</f>
        <v>0</v>
      </c>
      <c r="BH77" s="43">
        <f>IF('Anexo V - Quadro Consolidado'!AF76=Conferidor!$BH$2,'Anexo V - Quadro Consolidado'!K76,0)</f>
        <v>1</v>
      </c>
      <c r="BI77" s="43">
        <f>IF('Anexo V - Quadro Consolidado'!AF76=Conferidor!$BI$2,'Anexo V - Quadro Consolidado'!K76,0)</f>
        <v>0</v>
      </c>
      <c r="BJ77" s="43">
        <f>IF('Anexo V - Quadro Consolidado'!AF76=Conferidor!$BJ$2,'Anexo V - Quadro Consolidado'!K76,0)</f>
        <v>0</v>
      </c>
      <c r="BK77" s="43">
        <f>IF('Anexo V - Quadro Consolidado'!AF76=Conferidor!$BK$2,'Anexo V - Quadro Consolidado'!K76,0)</f>
        <v>0</v>
      </c>
      <c r="BM77" s="43">
        <f>IF('Anexo V - Quadro Consolidado'!AG76=Conferidor!$BM$2,'Anexo V - Quadro Consolidado'!L76,0)</f>
        <v>0</v>
      </c>
      <c r="BN77" s="43">
        <f>IF('Anexo V - Quadro Consolidado'!AG76=Conferidor!$BN$2,'Anexo V - Quadro Consolidado'!L76,0)</f>
        <v>0</v>
      </c>
      <c r="BO77" s="43">
        <f>IF('Anexo V - Quadro Consolidado'!AG76=Conferidor!$BO$2,'Anexo V - Quadro Consolidado'!L76,0)</f>
        <v>0</v>
      </c>
      <c r="BP77" s="43">
        <f>IF('Anexo V - Quadro Consolidado'!AG76=Conferidor!$BP$2,'Anexo V - Quadro Consolidado'!L76,0)</f>
        <v>0</v>
      </c>
      <c r="BQ77" s="43">
        <f>IF('Anexo V - Quadro Consolidado'!AG76=Conferidor!$BQ$2,'Anexo V - Quadro Consolidado'!L76,0)</f>
        <v>0</v>
      </c>
      <c r="BR77" s="43">
        <f>IF('Anexo V - Quadro Consolidado'!AG76=Conferidor!$BR$2,'Anexo V - Quadro Consolidado'!L76,0)</f>
        <v>0</v>
      </c>
      <c r="BT77" s="43">
        <f>IF('Anexo V - Quadro Consolidado'!AD76=Conferidor!$BT$2,'Anexo V - Quadro Consolidado'!I76,0)</f>
        <v>0</v>
      </c>
      <c r="BU77" s="43">
        <f>IF('Anexo V - Quadro Consolidado'!AD76=Conferidor!$BU$2,'Anexo V - Quadro Consolidado'!I76,0)</f>
        <v>0</v>
      </c>
      <c r="BV77" s="43">
        <f>IF('Anexo V - Quadro Consolidado'!AD76=Conferidor!$BV$2,'Anexo V - Quadro Consolidado'!I76,0)</f>
        <v>0</v>
      </c>
      <c r="BW77" s="43">
        <f>IF('Anexo V - Quadro Consolidado'!AD76=Conferidor!$BW$2,'Anexo V - Quadro Consolidado'!I76,0)</f>
        <v>0</v>
      </c>
      <c r="BX77" s="43">
        <f>IF('Anexo V - Quadro Consolidado'!AD76=Conferidor!$BX$2,'Anexo V - Quadro Consolidado'!I76,0)</f>
        <v>0</v>
      </c>
      <c r="BY77" s="43">
        <f>IF('Anexo V - Quadro Consolidado'!AD76=Conferidor!$BY$2,'Anexo V - Quadro Consolidado'!I76,0)</f>
        <v>0</v>
      </c>
      <c r="CA77" s="43">
        <f>IF('Anexo V - Quadro Consolidado'!AK76=Conferidor!$CA$2,'Anexo V - Quadro Consolidado'!P76,0)</f>
        <v>0</v>
      </c>
      <c r="CB77" s="43">
        <f>IF('Anexo V - Quadro Consolidado'!AK76=Conferidor!$CB$2,'Anexo V - Quadro Consolidado'!P76,0)</f>
        <v>0</v>
      </c>
      <c r="CC77" s="43">
        <f>IF('Anexo V - Quadro Consolidado'!AK76=Conferidor!$CC$2,'Anexo V - Quadro Consolidado'!P76,0)</f>
        <v>0</v>
      </c>
      <c r="CD77" s="43">
        <f>IF('Anexo V - Quadro Consolidado'!AK76=Conferidor!$CD$2,'Anexo V - Quadro Consolidado'!P76,0)</f>
        <v>0</v>
      </c>
      <c r="CE77" s="43">
        <f>IF('Anexo V - Quadro Consolidado'!AK76=Conferidor!$CE$2,'Anexo V - Quadro Consolidado'!P76,0)</f>
        <v>0</v>
      </c>
      <c r="CF77" s="43">
        <f>IF('Anexo V - Quadro Consolidado'!AK76=Conferidor!$CF$2,'Anexo V - Quadro Consolidado'!P76,0)</f>
        <v>0</v>
      </c>
      <c r="CH77" s="43">
        <f>IF('Anexo V - Quadro Consolidado'!AM76=Conferidor!$CH$2,'Anexo V - Quadro Consolidado'!R76,0)</f>
        <v>0</v>
      </c>
      <c r="CI77" s="43">
        <f>IF('Anexo V - Quadro Consolidado'!AM76=Conferidor!$CI$2,'Anexo V - Quadro Consolidado'!R76,0)</f>
        <v>0</v>
      </c>
      <c r="CJ77" s="43">
        <f>IF('Anexo V - Quadro Consolidado'!AM76=Conferidor!$CJ$2,'Anexo V - Quadro Consolidado'!R76,0)</f>
        <v>0</v>
      </c>
      <c r="CK77" s="43">
        <f>IF('Anexo V - Quadro Consolidado'!AM76=Conferidor!$CK$2,'Anexo V - Quadro Consolidado'!R76,0)</f>
        <v>0</v>
      </c>
      <c r="CL77" s="43">
        <f>IF('Anexo V - Quadro Consolidado'!AM76=Conferidor!$CL$2,'Anexo V - Quadro Consolidado'!R76,0)</f>
        <v>0</v>
      </c>
      <c r="CM77" s="43">
        <f>IF('Anexo V - Quadro Consolidado'!AM76=Conferidor!$CM$2,'Anexo V - Quadro Consolidado'!R76,0)</f>
        <v>0</v>
      </c>
      <c r="CO77" s="43">
        <f>IF('Anexo V - Quadro Consolidado'!AN76=Conferidor!$CO$2,'Anexo V - Quadro Consolidado'!S76,0)</f>
        <v>0</v>
      </c>
      <c r="CP77" s="43">
        <f>IF('Anexo V - Quadro Consolidado'!AN76=Conferidor!$CP$2,'Anexo V - Quadro Consolidado'!S76,0)</f>
        <v>0</v>
      </c>
      <c r="CQ77" s="43">
        <f>IF('Anexo V - Quadro Consolidado'!AN76=Conferidor!$CQ$2,'Anexo V - Quadro Consolidado'!S76,0)</f>
        <v>0</v>
      </c>
      <c r="CR77" s="43">
        <f>IF('Anexo V - Quadro Consolidado'!AN76=Conferidor!$CR$2,'Anexo V - Quadro Consolidado'!S76,0)</f>
        <v>0</v>
      </c>
      <c r="CS77" s="43">
        <f>IF('Anexo V - Quadro Consolidado'!AN76=Conferidor!$CS$2,'Anexo V - Quadro Consolidado'!S76,0)</f>
        <v>0</v>
      </c>
      <c r="CT77" s="43">
        <f>IF('Anexo V - Quadro Consolidado'!AN76=Conferidor!$CT$2,'Anexo V - Quadro Consolidado'!S76,0)</f>
        <v>0</v>
      </c>
      <c r="CV77" s="43">
        <f>IF('Anexo V - Quadro Consolidado'!AO76=Conferidor!$CV$2,'Anexo V - Quadro Consolidado'!T76,0)</f>
        <v>0</v>
      </c>
      <c r="CW77" s="43">
        <f>IF('Anexo V - Quadro Consolidado'!AO76=Conferidor!$CW$2,'Anexo V - Quadro Consolidado'!T76,0)</f>
        <v>0</v>
      </c>
      <c r="CX77" s="43">
        <f>IF('Anexo V - Quadro Consolidado'!AO76=Conferidor!$CX$2,'Anexo V - Quadro Consolidado'!T76,0)</f>
        <v>0</v>
      </c>
      <c r="CY77" s="43">
        <f>IF('Anexo V - Quadro Consolidado'!AO76=Conferidor!$CY$2,'Anexo V - Quadro Consolidado'!T76,0)</f>
        <v>0</v>
      </c>
      <c r="CZ77" s="43">
        <f>IF('Anexo V - Quadro Consolidado'!AO76=Conferidor!$CZ$2,'Anexo V - Quadro Consolidado'!T76,0)</f>
        <v>0</v>
      </c>
      <c r="DA77" s="43">
        <f>IF('Anexo V - Quadro Consolidado'!AO76=Conferidor!$DA$2,'Anexo V - Quadro Consolidado'!T76,0)</f>
        <v>0</v>
      </c>
      <c r="DC77" s="43">
        <f>IF('Anexo V - Quadro Consolidado'!AL76=Conferidor!$DC$2,'Anexo V - Quadro Consolidado'!Q76,0)</f>
        <v>0</v>
      </c>
      <c r="DD77" s="43">
        <f>IF('Anexo V - Quadro Consolidado'!AL76=Conferidor!$DD$2,'Anexo V - Quadro Consolidado'!Q76,0)</f>
        <v>0</v>
      </c>
      <c r="DE77" s="43">
        <f>IF('Anexo V - Quadro Consolidado'!AL76=Conferidor!$DE$2,'Anexo V - Quadro Consolidado'!Q76,0)</f>
        <v>0</v>
      </c>
      <c r="DF77" s="43">
        <f>IF('Anexo V - Quadro Consolidado'!AL76=Conferidor!$DF$2,'Anexo V - Quadro Consolidado'!Q76,0)</f>
        <v>0</v>
      </c>
      <c r="DG77" s="43">
        <f>IF('Anexo V - Quadro Consolidado'!AL76=Conferidor!$DG$2,'Anexo V - Quadro Consolidado'!Q76,0)</f>
        <v>0</v>
      </c>
      <c r="DH77" s="43">
        <f>IF('Anexo V - Quadro Consolidado'!AL76=Conferidor!$DH$2,'Anexo V - Quadro Consolidado'!Q76,0)</f>
        <v>0</v>
      </c>
      <c r="DJ77" s="43">
        <f>IF('Anexo V - Quadro Consolidado'!AP76=Conferidor!$DJ$2,'Anexo V - Quadro Consolidado'!U76,0)</f>
        <v>0</v>
      </c>
      <c r="DK77" s="43">
        <f>IF('Anexo V - Quadro Consolidado'!AP76=Conferidor!$DK$2,'Anexo V - Quadro Consolidado'!U76,0)</f>
        <v>0</v>
      </c>
      <c r="DL77" s="43">
        <f>IF('Anexo V - Quadro Consolidado'!AP76=Conferidor!$DL$2,'Anexo V - Quadro Consolidado'!U76,0)</f>
        <v>0</v>
      </c>
      <c r="DM77" s="43">
        <f>IF('Anexo V - Quadro Consolidado'!AP76=Conferidor!$DM$2,'Anexo V - Quadro Consolidado'!U76,0)</f>
        <v>0</v>
      </c>
      <c r="DN77" s="43">
        <f>IF('Anexo V - Quadro Consolidado'!AP76=Conferidor!$DN$2,'Anexo V - Quadro Consolidado'!U76,0)</f>
        <v>0</v>
      </c>
      <c r="DO77" s="43">
        <f>IF('Anexo V - Quadro Consolidado'!AP76=Conferidor!$DO$2,'Anexo V - Quadro Consolidado'!U76,0)</f>
        <v>0</v>
      </c>
      <c r="DQ77" s="43">
        <f>IF('Anexo V - Quadro Consolidado'!AQ76=Conferidor!$DQ$2,'Anexo V - Quadro Consolidado'!V76,0)</f>
        <v>0</v>
      </c>
      <c r="DR77" s="43">
        <f>IF('Anexo V - Quadro Consolidado'!AQ76=Conferidor!$DR$2,'Anexo V - Quadro Consolidado'!V76,0)</f>
        <v>0</v>
      </c>
      <c r="DS77" s="43">
        <f>IF('Anexo V - Quadro Consolidado'!AQ76=Conferidor!$DS$2,'Anexo V - Quadro Consolidado'!V76,0)</f>
        <v>0</v>
      </c>
      <c r="DT77" s="43">
        <f>IF('Anexo V - Quadro Consolidado'!AQ76=Conferidor!$DT$2,'Anexo V - Quadro Consolidado'!V76,0)</f>
        <v>0</v>
      </c>
      <c r="DU77" s="43">
        <f>IF('Anexo V - Quadro Consolidado'!AQ76=Conferidor!$DU$2,'Anexo V - Quadro Consolidado'!V76,0)</f>
        <v>0</v>
      </c>
      <c r="DV77" s="43">
        <f>IF('Anexo V - Quadro Consolidado'!AQ76=Conferidor!$DV$2,'Anexo V - Quadro Consolidado'!V76,0)</f>
        <v>0</v>
      </c>
      <c r="DX77" s="22">
        <f>IF('Anexo V - Quadro Consolidado'!AR76=Conferidor!$DX$2,'Anexo V - Quadro Consolidado'!W76,0)</f>
        <v>0</v>
      </c>
      <c r="DY77" s="22">
        <f>IF('Anexo V - Quadro Consolidado'!AR76=Conferidor!$DY$2,'Anexo V - Quadro Consolidado'!W76,0)</f>
        <v>0</v>
      </c>
      <c r="DZ77" s="22">
        <f>IF('Anexo V - Quadro Consolidado'!AR76=Conferidor!$DZ$2,'Anexo V - Quadro Consolidado'!W76,0)</f>
        <v>0</v>
      </c>
      <c r="EA77" s="22">
        <f>IF('Anexo V - Quadro Consolidado'!AR76=Conferidor!$EA$2,'Anexo V - Quadro Consolidado'!W76,0)</f>
        <v>0</v>
      </c>
      <c r="EB77" s="22">
        <f>IF('Anexo V - Quadro Consolidado'!AR76=Conferidor!$EB$2,'Anexo V - Quadro Consolidado'!W76,0)</f>
        <v>0</v>
      </c>
      <c r="EC77" s="22">
        <f>IF('Anexo V - Quadro Consolidado'!AR76=Conferidor!$EC$2,'Anexo V - Quadro Consolidado'!W76,0)</f>
        <v>0</v>
      </c>
      <c r="EE77" s="43">
        <f>IF('Anexo V - Quadro Consolidado'!AS76=Conferidor!$EE$2,'Anexo V - Quadro Consolidado'!X76,0)</f>
        <v>0</v>
      </c>
      <c r="EF77" s="43">
        <f>IF('Anexo V - Quadro Consolidado'!AS76=Conferidor!$EF$2,'Anexo V - Quadro Consolidado'!X76,0)</f>
        <v>0</v>
      </c>
      <c r="EG77" s="43">
        <f>IF('Anexo V - Quadro Consolidado'!AS76=Conferidor!$EG$2,'Anexo V - Quadro Consolidado'!X76,0)</f>
        <v>0</v>
      </c>
      <c r="EH77" s="43">
        <f>IF('Anexo V - Quadro Consolidado'!AS76=Conferidor!$EH$2,'Anexo V - Quadro Consolidado'!X76,0)</f>
        <v>0</v>
      </c>
      <c r="EI77" s="43">
        <f>IF('Anexo V - Quadro Consolidado'!AS76=Conferidor!$EI$2,'Anexo V - Quadro Consolidado'!X76,0)</f>
        <v>0</v>
      </c>
      <c r="EJ77" s="43">
        <f>IF('Anexo V - Quadro Consolidado'!AS76=Conferidor!$EJ$2,'Anexo V - Quadro Consolidado'!X76,0)</f>
        <v>0</v>
      </c>
      <c r="EL77" s="43">
        <f>IF('Anexo V - Quadro Consolidado'!AT76=Conferidor!$EL$2,'Anexo V - Quadro Consolidado'!Y76,0)</f>
        <v>0</v>
      </c>
      <c r="EM77" s="43">
        <f>IF('Anexo V - Quadro Consolidado'!AT76=Conferidor!$EM$2,'Anexo V - Quadro Consolidado'!Y76,0)</f>
        <v>0</v>
      </c>
      <c r="EN77" s="43">
        <f>IF('Anexo V - Quadro Consolidado'!AT76=Conferidor!$EN$2,'Anexo V - Quadro Consolidado'!Y76,0)</f>
        <v>0</v>
      </c>
      <c r="EO77" s="43">
        <f>IF('Anexo V - Quadro Consolidado'!AT76=Conferidor!$EO$2,'Anexo V - Quadro Consolidado'!Y76,0)</f>
        <v>0</v>
      </c>
      <c r="EP77" s="43">
        <f>IF('Anexo V - Quadro Consolidado'!AT76=Conferidor!$EP$2,'Anexo V - Quadro Consolidado'!Y76,0)</f>
        <v>0</v>
      </c>
      <c r="EQ77" s="43">
        <f>IF('Anexo V - Quadro Consolidado'!AT76=Conferidor!$EQ$2,'Anexo V - Quadro Consolidado'!Y76,0)</f>
        <v>0</v>
      </c>
    </row>
    <row r="78" spans="1:147">
      <c r="A78" s="12" t="s">
        <v>105</v>
      </c>
      <c r="B78" s="12" t="s">
        <v>106</v>
      </c>
      <c r="C78" s="12" t="s">
        <v>112</v>
      </c>
      <c r="D78" s="50">
        <f>IF('Anexo V - Quadro Consolidado'!AA77=Conferidor!$D$2,'Anexo V - Quadro Consolidado'!F77,0)</f>
        <v>0</v>
      </c>
      <c r="E78" s="50">
        <f>IF('Anexo V - Quadro Consolidado'!AA77=Conferidor!$E$2,'Anexo V - Quadro Consolidado'!F77,0)</f>
        <v>0</v>
      </c>
      <c r="F78" s="50">
        <f>IF('Anexo V - Quadro Consolidado'!AA77=Conferidor!$F$2,'Anexo V - Quadro Consolidado'!F77,0)</f>
        <v>0</v>
      </c>
      <c r="G78" s="50">
        <f>IF('Anexo V - Quadro Consolidado'!AA77=Conferidor!$G$2,'Anexo V - Quadro Consolidado'!F77,0)</f>
        <v>0</v>
      </c>
      <c r="H78" s="50">
        <f>IF('Anexo V - Quadro Consolidado'!AA77=Conferidor!$H$2,'Anexo V - Quadro Consolidado'!F77,0)</f>
        <v>0</v>
      </c>
      <c r="I78" s="50">
        <f>IF('Anexo V - Quadro Consolidado'!AA77=Conferidor!$I$2,'Anexo V - Quadro Consolidado'!F77,0)</f>
        <v>0</v>
      </c>
      <c r="K78" s="262">
        <f>IF('Anexo V - Quadro Consolidado'!AB77=Conferidor!$K$2,'Anexo V - Quadro Consolidado'!G77,0)</f>
        <v>0</v>
      </c>
      <c r="L78" s="262">
        <f>IF('Anexo V - Quadro Consolidado'!AB77=Conferidor!$L$2,'Anexo V - Quadro Consolidado'!G77,0)</f>
        <v>0</v>
      </c>
      <c r="M78" s="262">
        <f>IF('Anexo V - Quadro Consolidado'!AB77=Conferidor!$M$2,'Anexo V - Quadro Consolidado'!G77,0)</f>
        <v>0</v>
      </c>
      <c r="N78" s="262">
        <f>IF('Anexo V - Quadro Consolidado'!AB77=Conferidor!$N$2,'Anexo V - Quadro Consolidado'!G77,0)</f>
        <v>0</v>
      </c>
      <c r="O78" s="262">
        <f>IF('Anexo V - Quadro Consolidado'!AB77=Conferidor!$O$2,'Anexo V - Quadro Consolidado'!G77,0)</f>
        <v>0</v>
      </c>
      <c r="P78" s="262">
        <f>IF('Anexo V - Quadro Consolidado'!AB77=Conferidor!$P$2,'Anexo V - Quadro Consolidado'!G77,0)</f>
        <v>0</v>
      </c>
      <c r="R78" s="50">
        <f>IF('Anexo V - Quadro Consolidado'!AC77=Conferidor!$R$2,'Anexo V - Quadro Consolidado'!H77,0)</f>
        <v>0</v>
      </c>
      <c r="S78" s="50">
        <f>IF('Anexo V - Quadro Consolidado'!AC77=Conferidor!$S$2,'Anexo V - Quadro Consolidado'!H77,0)</f>
        <v>0</v>
      </c>
      <c r="T78" s="50">
        <f>IF('Anexo V - Quadro Consolidado'!AC77=Conferidor!$T$2,'Anexo V - Quadro Consolidado'!H77,0)</f>
        <v>0</v>
      </c>
      <c r="U78" s="50">
        <f>IF('Anexo V - Quadro Consolidado'!AC77=Conferidor!$U$2,'Anexo V - Quadro Consolidado'!H77,0)</f>
        <v>0</v>
      </c>
      <c r="V78" s="50">
        <f>IF('Anexo V - Quadro Consolidado'!AC77=Conferidor!$V$2,'Anexo V - Quadro Consolidado'!H77,0)</f>
        <v>0</v>
      </c>
      <c r="W78" s="50">
        <f>IF('Anexo V - Quadro Consolidado'!AC77=Conferidor!$W$2,'Anexo V - Quadro Consolidado'!H77,0)</f>
        <v>0</v>
      </c>
      <c r="Y78" s="43">
        <f>IF('Anexo V - Quadro Consolidado'!AH77=Conferidor!$Y$2,'Anexo V - Quadro Consolidado'!M77,0)</f>
        <v>0</v>
      </c>
      <c r="Z78" s="43">
        <f>IF('Anexo V - Quadro Consolidado'!AH77=Conferidor!$Z$2,'Anexo V - Quadro Consolidado'!M77,0)</f>
        <v>0</v>
      </c>
      <c r="AA78" s="43">
        <f>IF('Anexo V - Quadro Consolidado'!AH77=Conferidor!$AA$2,'Anexo V - Quadro Consolidado'!M77,0)</f>
        <v>0</v>
      </c>
      <c r="AB78" s="43">
        <f>IF('Anexo V - Quadro Consolidado'!AH77=Conferidor!$AB$2,'Anexo V - Quadro Consolidado'!M77,0)</f>
        <v>0</v>
      </c>
      <c r="AC78" s="43">
        <f>IF('Anexo V - Quadro Consolidado'!AH77=Conferidor!$AC$2,'Anexo V - Quadro Consolidado'!M77,0)</f>
        <v>0</v>
      </c>
      <c r="AD78" s="43">
        <f>IF('Anexo V - Quadro Consolidado'!AH77=Conferidor!$AD$2,'Anexo V - Quadro Consolidado'!M77,0)</f>
        <v>0</v>
      </c>
      <c r="AF78" s="43">
        <f>IF('Anexo V - Quadro Consolidado'!AI77=Conferidor!$AF$2,'Anexo V - Quadro Consolidado'!N77,0)</f>
        <v>0</v>
      </c>
      <c r="AG78" s="43">
        <f>IF('Anexo V - Quadro Consolidado'!AI77=Conferidor!$AG$2,'Anexo V - Quadro Consolidado'!N77,0)</f>
        <v>0</v>
      </c>
      <c r="AH78" s="43">
        <f>IF('Anexo V - Quadro Consolidado'!AI77=Conferidor!$AH$2,'Anexo V - Quadro Consolidado'!N77,0)</f>
        <v>0</v>
      </c>
      <c r="AI78" s="43">
        <f>IF('Anexo V - Quadro Consolidado'!AI77=Conferidor!$AI$2,'Anexo V - Quadro Consolidado'!N77,0)</f>
        <v>0</v>
      </c>
      <c r="AJ78" s="43">
        <f>IF('Anexo V - Quadro Consolidado'!AI77=Conferidor!$AJ$2,'Anexo V - Quadro Consolidado'!N77,0)</f>
        <v>0</v>
      </c>
      <c r="AK78" s="43">
        <f>IF('Anexo V - Quadro Consolidado'!AI77=Conferidor!$AK$2,'Anexo V - Quadro Consolidado'!N77,0)</f>
        <v>0</v>
      </c>
      <c r="AM78" s="43">
        <f>IF('Anexo V - Quadro Consolidado'!AJ77=Conferidor!$AM$2,'Anexo V - Quadro Consolidado'!O77,0)</f>
        <v>0</v>
      </c>
      <c r="AN78" s="43">
        <f>IF('Anexo V - Quadro Consolidado'!AJ77=Conferidor!$AN$2,'Anexo V - Quadro Consolidado'!O77,0)</f>
        <v>0</v>
      </c>
      <c r="AO78" s="43">
        <f>IF('Anexo V - Quadro Consolidado'!AJ77=Conferidor!$AO$2,'Anexo V - Quadro Consolidado'!O77,0)</f>
        <v>0</v>
      </c>
      <c r="AP78" s="43">
        <f>IF('Anexo V - Quadro Consolidado'!AJ77=Conferidor!$AP$2,'Anexo V - Quadro Consolidado'!O77,0)</f>
        <v>0</v>
      </c>
      <c r="AQ78" s="43">
        <f>IF('Anexo V - Quadro Consolidado'!AJ77=Conferidor!$AQ$2,'Anexo V - Quadro Consolidado'!O77,0)</f>
        <v>0</v>
      </c>
      <c r="AR78" s="43">
        <f>IF('Anexo V - Quadro Consolidado'!AJ77=Conferidor!$AR$2,'Anexo V - Quadro Consolidado'!O77,0)</f>
        <v>0</v>
      </c>
      <c r="AT78" s="43">
        <f>IF('Anexo V - Quadro Consolidado'!AE77=Conferidor!$AT$2,'Anexo V - Quadro Consolidado'!J77,0)</f>
        <v>0</v>
      </c>
      <c r="AU78" s="43">
        <f>IF('Anexo V - Quadro Consolidado'!AE77=Conferidor!$AU$2,'Anexo V - Quadro Consolidado'!J77,0)</f>
        <v>0</v>
      </c>
      <c r="AV78" s="43">
        <f>IF('Anexo V - Quadro Consolidado'!AE77=Conferidor!$AV$2,'Anexo V - Quadro Consolidado'!J77,0)</f>
        <v>0</v>
      </c>
      <c r="AW78" s="43">
        <f>IF('Anexo V - Quadro Consolidado'!AE77=Conferidor!$AW$2,'Anexo V - Quadro Consolidado'!J77,0)</f>
        <v>0</v>
      </c>
      <c r="AX78" s="43">
        <f>IF('Anexo V - Quadro Consolidado'!AE77=Conferidor!$AX$2,'Anexo V - Quadro Consolidado'!J77,0)</f>
        <v>0</v>
      </c>
      <c r="AY78" s="43">
        <f>IF('Anexo V - Quadro Consolidado'!AE77=Conferidor!$AY$2,'Anexo V - Quadro Consolidado'!J77,0)</f>
        <v>0</v>
      </c>
      <c r="AZ78" s="43">
        <f>IF('Anexo V - Quadro Consolidado'!AE77=Conferidor!$AZ$2,'Anexo V - Quadro Consolidado'!J77,0)</f>
        <v>0</v>
      </c>
      <c r="BA78" s="43">
        <f>IF('Anexo V - Quadro Consolidado'!AE77=Conferidor!$BA$2,'Anexo V - Quadro Consolidado'!J77,0)</f>
        <v>0</v>
      </c>
      <c r="BB78" s="43">
        <f>IF('Anexo V - Quadro Consolidado'!AE77=Conferidor!$BB$2,'Anexo V - Quadro Consolidado'!J77,0)</f>
        <v>0</v>
      </c>
      <c r="BD78" s="43">
        <f>IF('Anexo V - Quadro Consolidado'!AF77=Conferidor!$BD$2,'Anexo V - Quadro Consolidado'!K77,0)</f>
        <v>0</v>
      </c>
      <c r="BE78" s="43">
        <f>IF('Anexo V - Quadro Consolidado'!AF77=Conferidor!$BE$2,'Anexo V - Quadro Consolidado'!K77,0)</f>
        <v>0</v>
      </c>
      <c r="BF78" s="43">
        <f>IF('Anexo V - Quadro Consolidado'!AF77=Conferidor!$BF$2,'Anexo V - Quadro Consolidado'!K77,0)</f>
        <v>0</v>
      </c>
      <c r="BG78" s="43">
        <f>IF('Anexo V - Quadro Consolidado'!AF77=Conferidor!$BG$2,'Anexo V - Quadro Consolidado'!K77,0)</f>
        <v>0</v>
      </c>
      <c r="BH78" s="43">
        <f>IF('Anexo V - Quadro Consolidado'!AF77=Conferidor!$BH$2,'Anexo V - Quadro Consolidado'!K77,0)</f>
        <v>1</v>
      </c>
      <c r="BI78" s="43">
        <f>IF('Anexo V - Quadro Consolidado'!AF77=Conferidor!$BI$2,'Anexo V - Quadro Consolidado'!K77,0)</f>
        <v>0</v>
      </c>
      <c r="BJ78" s="43">
        <f>IF('Anexo V - Quadro Consolidado'!AF77=Conferidor!$BJ$2,'Anexo V - Quadro Consolidado'!K77,0)</f>
        <v>0</v>
      </c>
      <c r="BK78" s="43">
        <f>IF('Anexo V - Quadro Consolidado'!AF77=Conferidor!$BK$2,'Anexo V - Quadro Consolidado'!K77,0)</f>
        <v>0</v>
      </c>
      <c r="BM78" s="43">
        <f>IF('Anexo V - Quadro Consolidado'!AG77=Conferidor!$BM$2,'Anexo V - Quadro Consolidado'!L77,0)</f>
        <v>0</v>
      </c>
      <c r="BN78" s="43">
        <f>IF('Anexo V - Quadro Consolidado'!AG77=Conferidor!$BN$2,'Anexo V - Quadro Consolidado'!L77,0)</f>
        <v>0</v>
      </c>
      <c r="BO78" s="43">
        <f>IF('Anexo V - Quadro Consolidado'!AG77=Conferidor!$BO$2,'Anexo V - Quadro Consolidado'!L77,0)</f>
        <v>0</v>
      </c>
      <c r="BP78" s="43">
        <f>IF('Anexo V - Quadro Consolidado'!AG77=Conferidor!$BP$2,'Anexo V - Quadro Consolidado'!L77,0)</f>
        <v>0</v>
      </c>
      <c r="BQ78" s="43">
        <f>IF('Anexo V - Quadro Consolidado'!AG77=Conferidor!$BQ$2,'Anexo V - Quadro Consolidado'!L77,0)</f>
        <v>0</v>
      </c>
      <c r="BR78" s="43">
        <f>IF('Anexo V - Quadro Consolidado'!AG77=Conferidor!$BR$2,'Anexo V - Quadro Consolidado'!L77,0)</f>
        <v>0</v>
      </c>
      <c r="BT78" s="43">
        <f>IF('Anexo V - Quadro Consolidado'!AD77=Conferidor!$BT$2,'Anexo V - Quadro Consolidado'!I77,0)</f>
        <v>0</v>
      </c>
      <c r="BU78" s="43">
        <f>IF('Anexo V - Quadro Consolidado'!AD77=Conferidor!$BU$2,'Anexo V - Quadro Consolidado'!I77,0)</f>
        <v>0</v>
      </c>
      <c r="BV78" s="43">
        <f>IF('Anexo V - Quadro Consolidado'!AD77=Conferidor!$BV$2,'Anexo V - Quadro Consolidado'!I77,0)</f>
        <v>0</v>
      </c>
      <c r="BW78" s="43">
        <f>IF('Anexo V - Quadro Consolidado'!AD77=Conferidor!$BW$2,'Anexo V - Quadro Consolidado'!I77,0)</f>
        <v>0</v>
      </c>
      <c r="BX78" s="43">
        <f>IF('Anexo V - Quadro Consolidado'!AD77=Conferidor!$BX$2,'Anexo V - Quadro Consolidado'!I77,0)</f>
        <v>0</v>
      </c>
      <c r="BY78" s="43">
        <f>IF('Anexo V - Quadro Consolidado'!AD77=Conferidor!$BY$2,'Anexo V - Quadro Consolidado'!I77,0)</f>
        <v>0</v>
      </c>
      <c r="CA78" s="43">
        <f>IF('Anexo V - Quadro Consolidado'!AK77=Conferidor!$CA$2,'Anexo V - Quadro Consolidado'!P77,0)</f>
        <v>0</v>
      </c>
      <c r="CB78" s="43">
        <f>IF('Anexo V - Quadro Consolidado'!AK77=Conferidor!$CB$2,'Anexo V - Quadro Consolidado'!P77,0)</f>
        <v>0</v>
      </c>
      <c r="CC78" s="43">
        <f>IF('Anexo V - Quadro Consolidado'!AK77=Conferidor!$CC$2,'Anexo V - Quadro Consolidado'!P77,0)</f>
        <v>0</v>
      </c>
      <c r="CD78" s="43">
        <f>IF('Anexo V - Quadro Consolidado'!AK77=Conferidor!$CD$2,'Anexo V - Quadro Consolidado'!P77,0)</f>
        <v>0</v>
      </c>
      <c r="CE78" s="43">
        <f>IF('Anexo V - Quadro Consolidado'!AK77=Conferidor!$CE$2,'Anexo V - Quadro Consolidado'!P77,0)</f>
        <v>0</v>
      </c>
      <c r="CF78" s="43">
        <f>IF('Anexo V - Quadro Consolidado'!AK77=Conferidor!$CF$2,'Anexo V - Quadro Consolidado'!P77,0)</f>
        <v>0</v>
      </c>
      <c r="CH78" s="43">
        <f>IF('Anexo V - Quadro Consolidado'!AM77=Conferidor!$CH$2,'Anexo V - Quadro Consolidado'!R77,0)</f>
        <v>0</v>
      </c>
      <c r="CI78" s="43">
        <f>IF('Anexo V - Quadro Consolidado'!AM77=Conferidor!$CI$2,'Anexo V - Quadro Consolidado'!R77,0)</f>
        <v>0</v>
      </c>
      <c r="CJ78" s="43">
        <f>IF('Anexo V - Quadro Consolidado'!AM77=Conferidor!$CJ$2,'Anexo V - Quadro Consolidado'!R77,0)</f>
        <v>0</v>
      </c>
      <c r="CK78" s="43">
        <f>IF('Anexo V - Quadro Consolidado'!AM77=Conferidor!$CK$2,'Anexo V - Quadro Consolidado'!R77,0)</f>
        <v>0</v>
      </c>
      <c r="CL78" s="43">
        <f>IF('Anexo V - Quadro Consolidado'!AM77=Conferidor!$CL$2,'Anexo V - Quadro Consolidado'!R77,0)</f>
        <v>0</v>
      </c>
      <c r="CM78" s="43">
        <f>IF('Anexo V - Quadro Consolidado'!AM77=Conferidor!$CM$2,'Anexo V - Quadro Consolidado'!R77,0)</f>
        <v>0</v>
      </c>
      <c r="CO78" s="43">
        <f>IF('Anexo V - Quadro Consolidado'!AN77=Conferidor!$CO$2,'Anexo V - Quadro Consolidado'!S77,0)</f>
        <v>0</v>
      </c>
      <c r="CP78" s="43">
        <f>IF('Anexo V - Quadro Consolidado'!AN77=Conferidor!$CP$2,'Anexo V - Quadro Consolidado'!S77,0)</f>
        <v>0</v>
      </c>
      <c r="CQ78" s="43">
        <f>IF('Anexo V - Quadro Consolidado'!AN77=Conferidor!$CQ$2,'Anexo V - Quadro Consolidado'!S77,0)</f>
        <v>0</v>
      </c>
      <c r="CR78" s="43">
        <f>IF('Anexo V - Quadro Consolidado'!AN77=Conferidor!$CR$2,'Anexo V - Quadro Consolidado'!S77,0)</f>
        <v>0</v>
      </c>
      <c r="CS78" s="43">
        <f>IF('Anexo V - Quadro Consolidado'!AN77=Conferidor!$CS$2,'Anexo V - Quadro Consolidado'!S77,0)</f>
        <v>0</v>
      </c>
      <c r="CT78" s="43">
        <f>IF('Anexo V - Quadro Consolidado'!AN77=Conferidor!$CT$2,'Anexo V - Quadro Consolidado'!S77,0)</f>
        <v>0</v>
      </c>
      <c r="CV78" s="43">
        <f>IF('Anexo V - Quadro Consolidado'!AO77=Conferidor!$CV$2,'Anexo V - Quadro Consolidado'!T77,0)</f>
        <v>0</v>
      </c>
      <c r="CW78" s="43">
        <f>IF('Anexo V - Quadro Consolidado'!AO77=Conferidor!$CW$2,'Anexo V - Quadro Consolidado'!T77,0)</f>
        <v>0</v>
      </c>
      <c r="CX78" s="43">
        <f>IF('Anexo V - Quadro Consolidado'!AO77=Conferidor!$CX$2,'Anexo V - Quadro Consolidado'!T77,0)</f>
        <v>0</v>
      </c>
      <c r="CY78" s="43">
        <f>IF('Anexo V - Quadro Consolidado'!AO77=Conferidor!$CY$2,'Anexo V - Quadro Consolidado'!T77,0)</f>
        <v>0</v>
      </c>
      <c r="CZ78" s="43">
        <f>IF('Anexo V - Quadro Consolidado'!AO77=Conferidor!$CZ$2,'Anexo V - Quadro Consolidado'!T77,0)</f>
        <v>0</v>
      </c>
      <c r="DA78" s="43">
        <f>IF('Anexo V - Quadro Consolidado'!AO77=Conferidor!$DA$2,'Anexo V - Quadro Consolidado'!T77,0)</f>
        <v>0</v>
      </c>
      <c r="DC78" s="43">
        <f>IF('Anexo V - Quadro Consolidado'!AL77=Conferidor!$DC$2,'Anexo V - Quadro Consolidado'!Q77,0)</f>
        <v>0</v>
      </c>
      <c r="DD78" s="43">
        <f>IF('Anexo V - Quadro Consolidado'!AL77=Conferidor!$DD$2,'Anexo V - Quadro Consolidado'!Q77,0)</f>
        <v>0</v>
      </c>
      <c r="DE78" s="43">
        <f>IF('Anexo V - Quadro Consolidado'!AL77=Conferidor!$DE$2,'Anexo V - Quadro Consolidado'!Q77,0)</f>
        <v>0</v>
      </c>
      <c r="DF78" s="43">
        <f>IF('Anexo V - Quadro Consolidado'!AL77=Conferidor!$DF$2,'Anexo V - Quadro Consolidado'!Q77,0)</f>
        <v>0</v>
      </c>
      <c r="DG78" s="43">
        <f>IF('Anexo V - Quadro Consolidado'!AL77=Conferidor!$DG$2,'Anexo V - Quadro Consolidado'!Q77,0)</f>
        <v>0</v>
      </c>
      <c r="DH78" s="43">
        <f>IF('Anexo V - Quadro Consolidado'!AL77=Conferidor!$DH$2,'Anexo V - Quadro Consolidado'!Q77,0)</f>
        <v>0</v>
      </c>
      <c r="DJ78" s="43">
        <f>IF('Anexo V - Quadro Consolidado'!AP77=Conferidor!$DJ$2,'Anexo V - Quadro Consolidado'!U77,0)</f>
        <v>0</v>
      </c>
      <c r="DK78" s="43">
        <f>IF('Anexo V - Quadro Consolidado'!AP77=Conferidor!$DK$2,'Anexo V - Quadro Consolidado'!U77,0)</f>
        <v>0</v>
      </c>
      <c r="DL78" s="43">
        <f>IF('Anexo V - Quadro Consolidado'!AP77=Conferidor!$DL$2,'Anexo V - Quadro Consolidado'!U77,0)</f>
        <v>0</v>
      </c>
      <c r="DM78" s="43">
        <f>IF('Anexo V - Quadro Consolidado'!AP77=Conferidor!$DM$2,'Anexo V - Quadro Consolidado'!U77,0)</f>
        <v>0</v>
      </c>
      <c r="DN78" s="43">
        <f>IF('Anexo V - Quadro Consolidado'!AP77=Conferidor!$DN$2,'Anexo V - Quadro Consolidado'!U77,0)</f>
        <v>0</v>
      </c>
      <c r="DO78" s="43">
        <f>IF('Anexo V - Quadro Consolidado'!AP77=Conferidor!$DO$2,'Anexo V - Quadro Consolidado'!U77,0)</f>
        <v>0</v>
      </c>
      <c r="DQ78" s="43">
        <f>IF('Anexo V - Quadro Consolidado'!AQ77=Conferidor!$DQ$2,'Anexo V - Quadro Consolidado'!V77,0)</f>
        <v>0</v>
      </c>
      <c r="DR78" s="43">
        <f>IF('Anexo V - Quadro Consolidado'!AQ77=Conferidor!$DR$2,'Anexo V - Quadro Consolidado'!V77,0)</f>
        <v>0</v>
      </c>
      <c r="DS78" s="43">
        <f>IF('Anexo V - Quadro Consolidado'!AQ77=Conferidor!$DS$2,'Anexo V - Quadro Consolidado'!V77,0)</f>
        <v>0</v>
      </c>
      <c r="DT78" s="43">
        <f>IF('Anexo V - Quadro Consolidado'!AQ77=Conferidor!$DT$2,'Anexo V - Quadro Consolidado'!V77,0)</f>
        <v>0</v>
      </c>
      <c r="DU78" s="43">
        <f>IF('Anexo V - Quadro Consolidado'!AQ77=Conferidor!$DU$2,'Anexo V - Quadro Consolidado'!V77,0)</f>
        <v>0</v>
      </c>
      <c r="DV78" s="43">
        <f>IF('Anexo V - Quadro Consolidado'!AQ77=Conferidor!$DV$2,'Anexo V - Quadro Consolidado'!V77,0)</f>
        <v>0</v>
      </c>
      <c r="DX78" s="22">
        <f>IF('Anexo V - Quadro Consolidado'!AR77=Conferidor!$DX$2,'Anexo V - Quadro Consolidado'!W77,0)</f>
        <v>0</v>
      </c>
      <c r="DY78" s="22">
        <f>IF('Anexo V - Quadro Consolidado'!AR77=Conferidor!$DY$2,'Anexo V - Quadro Consolidado'!W77,0)</f>
        <v>0</v>
      </c>
      <c r="DZ78" s="22">
        <f>IF('Anexo V - Quadro Consolidado'!AR77=Conferidor!$DZ$2,'Anexo V - Quadro Consolidado'!W77,0)</f>
        <v>0</v>
      </c>
      <c r="EA78" s="22">
        <f>IF('Anexo V - Quadro Consolidado'!AR77=Conferidor!$EA$2,'Anexo V - Quadro Consolidado'!W77,0)</f>
        <v>0</v>
      </c>
      <c r="EB78" s="22">
        <f>IF('Anexo V - Quadro Consolidado'!AR77=Conferidor!$EB$2,'Anexo V - Quadro Consolidado'!W77,0)</f>
        <v>0</v>
      </c>
      <c r="EC78" s="22">
        <f>IF('Anexo V - Quadro Consolidado'!AR77=Conferidor!$EC$2,'Anexo V - Quadro Consolidado'!W77,0)</f>
        <v>0</v>
      </c>
      <c r="EE78" s="43">
        <f>IF('Anexo V - Quadro Consolidado'!AS77=Conferidor!$EE$2,'Anexo V - Quadro Consolidado'!X77,0)</f>
        <v>0</v>
      </c>
      <c r="EF78" s="43">
        <f>IF('Anexo V - Quadro Consolidado'!AS77=Conferidor!$EF$2,'Anexo V - Quadro Consolidado'!X77,0)</f>
        <v>0</v>
      </c>
      <c r="EG78" s="43">
        <f>IF('Anexo V - Quadro Consolidado'!AS77=Conferidor!$EG$2,'Anexo V - Quadro Consolidado'!X77,0)</f>
        <v>0</v>
      </c>
      <c r="EH78" s="43">
        <f>IF('Anexo V - Quadro Consolidado'!AS77=Conferidor!$EH$2,'Anexo V - Quadro Consolidado'!X77,0)</f>
        <v>0</v>
      </c>
      <c r="EI78" s="43">
        <f>IF('Anexo V - Quadro Consolidado'!AS77=Conferidor!$EI$2,'Anexo V - Quadro Consolidado'!X77,0)</f>
        <v>0</v>
      </c>
      <c r="EJ78" s="43">
        <f>IF('Anexo V - Quadro Consolidado'!AS77=Conferidor!$EJ$2,'Anexo V - Quadro Consolidado'!X77,0)</f>
        <v>0</v>
      </c>
      <c r="EL78" s="43">
        <f>IF('Anexo V - Quadro Consolidado'!AT77=Conferidor!$EL$2,'Anexo V - Quadro Consolidado'!Y77,0)</f>
        <v>0</v>
      </c>
      <c r="EM78" s="43">
        <f>IF('Anexo V - Quadro Consolidado'!AT77=Conferidor!$EM$2,'Anexo V - Quadro Consolidado'!Y77,0)</f>
        <v>0</v>
      </c>
      <c r="EN78" s="43">
        <f>IF('Anexo V - Quadro Consolidado'!AT77=Conferidor!$EN$2,'Anexo V - Quadro Consolidado'!Y77,0)</f>
        <v>0</v>
      </c>
      <c r="EO78" s="43">
        <f>IF('Anexo V - Quadro Consolidado'!AT77=Conferidor!$EO$2,'Anexo V - Quadro Consolidado'!Y77,0)</f>
        <v>0</v>
      </c>
      <c r="EP78" s="43">
        <f>IF('Anexo V - Quadro Consolidado'!AT77=Conferidor!$EP$2,'Anexo V - Quadro Consolidado'!Y77,0)</f>
        <v>0</v>
      </c>
      <c r="EQ78" s="43">
        <f>IF('Anexo V - Quadro Consolidado'!AT77=Conferidor!$EQ$2,'Anexo V - Quadro Consolidado'!Y77,0)</f>
        <v>0</v>
      </c>
    </row>
    <row r="79" spans="1:147">
      <c r="A79" s="12" t="s">
        <v>105</v>
      </c>
      <c r="B79" s="12" t="s">
        <v>106</v>
      </c>
      <c r="C79" s="12" t="s">
        <v>113</v>
      </c>
      <c r="D79" s="50">
        <f>IF('Anexo V - Quadro Consolidado'!AA78=Conferidor!$D$2,'Anexo V - Quadro Consolidado'!F78,0)</f>
        <v>0</v>
      </c>
      <c r="E79" s="50">
        <f>IF('Anexo V - Quadro Consolidado'!AA78=Conferidor!$E$2,'Anexo V - Quadro Consolidado'!F78,0)</f>
        <v>0</v>
      </c>
      <c r="F79" s="50">
        <f>IF('Anexo V - Quadro Consolidado'!AA78=Conferidor!$F$2,'Anexo V - Quadro Consolidado'!F78,0)</f>
        <v>0</v>
      </c>
      <c r="G79" s="50">
        <f>IF('Anexo V - Quadro Consolidado'!AA78=Conferidor!$G$2,'Anexo V - Quadro Consolidado'!F78,0)</f>
        <v>0</v>
      </c>
      <c r="H79" s="50">
        <f>IF('Anexo V - Quadro Consolidado'!AA78=Conferidor!$H$2,'Anexo V - Quadro Consolidado'!F78,0)</f>
        <v>0</v>
      </c>
      <c r="I79" s="50">
        <f>IF('Anexo V - Quadro Consolidado'!AA78=Conferidor!$I$2,'Anexo V - Quadro Consolidado'!F78,0)</f>
        <v>0</v>
      </c>
      <c r="K79" s="262">
        <f>IF('Anexo V - Quadro Consolidado'!AB78=Conferidor!$K$2,'Anexo V - Quadro Consolidado'!G78,0)</f>
        <v>0</v>
      </c>
      <c r="L79" s="262">
        <f>IF('Anexo V - Quadro Consolidado'!AB78=Conferidor!$L$2,'Anexo V - Quadro Consolidado'!G78,0)</f>
        <v>0</v>
      </c>
      <c r="M79" s="262">
        <f>IF('Anexo V - Quadro Consolidado'!AB78=Conferidor!$M$2,'Anexo V - Quadro Consolidado'!G78,0)</f>
        <v>0</v>
      </c>
      <c r="N79" s="262">
        <f>IF('Anexo V - Quadro Consolidado'!AB78=Conferidor!$N$2,'Anexo V - Quadro Consolidado'!G78,0)</f>
        <v>0</v>
      </c>
      <c r="O79" s="262">
        <f>IF('Anexo V - Quadro Consolidado'!AB78=Conferidor!$O$2,'Anexo V - Quadro Consolidado'!G78,0)</f>
        <v>0</v>
      </c>
      <c r="P79" s="262">
        <f>IF('Anexo V - Quadro Consolidado'!AB78=Conferidor!$P$2,'Anexo V - Quadro Consolidado'!G78,0)</f>
        <v>0</v>
      </c>
      <c r="R79" s="50">
        <f>IF('Anexo V - Quadro Consolidado'!AC78=Conferidor!$R$2,'Anexo V - Quadro Consolidado'!H78,0)</f>
        <v>0</v>
      </c>
      <c r="S79" s="50">
        <f>IF('Anexo V - Quadro Consolidado'!AC78=Conferidor!$S$2,'Anexo V - Quadro Consolidado'!H78,0)</f>
        <v>0</v>
      </c>
      <c r="T79" s="50">
        <f>IF('Anexo V - Quadro Consolidado'!AC78=Conferidor!$T$2,'Anexo V - Quadro Consolidado'!H78,0)</f>
        <v>0</v>
      </c>
      <c r="U79" s="50">
        <f>IF('Anexo V - Quadro Consolidado'!AC78=Conferidor!$U$2,'Anexo V - Quadro Consolidado'!H78,0)</f>
        <v>0</v>
      </c>
      <c r="V79" s="50">
        <f>IF('Anexo V - Quadro Consolidado'!AC78=Conferidor!$V$2,'Anexo V - Quadro Consolidado'!H78,0)</f>
        <v>0</v>
      </c>
      <c r="W79" s="50">
        <f>IF('Anexo V - Quadro Consolidado'!AC78=Conferidor!$W$2,'Anexo V - Quadro Consolidado'!H78,0)</f>
        <v>6</v>
      </c>
      <c r="Y79" s="43">
        <f>IF('Anexo V - Quadro Consolidado'!AH78=Conferidor!$Y$2,'Anexo V - Quadro Consolidado'!M78,0)</f>
        <v>0</v>
      </c>
      <c r="Z79" s="43">
        <f>IF('Anexo V - Quadro Consolidado'!AH78=Conferidor!$Z$2,'Anexo V - Quadro Consolidado'!M78,0)</f>
        <v>0</v>
      </c>
      <c r="AA79" s="43">
        <f>IF('Anexo V - Quadro Consolidado'!AH78=Conferidor!$AA$2,'Anexo V - Quadro Consolidado'!M78,0)</f>
        <v>0</v>
      </c>
      <c r="AB79" s="43">
        <f>IF('Anexo V - Quadro Consolidado'!AH78=Conferidor!$AB$2,'Anexo V - Quadro Consolidado'!M78,0)</f>
        <v>0</v>
      </c>
      <c r="AC79" s="43">
        <f>IF('Anexo V - Quadro Consolidado'!AH78=Conferidor!$AC$2,'Anexo V - Quadro Consolidado'!M78,0)</f>
        <v>0</v>
      </c>
      <c r="AD79" s="43">
        <f>IF('Anexo V - Quadro Consolidado'!AH78=Conferidor!$AD$2,'Anexo V - Quadro Consolidado'!M78,0)</f>
        <v>0</v>
      </c>
      <c r="AF79" s="43">
        <f>IF('Anexo V - Quadro Consolidado'!AI78=Conferidor!$AF$2,'Anexo V - Quadro Consolidado'!N78,0)</f>
        <v>0</v>
      </c>
      <c r="AG79" s="43">
        <f>IF('Anexo V - Quadro Consolidado'!AI78=Conferidor!$AG$2,'Anexo V - Quadro Consolidado'!N78,0)</f>
        <v>0</v>
      </c>
      <c r="AH79" s="43">
        <f>IF('Anexo V - Quadro Consolidado'!AI78=Conferidor!$AH$2,'Anexo V - Quadro Consolidado'!N78,0)</f>
        <v>0</v>
      </c>
      <c r="AI79" s="43">
        <f>IF('Anexo V - Quadro Consolidado'!AI78=Conferidor!$AI$2,'Anexo V - Quadro Consolidado'!N78,0)</f>
        <v>0</v>
      </c>
      <c r="AJ79" s="43">
        <f>IF('Anexo V - Quadro Consolidado'!AI78=Conferidor!$AJ$2,'Anexo V - Quadro Consolidado'!N78,0)</f>
        <v>0</v>
      </c>
      <c r="AK79" s="43">
        <f>IF('Anexo V - Quadro Consolidado'!AI78=Conferidor!$AK$2,'Anexo V - Quadro Consolidado'!N78,0)</f>
        <v>0</v>
      </c>
      <c r="AM79" s="43">
        <f>IF('Anexo V - Quadro Consolidado'!AJ78=Conferidor!$AM$2,'Anexo V - Quadro Consolidado'!O78,0)</f>
        <v>0</v>
      </c>
      <c r="AN79" s="43">
        <f>IF('Anexo V - Quadro Consolidado'!AJ78=Conferidor!$AN$2,'Anexo V - Quadro Consolidado'!O78,0)</f>
        <v>0</v>
      </c>
      <c r="AO79" s="43">
        <f>IF('Anexo V - Quadro Consolidado'!AJ78=Conferidor!$AO$2,'Anexo V - Quadro Consolidado'!O78,0)</f>
        <v>0</v>
      </c>
      <c r="AP79" s="43">
        <f>IF('Anexo V - Quadro Consolidado'!AJ78=Conferidor!$AP$2,'Anexo V - Quadro Consolidado'!O78,0)</f>
        <v>0</v>
      </c>
      <c r="AQ79" s="43">
        <f>IF('Anexo V - Quadro Consolidado'!AJ78=Conferidor!$AQ$2,'Anexo V - Quadro Consolidado'!O78,0)</f>
        <v>0</v>
      </c>
      <c r="AR79" s="43">
        <f>IF('Anexo V - Quadro Consolidado'!AJ78=Conferidor!$AR$2,'Anexo V - Quadro Consolidado'!O78,0)</f>
        <v>0</v>
      </c>
      <c r="AT79" s="43">
        <f>IF('Anexo V - Quadro Consolidado'!AE78=Conferidor!$AT$2,'Anexo V - Quadro Consolidado'!J78,0)</f>
        <v>0</v>
      </c>
      <c r="AU79" s="43">
        <f>IF('Anexo V - Quadro Consolidado'!AE78=Conferidor!$AU$2,'Anexo V - Quadro Consolidado'!J78,0)</f>
        <v>0</v>
      </c>
      <c r="AV79" s="43">
        <f>IF('Anexo V - Quadro Consolidado'!AE78=Conferidor!$AV$2,'Anexo V - Quadro Consolidado'!J78,0)</f>
        <v>0</v>
      </c>
      <c r="AW79" s="43">
        <f>IF('Anexo V - Quadro Consolidado'!AE78=Conferidor!$AW$2,'Anexo V - Quadro Consolidado'!J78,0)</f>
        <v>0</v>
      </c>
      <c r="AX79" s="43">
        <f>IF('Anexo V - Quadro Consolidado'!AE78=Conferidor!$AX$2,'Anexo V - Quadro Consolidado'!J78,0)</f>
        <v>0</v>
      </c>
      <c r="AY79" s="43">
        <f>IF('Anexo V - Quadro Consolidado'!AE78=Conferidor!$AY$2,'Anexo V - Quadro Consolidado'!J78,0)</f>
        <v>0</v>
      </c>
      <c r="AZ79" s="43">
        <f>IF('Anexo V - Quadro Consolidado'!AE78=Conferidor!$AZ$2,'Anexo V - Quadro Consolidado'!J78,0)</f>
        <v>0</v>
      </c>
      <c r="BA79" s="43">
        <f>IF('Anexo V - Quadro Consolidado'!AE78=Conferidor!$BA$2,'Anexo V - Quadro Consolidado'!J78,0)</f>
        <v>0</v>
      </c>
      <c r="BB79" s="43">
        <f>IF('Anexo V - Quadro Consolidado'!AE78=Conferidor!$BB$2,'Anexo V - Quadro Consolidado'!J78,0)</f>
        <v>0</v>
      </c>
      <c r="BD79" s="43">
        <f>IF('Anexo V - Quadro Consolidado'!AF78=Conferidor!$BD$2,'Anexo V - Quadro Consolidado'!K78,0)</f>
        <v>0</v>
      </c>
      <c r="BE79" s="43">
        <f>IF('Anexo V - Quadro Consolidado'!AF78=Conferidor!$BE$2,'Anexo V - Quadro Consolidado'!K78,0)</f>
        <v>0</v>
      </c>
      <c r="BF79" s="43">
        <f>IF('Anexo V - Quadro Consolidado'!AF78=Conferidor!$BF$2,'Anexo V - Quadro Consolidado'!K78,0)</f>
        <v>0</v>
      </c>
      <c r="BG79" s="43">
        <f>IF('Anexo V - Quadro Consolidado'!AF78=Conferidor!$BG$2,'Anexo V - Quadro Consolidado'!K78,0)</f>
        <v>0</v>
      </c>
      <c r="BH79" s="43">
        <f>IF('Anexo V - Quadro Consolidado'!AF78=Conferidor!$BH$2,'Anexo V - Quadro Consolidado'!K78,0)</f>
        <v>0</v>
      </c>
      <c r="BI79" s="43">
        <f>IF('Anexo V - Quadro Consolidado'!AF78=Conferidor!$BI$2,'Anexo V - Quadro Consolidado'!K78,0)</f>
        <v>0</v>
      </c>
      <c r="BJ79" s="43">
        <f>IF('Anexo V - Quadro Consolidado'!AF78=Conferidor!$BJ$2,'Anexo V - Quadro Consolidado'!K78,0)</f>
        <v>0</v>
      </c>
      <c r="BK79" s="43">
        <f>IF('Anexo V - Quadro Consolidado'!AF78=Conferidor!$BK$2,'Anexo V - Quadro Consolidado'!K78,0)</f>
        <v>0</v>
      </c>
      <c r="BM79" s="43">
        <f>IF('Anexo V - Quadro Consolidado'!AG78=Conferidor!$BM$2,'Anexo V - Quadro Consolidado'!L78,0)</f>
        <v>0</v>
      </c>
      <c r="BN79" s="43">
        <f>IF('Anexo V - Quadro Consolidado'!AG78=Conferidor!$BN$2,'Anexo V - Quadro Consolidado'!L78,0)</f>
        <v>0</v>
      </c>
      <c r="BO79" s="43">
        <f>IF('Anexo V - Quadro Consolidado'!AG78=Conferidor!$BO$2,'Anexo V - Quadro Consolidado'!L78,0)</f>
        <v>0</v>
      </c>
      <c r="BP79" s="43">
        <f>IF('Anexo V - Quadro Consolidado'!AG78=Conferidor!$BP$2,'Anexo V - Quadro Consolidado'!L78,0)</f>
        <v>0</v>
      </c>
      <c r="BQ79" s="43">
        <f>IF('Anexo V - Quadro Consolidado'!AG78=Conferidor!$BQ$2,'Anexo V - Quadro Consolidado'!L78,0)</f>
        <v>0</v>
      </c>
      <c r="BR79" s="43">
        <f>IF('Anexo V - Quadro Consolidado'!AG78=Conferidor!$BR$2,'Anexo V - Quadro Consolidado'!L78,0)</f>
        <v>1</v>
      </c>
      <c r="BT79" s="43">
        <f>IF('Anexo V - Quadro Consolidado'!AD78=Conferidor!$BT$2,'Anexo V - Quadro Consolidado'!I78,0)</f>
        <v>0</v>
      </c>
      <c r="BU79" s="43">
        <f>IF('Anexo V - Quadro Consolidado'!AD78=Conferidor!$BU$2,'Anexo V - Quadro Consolidado'!I78,0)</f>
        <v>0</v>
      </c>
      <c r="BV79" s="43">
        <f>IF('Anexo V - Quadro Consolidado'!AD78=Conferidor!$BV$2,'Anexo V - Quadro Consolidado'!I78,0)</f>
        <v>0</v>
      </c>
      <c r="BW79" s="43">
        <f>IF('Anexo V - Quadro Consolidado'!AD78=Conferidor!$BW$2,'Anexo V - Quadro Consolidado'!I78,0)</f>
        <v>0</v>
      </c>
      <c r="BX79" s="43">
        <f>IF('Anexo V - Quadro Consolidado'!AD78=Conferidor!$BX$2,'Anexo V - Quadro Consolidado'!I78,0)</f>
        <v>0</v>
      </c>
      <c r="BY79" s="43">
        <f>IF('Anexo V - Quadro Consolidado'!AD78=Conferidor!$BY$2,'Anexo V - Quadro Consolidado'!I78,0)</f>
        <v>0</v>
      </c>
      <c r="CA79" s="43">
        <f>IF('Anexo V - Quadro Consolidado'!AK78=Conferidor!$CA$2,'Anexo V - Quadro Consolidado'!P78,0)</f>
        <v>0</v>
      </c>
      <c r="CB79" s="43">
        <f>IF('Anexo V - Quadro Consolidado'!AK78=Conferidor!$CB$2,'Anexo V - Quadro Consolidado'!P78,0)</f>
        <v>0</v>
      </c>
      <c r="CC79" s="43">
        <f>IF('Anexo V - Quadro Consolidado'!AK78=Conferidor!$CC$2,'Anexo V - Quadro Consolidado'!P78,0)</f>
        <v>0</v>
      </c>
      <c r="CD79" s="43">
        <f>IF('Anexo V - Quadro Consolidado'!AK78=Conferidor!$CD$2,'Anexo V - Quadro Consolidado'!P78,0)</f>
        <v>0</v>
      </c>
      <c r="CE79" s="43">
        <f>IF('Anexo V - Quadro Consolidado'!AK78=Conferidor!$CE$2,'Anexo V - Quadro Consolidado'!P78,0)</f>
        <v>0</v>
      </c>
      <c r="CF79" s="43">
        <f>IF('Anexo V - Quadro Consolidado'!AK78=Conferidor!$CF$2,'Anexo V - Quadro Consolidado'!P78,0)</f>
        <v>0</v>
      </c>
      <c r="CH79" s="43">
        <f>IF('Anexo V - Quadro Consolidado'!AM78=Conferidor!$CH$2,'Anexo V - Quadro Consolidado'!R78,0)</f>
        <v>0</v>
      </c>
      <c r="CI79" s="43">
        <f>IF('Anexo V - Quadro Consolidado'!AM78=Conferidor!$CI$2,'Anexo V - Quadro Consolidado'!R78,0)</f>
        <v>0</v>
      </c>
      <c r="CJ79" s="43">
        <f>IF('Anexo V - Quadro Consolidado'!AM78=Conferidor!$CJ$2,'Anexo V - Quadro Consolidado'!R78,0)</f>
        <v>0</v>
      </c>
      <c r="CK79" s="43">
        <f>IF('Anexo V - Quadro Consolidado'!AM78=Conferidor!$CK$2,'Anexo V - Quadro Consolidado'!R78,0)</f>
        <v>0</v>
      </c>
      <c r="CL79" s="43">
        <f>IF('Anexo V - Quadro Consolidado'!AM78=Conferidor!$CL$2,'Anexo V - Quadro Consolidado'!R78,0)</f>
        <v>0</v>
      </c>
      <c r="CM79" s="43">
        <f>IF('Anexo V - Quadro Consolidado'!AM78=Conferidor!$CM$2,'Anexo V - Quadro Consolidado'!R78,0)</f>
        <v>0</v>
      </c>
      <c r="CO79" s="43">
        <f>IF('Anexo V - Quadro Consolidado'!AN78=Conferidor!$CO$2,'Anexo V - Quadro Consolidado'!S78,0)</f>
        <v>0</v>
      </c>
      <c r="CP79" s="43">
        <f>IF('Anexo V - Quadro Consolidado'!AN78=Conferidor!$CP$2,'Anexo V - Quadro Consolidado'!S78,0)</f>
        <v>0</v>
      </c>
      <c r="CQ79" s="43">
        <f>IF('Anexo V - Quadro Consolidado'!AN78=Conferidor!$CQ$2,'Anexo V - Quadro Consolidado'!S78,0)</f>
        <v>0</v>
      </c>
      <c r="CR79" s="43">
        <f>IF('Anexo V - Quadro Consolidado'!AN78=Conferidor!$CR$2,'Anexo V - Quadro Consolidado'!S78,0)</f>
        <v>0</v>
      </c>
      <c r="CS79" s="43">
        <f>IF('Anexo V - Quadro Consolidado'!AN78=Conferidor!$CS$2,'Anexo V - Quadro Consolidado'!S78,0)</f>
        <v>0</v>
      </c>
      <c r="CT79" s="43">
        <f>IF('Anexo V - Quadro Consolidado'!AN78=Conferidor!$CT$2,'Anexo V - Quadro Consolidado'!S78,0)</f>
        <v>0</v>
      </c>
      <c r="CV79" s="43">
        <f>IF('Anexo V - Quadro Consolidado'!AO78=Conferidor!$CV$2,'Anexo V - Quadro Consolidado'!T78,0)</f>
        <v>0</v>
      </c>
      <c r="CW79" s="43">
        <f>IF('Anexo V - Quadro Consolidado'!AO78=Conferidor!$CW$2,'Anexo V - Quadro Consolidado'!T78,0)</f>
        <v>0</v>
      </c>
      <c r="CX79" s="43">
        <f>IF('Anexo V - Quadro Consolidado'!AO78=Conferidor!$CX$2,'Anexo V - Quadro Consolidado'!T78,0)</f>
        <v>0</v>
      </c>
      <c r="CY79" s="43">
        <f>IF('Anexo V - Quadro Consolidado'!AO78=Conferidor!$CY$2,'Anexo V - Quadro Consolidado'!T78,0)</f>
        <v>0</v>
      </c>
      <c r="CZ79" s="43">
        <f>IF('Anexo V - Quadro Consolidado'!AO78=Conferidor!$CZ$2,'Anexo V - Quadro Consolidado'!T78,0)</f>
        <v>0</v>
      </c>
      <c r="DA79" s="43">
        <f>IF('Anexo V - Quadro Consolidado'!AO78=Conferidor!$DA$2,'Anexo V - Quadro Consolidado'!T78,0)</f>
        <v>0</v>
      </c>
      <c r="DC79" s="43">
        <f>IF('Anexo V - Quadro Consolidado'!AL78=Conferidor!$DC$2,'Anexo V - Quadro Consolidado'!Q78,0)</f>
        <v>0</v>
      </c>
      <c r="DD79" s="43">
        <f>IF('Anexo V - Quadro Consolidado'!AL78=Conferidor!$DD$2,'Anexo V - Quadro Consolidado'!Q78,0)</f>
        <v>0</v>
      </c>
      <c r="DE79" s="43">
        <f>IF('Anexo V - Quadro Consolidado'!AL78=Conferidor!$DE$2,'Anexo V - Quadro Consolidado'!Q78,0)</f>
        <v>0</v>
      </c>
      <c r="DF79" s="43">
        <f>IF('Anexo V - Quadro Consolidado'!AL78=Conferidor!$DF$2,'Anexo V - Quadro Consolidado'!Q78,0)</f>
        <v>0</v>
      </c>
      <c r="DG79" s="43">
        <f>IF('Anexo V - Quadro Consolidado'!AL78=Conferidor!$DG$2,'Anexo V - Quadro Consolidado'!Q78,0)</f>
        <v>0</v>
      </c>
      <c r="DH79" s="43">
        <f>IF('Anexo V - Quadro Consolidado'!AL78=Conferidor!$DH$2,'Anexo V - Quadro Consolidado'!Q78,0)</f>
        <v>0</v>
      </c>
      <c r="DJ79" s="43">
        <f>IF('Anexo V - Quadro Consolidado'!AP78=Conferidor!$DJ$2,'Anexo V - Quadro Consolidado'!U78,0)</f>
        <v>0</v>
      </c>
      <c r="DK79" s="43">
        <f>IF('Anexo V - Quadro Consolidado'!AP78=Conferidor!$DK$2,'Anexo V - Quadro Consolidado'!U78,0)</f>
        <v>0</v>
      </c>
      <c r="DL79" s="43">
        <f>IF('Anexo V - Quadro Consolidado'!AP78=Conferidor!$DL$2,'Anexo V - Quadro Consolidado'!U78,0)</f>
        <v>0</v>
      </c>
      <c r="DM79" s="43">
        <f>IF('Anexo V - Quadro Consolidado'!AP78=Conferidor!$DM$2,'Anexo V - Quadro Consolidado'!U78,0)</f>
        <v>0</v>
      </c>
      <c r="DN79" s="43">
        <f>IF('Anexo V - Quadro Consolidado'!AP78=Conferidor!$DN$2,'Anexo V - Quadro Consolidado'!U78,0)</f>
        <v>0</v>
      </c>
      <c r="DO79" s="43">
        <f>IF('Anexo V - Quadro Consolidado'!AP78=Conferidor!$DO$2,'Anexo V - Quadro Consolidado'!U78,0)</f>
        <v>0</v>
      </c>
      <c r="DQ79" s="43">
        <f>IF('Anexo V - Quadro Consolidado'!AQ78=Conferidor!$DQ$2,'Anexo V - Quadro Consolidado'!V78,0)</f>
        <v>0</v>
      </c>
      <c r="DR79" s="43">
        <f>IF('Anexo V - Quadro Consolidado'!AQ78=Conferidor!$DR$2,'Anexo V - Quadro Consolidado'!V78,0)</f>
        <v>0</v>
      </c>
      <c r="DS79" s="43">
        <f>IF('Anexo V - Quadro Consolidado'!AQ78=Conferidor!$DS$2,'Anexo V - Quadro Consolidado'!V78,0)</f>
        <v>0</v>
      </c>
      <c r="DT79" s="43">
        <f>IF('Anexo V - Quadro Consolidado'!AQ78=Conferidor!$DT$2,'Anexo V - Quadro Consolidado'!V78,0)</f>
        <v>0</v>
      </c>
      <c r="DU79" s="43">
        <f>IF('Anexo V - Quadro Consolidado'!AQ78=Conferidor!$DU$2,'Anexo V - Quadro Consolidado'!V78,0)</f>
        <v>0</v>
      </c>
      <c r="DV79" s="43">
        <f>IF('Anexo V - Quadro Consolidado'!AQ78=Conferidor!$DV$2,'Anexo V - Quadro Consolidado'!V78,0)</f>
        <v>0</v>
      </c>
      <c r="DX79" s="22">
        <f>IF('Anexo V - Quadro Consolidado'!AR78=Conferidor!$DX$2,'Anexo V - Quadro Consolidado'!W78,0)</f>
        <v>0</v>
      </c>
      <c r="DY79" s="22">
        <f>IF('Anexo V - Quadro Consolidado'!AR78=Conferidor!$DY$2,'Anexo V - Quadro Consolidado'!W78,0)</f>
        <v>0</v>
      </c>
      <c r="DZ79" s="22">
        <f>IF('Anexo V - Quadro Consolidado'!AR78=Conferidor!$DZ$2,'Anexo V - Quadro Consolidado'!W78,0)</f>
        <v>0</v>
      </c>
      <c r="EA79" s="22">
        <f>IF('Anexo V - Quadro Consolidado'!AR78=Conferidor!$EA$2,'Anexo V - Quadro Consolidado'!W78,0)</f>
        <v>0</v>
      </c>
      <c r="EB79" s="22">
        <f>IF('Anexo V - Quadro Consolidado'!AR78=Conferidor!$EB$2,'Anexo V - Quadro Consolidado'!W78,0)</f>
        <v>0</v>
      </c>
      <c r="EC79" s="22">
        <f>IF('Anexo V - Quadro Consolidado'!AR78=Conferidor!$EC$2,'Anexo V - Quadro Consolidado'!W78,0)</f>
        <v>0</v>
      </c>
      <c r="EE79" s="43">
        <f>IF('Anexo V - Quadro Consolidado'!AS78=Conferidor!$EE$2,'Anexo V - Quadro Consolidado'!X78,0)</f>
        <v>0</v>
      </c>
      <c r="EF79" s="43">
        <f>IF('Anexo V - Quadro Consolidado'!AS78=Conferidor!$EF$2,'Anexo V - Quadro Consolidado'!X78,0)</f>
        <v>0</v>
      </c>
      <c r="EG79" s="43">
        <f>IF('Anexo V - Quadro Consolidado'!AS78=Conferidor!$EG$2,'Anexo V - Quadro Consolidado'!X78,0)</f>
        <v>0</v>
      </c>
      <c r="EH79" s="43">
        <f>IF('Anexo V - Quadro Consolidado'!AS78=Conferidor!$EH$2,'Anexo V - Quadro Consolidado'!X78,0)</f>
        <v>0</v>
      </c>
      <c r="EI79" s="43">
        <f>IF('Anexo V - Quadro Consolidado'!AS78=Conferidor!$EI$2,'Anexo V - Quadro Consolidado'!X78,0)</f>
        <v>0</v>
      </c>
      <c r="EJ79" s="43">
        <f>IF('Anexo V - Quadro Consolidado'!AS78=Conferidor!$EJ$2,'Anexo V - Quadro Consolidado'!X78,0)</f>
        <v>1</v>
      </c>
      <c r="EL79" s="43">
        <f>IF('Anexo V - Quadro Consolidado'!AT78=Conferidor!$EL$2,'Anexo V - Quadro Consolidado'!Y78,0)</f>
        <v>0</v>
      </c>
      <c r="EM79" s="43">
        <f>IF('Anexo V - Quadro Consolidado'!AT78=Conferidor!$EM$2,'Anexo V - Quadro Consolidado'!Y78,0)</f>
        <v>0</v>
      </c>
      <c r="EN79" s="43">
        <f>IF('Anexo V - Quadro Consolidado'!AT78=Conferidor!$EN$2,'Anexo V - Quadro Consolidado'!Y78,0)</f>
        <v>0</v>
      </c>
      <c r="EO79" s="43">
        <f>IF('Anexo V - Quadro Consolidado'!AT78=Conferidor!$EO$2,'Anexo V - Quadro Consolidado'!Y78,0)</f>
        <v>0</v>
      </c>
      <c r="EP79" s="43">
        <f>IF('Anexo V - Quadro Consolidado'!AT78=Conferidor!$EP$2,'Anexo V - Quadro Consolidado'!Y78,0)</f>
        <v>0</v>
      </c>
      <c r="EQ79" s="43">
        <f>IF('Anexo V - Quadro Consolidado'!AT78=Conferidor!$EQ$2,'Anexo V - Quadro Consolidado'!Y78,0)</f>
        <v>0</v>
      </c>
    </row>
    <row r="80" spans="1:147">
      <c r="A80" s="12" t="s">
        <v>105</v>
      </c>
      <c r="B80" s="12" t="s">
        <v>106</v>
      </c>
      <c r="C80" s="12" t="s">
        <v>71</v>
      </c>
      <c r="D80" s="50">
        <f>IF('Anexo V - Quadro Consolidado'!AA79=Conferidor!$D$2,'Anexo V - Quadro Consolidado'!F79,0)</f>
        <v>0</v>
      </c>
      <c r="E80" s="50">
        <f>IF('Anexo V - Quadro Consolidado'!AA79=Conferidor!$E$2,'Anexo V - Quadro Consolidado'!F79,0)</f>
        <v>0</v>
      </c>
      <c r="F80" s="50">
        <f>IF('Anexo V - Quadro Consolidado'!AA79=Conferidor!$F$2,'Anexo V - Quadro Consolidado'!F79,0)</f>
        <v>0</v>
      </c>
      <c r="G80" s="50">
        <f>IF('Anexo V - Quadro Consolidado'!AA79=Conferidor!$G$2,'Anexo V - Quadro Consolidado'!F79,0)</f>
        <v>0</v>
      </c>
      <c r="H80" s="50">
        <f>IF('Anexo V - Quadro Consolidado'!AA79=Conferidor!$H$2,'Anexo V - Quadro Consolidado'!F79,0)</f>
        <v>0</v>
      </c>
      <c r="I80" s="50">
        <f>IF('Anexo V - Quadro Consolidado'!AA79=Conferidor!$I$2,'Anexo V - Quadro Consolidado'!F79,0)</f>
        <v>0</v>
      </c>
      <c r="K80" s="262">
        <f>IF('Anexo V - Quadro Consolidado'!AB79=Conferidor!$K$2,'Anexo V - Quadro Consolidado'!G79,0)</f>
        <v>0</v>
      </c>
      <c r="L80" s="262">
        <f>IF('Anexo V - Quadro Consolidado'!AB79=Conferidor!$L$2,'Anexo V - Quadro Consolidado'!G79,0)</f>
        <v>0</v>
      </c>
      <c r="M80" s="262">
        <f>IF('Anexo V - Quadro Consolidado'!AB79=Conferidor!$M$2,'Anexo V - Quadro Consolidado'!G79,0)</f>
        <v>0</v>
      </c>
      <c r="N80" s="262">
        <f>IF('Anexo V - Quadro Consolidado'!AB79=Conferidor!$N$2,'Anexo V - Quadro Consolidado'!G79,0)</f>
        <v>0</v>
      </c>
      <c r="O80" s="262">
        <f>IF('Anexo V - Quadro Consolidado'!AB79=Conferidor!$O$2,'Anexo V - Quadro Consolidado'!G79,0)</f>
        <v>0</v>
      </c>
      <c r="P80" s="262">
        <f>IF('Anexo V - Quadro Consolidado'!AB79=Conferidor!$P$2,'Anexo V - Quadro Consolidado'!G79,0)</f>
        <v>0</v>
      </c>
      <c r="R80" s="50">
        <f>IF('Anexo V - Quadro Consolidado'!AC79=Conferidor!$R$2,'Anexo V - Quadro Consolidado'!H79,0)</f>
        <v>0</v>
      </c>
      <c r="S80" s="50">
        <f>IF('Anexo V - Quadro Consolidado'!AC79=Conferidor!$S$2,'Anexo V - Quadro Consolidado'!H79,0)</f>
        <v>0</v>
      </c>
      <c r="T80" s="50">
        <f>IF('Anexo V - Quadro Consolidado'!AC79=Conferidor!$T$2,'Anexo V - Quadro Consolidado'!H79,0)</f>
        <v>0</v>
      </c>
      <c r="U80" s="50">
        <f>IF('Anexo V - Quadro Consolidado'!AC79=Conferidor!$U$2,'Anexo V - Quadro Consolidado'!H79,0)</f>
        <v>0</v>
      </c>
      <c r="V80" s="50">
        <f>IF('Anexo V - Quadro Consolidado'!AC79=Conferidor!$V$2,'Anexo V - Quadro Consolidado'!H79,0)</f>
        <v>0</v>
      </c>
      <c r="W80" s="50">
        <f>IF('Anexo V - Quadro Consolidado'!AC79=Conferidor!$W$2,'Anexo V - Quadro Consolidado'!H79,0)</f>
        <v>0</v>
      </c>
      <c r="Y80" s="43">
        <f>IF('Anexo V - Quadro Consolidado'!AH79=Conferidor!$Y$2,'Anexo V - Quadro Consolidado'!M79,0)</f>
        <v>0</v>
      </c>
      <c r="Z80" s="43">
        <f>IF('Anexo V - Quadro Consolidado'!AH79=Conferidor!$Z$2,'Anexo V - Quadro Consolidado'!M79,0)</f>
        <v>0</v>
      </c>
      <c r="AA80" s="43">
        <f>IF('Anexo V - Quadro Consolidado'!AH79=Conferidor!$AA$2,'Anexo V - Quadro Consolidado'!M79,0)</f>
        <v>0</v>
      </c>
      <c r="AB80" s="43">
        <f>IF('Anexo V - Quadro Consolidado'!AH79=Conferidor!$AB$2,'Anexo V - Quadro Consolidado'!M79,0)</f>
        <v>0</v>
      </c>
      <c r="AC80" s="43">
        <f>IF('Anexo V - Quadro Consolidado'!AH79=Conferidor!$AC$2,'Anexo V - Quadro Consolidado'!M79,0)</f>
        <v>0</v>
      </c>
      <c r="AD80" s="43">
        <f>IF('Anexo V - Quadro Consolidado'!AH79=Conferidor!$AD$2,'Anexo V - Quadro Consolidado'!M79,0)</f>
        <v>0</v>
      </c>
      <c r="AF80" s="43">
        <f>IF('Anexo V - Quadro Consolidado'!AI79=Conferidor!$AF$2,'Anexo V - Quadro Consolidado'!N79,0)</f>
        <v>0</v>
      </c>
      <c r="AG80" s="43">
        <f>IF('Anexo V - Quadro Consolidado'!AI79=Conferidor!$AG$2,'Anexo V - Quadro Consolidado'!N79,0)</f>
        <v>0</v>
      </c>
      <c r="AH80" s="43">
        <f>IF('Anexo V - Quadro Consolidado'!AI79=Conferidor!$AH$2,'Anexo V - Quadro Consolidado'!N79,0)</f>
        <v>0</v>
      </c>
      <c r="AI80" s="43">
        <f>IF('Anexo V - Quadro Consolidado'!AI79=Conferidor!$AI$2,'Anexo V - Quadro Consolidado'!N79,0)</f>
        <v>0</v>
      </c>
      <c r="AJ80" s="43">
        <f>IF('Anexo V - Quadro Consolidado'!AI79=Conferidor!$AJ$2,'Anexo V - Quadro Consolidado'!N79,0)</f>
        <v>0</v>
      </c>
      <c r="AK80" s="43">
        <f>IF('Anexo V - Quadro Consolidado'!AI79=Conferidor!$AK$2,'Anexo V - Quadro Consolidado'!N79,0)</f>
        <v>0</v>
      </c>
      <c r="AM80" s="43">
        <f>IF('Anexo V - Quadro Consolidado'!AJ79=Conferidor!$AM$2,'Anexo V - Quadro Consolidado'!O79,0)</f>
        <v>0</v>
      </c>
      <c r="AN80" s="43">
        <f>IF('Anexo V - Quadro Consolidado'!AJ79=Conferidor!$AN$2,'Anexo V - Quadro Consolidado'!O79,0)</f>
        <v>0</v>
      </c>
      <c r="AO80" s="43">
        <f>IF('Anexo V - Quadro Consolidado'!AJ79=Conferidor!$AO$2,'Anexo V - Quadro Consolidado'!O79,0)</f>
        <v>0</v>
      </c>
      <c r="AP80" s="43">
        <f>IF('Anexo V - Quadro Consolidado'!AJ79=Conferidor!$AP$2,'Anexo V - Quadro Consolidado'!O79,0)</f>
        <v>0</v>
      </c>
      <c r="AQ80" s="43">
        <f>IF('Anexo V - Quadro Consolidado'!AJ79=Conferidor!$AQ$2,'Anexo V - Quadro Consolidado'!O79,0)</f>
        <v>0</v>
      </c>
      <c r="AR80" s="43">
        <f>IF('Anexo V - Quadro Consolidado'!AJ79=Conferidor!$AR$2,'Anexo V - Quadro Consolidado'!O79,0)</f>
        <v>0</v>
      </c>
      <c r="AT80" s="43">
        <f>IF('Anexo V - Quadro Consolidado'!AE79=Conferidor!$AT$2,'Anexo V - Quadro Consolidado'!J79,0)</f>
        <v>0</v>
      </c>
      <c r="AU80" s="43">
        <f>IF('Anexo V - Quadro Consolidado'!AE79=Conferidor!$AU$2,'Anexo V - Quadro Consolidado'!J79,0)</f>
        <v>0</v>
      </c>
      <c r="AV80" s="43">
        <f>IF('Anexo V - Quadro Consolidado'!AE79=Conferidor!$AV$2,'Anexo V - Quadro Consolidado'!J79,0)</f>
        <v>0</v>
      </c>
      <c r="AW80" s="43">
        <f>IF('Anexo V - Quadro Consolidado'!AE79=Conferidor!$AW$2,'Anexo V - Quadro Consolidado'!J79,0)</f>
        <v>0</v>
      </c>
      <c r="AX80" s="43">
        <f>IF('Anexo V - Quadro Consolidado'!AE79=Conferidor!$AX$2,'Anexo V - Quadro Consolidado'!J79,0)</f>
        <v>0</v>
      </c>
      <c r="AY80" s="43">
        <f>IF('Anexo V - Quadro Consolidado'!AE79=Conferidor!$AY$2,'Anexo V - Quadro Consolidado'!J79,0)</f>
        <v>0</v>
      </c>
      <c r="AZ80" s="43">
        <f>IF('Anexo V - Quadro Consolidado'!AE79=Conferidor!$AZ$2,'Anexo V - Quadro Consolidado'!J79,0)</f>
        <v>0</v>
      </c>
      <c r="BA80" s="43">
        <f>IF('Anexo V - Quadro Consolidado'!AE79=Conferidor!$BA$2,'Anexo V - Quadro Consolidado'!J79,0)</f>
        <v>0</v>
      </c>
      <c r="BB80" s="43">
        <f>IF('Anexo V - Quadro Consolidado'!AE79=Conferidor!$BB$2,'Anexo V - Quadro Consolidado'!J79,0)</f>
        <v>0</v>
      </c>
      <c r="BD80" s="43">
        <f>IF('Anexo V - Quadro Consolidado'!AF79=Conferidor!$BD$2,'Anexo V - Quadro Consolidado'!K79,0)</f>
        <v>0</v>
      </c>
      <c r="BE80" s="43">
        <f>IF('Anexo V - Quadro Consolidado'!AF79=Conferidor!$BE$2,'Anexo V - Quadro Consolidado'!K79,0)</f>
        <v>0</v>
      </c>
      <c r="BF80" s="43">
        <f>IF('Anexo V - Quadro Consolidado'!AF79=Conferidor!$BF$2,'Anexo V - Quadro Consolidado'!K79,0)</f>
        <v>0</v>
      </c>
      <c r="BG80" s="43">
        <f>IF('Anexo V - Quadro Consolidado'!AF79=Conferidor!$BG$2,'Anexo V - Quadro Consolidado'!K79,0)</f>
        <v>0</v>
      </c>
      <c r="BH80" s="43">
        <f>IF('Anexo V - Quadro Consolidado'!AF79=Conferidor!$BH$2,'Anexo V - Quadro Consolidado'!K79,0)</f>
        <v>0</v>
      </c>
      <c r="BI80" s="43">
        <f>IF('Anexo V - Quadro Consolidado'!AF79=Conferidor!$BI$2,'Anexo V - Quadro Consolidado'!K79,0)</f>
        <v>0</v>
      </c>
      <c r="BJ80" s="43">
        <f>IF('Anexo V - Quadro Consolidado'!AF79=Conferidor!$BJ$2,'Anexo V - Quadro Consolidado'!K79,0)</f>
        <v>0</v>
      </c>
      <c r="BK80" s="43">
        <f>IF('Anexo V - Quadro Consolidado'!AF79=Conferidor!$BK$2,'Anexo V - Quadro Consolidado'!K79,0)</f>
        <v>0</v>
      </c>
      <c r="BM80" s="43">
        <f>IF('Anexo V - Quadro Consolidado'!AG79=Conferidor!$BM$2,'Anexo V - Quadro Consolidado'!L79,0)</f>
        <v>0</v>
      </c>
      <c r="BN80" s="43">
        <f>IF('Anexo V - Quadro Consolidado'!AG79=Conferidor!$BN$2,'Anexo V - Quadro Consolidado'!L79,0)</f>
        <v>0</v>
      </c>
      <c r="BO80" s="43">
        <f>IF('Anexo V - Quadro Consolidado'!AG79=Conferidor!$BO$2,'Anexo V - Quadro Consolidado'!L79,0)</f>
        <v>0</v>
      </c>
      <c r="BP80" s="43">
        <f>IF('Anexo V - Quadro Consolidado'!AG79=Conferidor!$BP$2,'Anexo V - Quadro Consolidado'!L79,0)</f>
        <v>0</v>
      </c>
      <c r="BQ80" s="43">
        <f>IF('Anexo V - Quadro Consolidado'!AG79=Conferidor!$BQ$2,'Anexo V - Quadro Consolidado'!L79,0)</f>
        <v>0</v>
      </c>
      <c r="BR80" s="43">
        <f>IF('Anexo V - Quadro Consolidado'!AG79=Conferidor!$BR$2,'Anexo V - Quadro Consolidado'!L79,0)</f>
        <v>1</v>
      </c>
      <c r="BT80" s="43">
        <f>IF('Anexo V - Quadro Consolidado'!AD79=Conferidor!$BT$2,'Anexo V - Quadro Consolidado'!I79,0)</f>
        <v>0</v>
      </c>
      <c r="BU80" s="43">
        <f>IF('Anexo V - Quadro Consolidado'!AD79=Conferidor!$BU$2,'Anexo V - Quadro Consolidado'!I79,0)</f>
        <v>0</v>
      </c>
      <c r="BV80" s="43">
        <f>IF('Anexo V - Quadro Consolidado'!AD79=Conferidor!$BV$2,'Anexo V - Quadro Consolidado'!I79,0)</f>
        <v>0</v>
      </c>
      <c r="BW80" s="43">
        <f>IF('Anexo V - Quadro Consolidado'!AD79=Conferidor!$BW$2,'Anexo V - Quadro Consolidado'!I79,0)</f>
        <v>0</v>
      </c>
      <c r="BX80" s="43">
        <f>IF('Anexo V - Quadro Consolidado'!AD79=Conferidor!$BX$2,'Anexo V - Quadro Consolidado'!I79,0)</f>
        <v>0</v>
      </c>
      <c r="BY80" s="43">
        <f>IF('Anexo V - Quadro Consolidado'!AD79=Conferidor!$BY$2,'Anexo V - Quadro Consolidado'!I79,0)</f>
        <v>0</v>
      </c>
      <c r="CA80" s="43">
        <f>IF('Anexo V - Quadro Consolidado'!AK79=Conferidor!$CA$2,'Anexo V - Quadro Consolidado'!P79,0)</f>
        <v>0</v>
      </c>
      <c r="CB80" s="43">
        <f>IF('Anexo V - Quadro Consolidado'!AK79=Conferidor!$CB$2,'Anexo V - Quadro Consolidado'!P79,0)</f>
        <v>0</v>
      </c>
      <c r="CC80" s="43">
        <f>IF('Anexo V - Quadro Consolidado'!AK79=Conferidor!$CC$2,'Anexo V - Quadro Consolidado'!P79,0)</f>
        <v>0</v>
      </c>
      <c r="CD80" s="43">
        <f>IF('Anexo V - Quadro Consolidado'!AK79=Conferidor!$CD$2,'Anexo V - Quadro Consolidado'!P79,0)</f>
        <v>0</v>
      </c>
      <c r="CE80" s="43">
        <f>IF('Anexo V - Quadro Consolidado'!AK79=Conferidor!$CE$2,'Anexo V - Quadro Consolidado'!P79,0)</f>
        <v>0</v>
      </c>
      <c r="CF80" s="43">
        <f>IF('Anexo V - Quadro Consolidado'!AK79=Conferidor!$CF$2,'Anexo V - Quadro Consolidado'!P79,0)</f>
        <v>0</v>
      </c>
      <c r="CH80" s="43">
        <f>IF('Anexo V - Quadro Consolidado'!AM79=Conferidor!$CH$2,'Anexo V - Quadro Consolidado'!R79,0)</f>
        <v>0</v>
      </c>
      <c r="CI80" s="43">
        <f>IF('Anexo V - Quadro Consolidado'!AM79=Conferidor!$CI$2,'Anexo V - Quadro Consolidado'!R79,0)</f>
        <v>0</v>
      </c>
      <c r="CJ80" s="43">
        <f>IF('Anexo V - Quadro Consolidado'!AM79=Conferidor!$CJ$2,'Anexo V - Quadro Consolidado'!R79,0)</f>
        <v>0</v>
      </c>
      <c r="CK80" s="43">
        <f>IF('Anexo V - Quadro Consolidado'!AM79=Conferidor!$CK$2,'Anexo V - Quadro Consolidado'!R79,0)</f>
        <v>0</v>
      </c>
      <c r="CL80" s="43">
        <f>IF('Anexo V - Quadro Consolidado'!AM79=Conferidor!$CL$2,'Anexo V - Quadro Consolidado'!R79,0)</f>
        <v>0</v>
      </c>
      <c r="CM80" s="43">
        <f>IF('Anexo V - Quadro Consolidado'!AM79=Conferidor!$CM$2,'Anexo V - Quadro Consolidado'!R79,0)</f>
        <v>0</v>
      </c>
      <c r="CO80" s="43">
        <f>IF('Anexo V - Quadro Consolidado'!AN79=Conferidor!$CO$2,'Anexo V - Quadro Consolidado'!S79,0)</f>
        <v>0</v>
      </c>
      <c r="CP80" s="43">
        <f>IF('Anexo V - Quadro Consolidado'!AN79=Conferidor!$CP$2,'Anexo V - Quadro Consolidado'!S79,0)</f>
        <v>0</v>
      </c>
      <c r="CQ80" s="43">
        <f>IF('Anexo V - Quadro Consolidado'!AN79=Conferidor!$CQ$2,'Anexo V - Quadro Consolidado'!S79,0)</f>
        <v>0</v>
      </c>
      <c r="CR80" s="43">
        <f>IF('Anexo V - Quadro Consolidado'!AN79=Conferidor!$CR$2,'Anexo V - Quadro Consolidado'!S79,0)</f>
        <v>0</v>
      </c>
      <c r="CS80" s="43">
        <f>IF('Anexo V - Quadro Consolidado'!AN79=Conferidor!$CS$2,'Anexo V - Quadro Consolidado'!S79,0)</f>
        <v>0</v>
      </c>
      <c r="CT80" s="43">
        <f>IF('Anexo V - Quadro Consolidado'!AN79=Conferidor!$CT$2,'Anexo V - Quadro Consolidado'!S79,0)</f>
        <v>0</v>
      </c>
      <c r="CV80" s="43">
        <f>IF('Anexo V - Quadro Consolidado'!AO79=Conferidor!$CV$2,'Anexo V - Quadro Consolidado'!T79,0)</f>
        <v>0</v>
      </c>
      <c r="CW80" s="43">
        <f>IF('Anexo V - Quadro Consolidado'!AO79=Conferidor!$CW$2,'Anexo V - Quadro Consolidado'!T79,0)</f>
        <v>0</v>
      </c>
      <c r="CX80" s="43">
        <f>IF('Anexo V - Quadro Consolidado'!AO79=Conferidor!$CX$2,'Anexo V - Quadro Consolidado'!T79,0)</f>
        <v>0</v>
      </c>
      <c r="CY80" s="43">
        <f>IF('Anexo V - Quadro Consolidado'!AO79=Conferidor!$CY$2,'Anexo V - Quadro Consolidado'!T79,0)</f>
        <v>0</v>
      </c>
      <c r="CZ80" s="43">
        <f>IF('Anexo V - Quadro Consolidado'!AO79=Conferidor!$CZ$2,'Anexo V - Quadro Consolidado'!T79,0)</f>
        <v>0</v>
      </c>
      <c r="DA80" s="43">
        <f>IF('Anexo V - Quadro Consolidado'!AO79=Conferidor!$DA$2,'Anexo V - Quadro Consolidado'!T79,0)</f>
        <v>0</v>
      </c>
      <c r="DC80" s="43">
        <f>IF('Anexo V - Quadro Consolidado'!AL79=Conferidor!$DC$2,'Anexo V - Quadro Consolidado'!Q79,0)</f>
        <v>0</v>
      </c>
      <c r="DD80" s="43">
        <f>IF('Anexo V - Quadro Consolidado'!AL79=Conferidor!$DD$2,'Anexo V - Quadro Consolidado'!Q79,0)</f>
        <v>0</v>
      </c>
      <c r="DE80" s="43">
        <f>IF('Anexo V - Quadro Consolidado'!AL79=Conferidor!$DE$2,'Anexo V - Quadro Consolidado'!Q79,0)</f>
        <v>0</v>
      </c>
      <c r="DF80" s="43">
        <f>IF('Anexo V - Quadro Consolidado'!AL79=Conferidor!$DF$2,'Anexo V - Quadro Consolidado'!Q79,0)</f>
        <v>0</v>
      </c>
      <c r="DG80" s="43">
        <f>IF('Anexo V - Quadro Consolidado'!AL79=Conferidor!$DG$2,'Anexo V - Quadro Consolidado'!Q79,0)</f>
        <v>0</v>
      </c>
      <c r="DH80" s="43">
        <f>IF('Anexo V - Quadro Consolidado'!AL79=Conferidor!$DH$2,'Anexo V - Quadro Consolidado'!Q79,0)</f>
        <v>0</v>
      </c>
      <c r="DJ80" s="43">
        <f>IF('Anexo V - Quadro Consolidado'!AP79=Conferidor!$DJ$2,'Anexo V - Quadro Consolidado'!U79,0)</f>
        <v>0</v>
      </c>
      <c r="DK80" s="43">
        <f>IF('Anexo V - Quadro Consolidado'!AP79=Conferidor!$DK$2,'Anexo V - Quadro Consolidado'!U79,0)</f>
        <v>0</v>
      </c>
      <c r="DL80" s="43">
        <f>IF('Anexo V - Quadro Consolidado'!AP79=Conferidor!$DL$2,'Anexo V - Quadro Consolidado'!U79,0)</f>
        <v>0</v>
      </c>
      <c r="DM80" s="43">
        <f>IF('Anexo V - Quadro Consolidado'!AP79=Conferidor!$DM$2,'Anexo V - Quadro Consolidado'!U79,0)</f>
        <v>0</v>
      </c>
      <c r="DN80" s="43">
        <f>IF('Anexo V - Quadro Consolidado'!AP79=Conferidor!$DN$2,'Anexo V - Quadro Consolidado'!U79,0)</f>
        <v>0</v>
      </c>
      <c r="DO80" s="43">
        <f>IF('Anexo V - Quadro Consolidado'!AP79=Conferidor!$DO$2,'Anexo V - Quadro Consolidado'!U79,0)</f>
        <v>0</v>
      </c>
      <c r="DQ80" s="43">
        <f>IF('Anexo V - Quadro Consolidado'!AQ79=Conferidor!$DQ$2,'Anexo V - Quadro Consolidado'!V79,0)</f>
        <v>0</v>
      </c>
      <c r="DR80" s="43">
        <f>IF('Anexo V - Quadro Consolidado'!AQ79=Conferidor!$DR$2,'Anexo V - Quadro Consolidado'!V79,0)</f>
        <v>0</v>
      </c>
      <c r="DS80" s="43">
        <f>IF('Anexo V - Quadro Consolidado'!AQ79=Conferidor!$DS$2,'Anexo V - Quadro Consolidado'!V79,0)</f>
        <v>0</v>
      </c>
      <c r="DT80" s="43">
        <f>IF('Anexo V - Quadro Consolidado'!AQ79=Conferidor!$DT$2,'Anexo V - Quadro Consolidado'!V79,0)</f>
        <v>0</v>
      </c>
      <c r="DU80" s="43">
        <f>IF('Anexo V - Quadro Consolidado'!AQ79=Conferidor!$DU$2,'Anexo V - Quadro Consolidado'!V79,0)</f>
        <v>0</v>
      </c>
      <c r="DV80" s="43">
        <f>IF('Anexo V - Quadro Consolidado'!AQ79=Conferidor!$DV$2,'Anexo V - Quadro Consolidado'!V79,0)</f>
        <v>0</v>
      </c>
      <c r="DX80" s="22">
        <f>IF('Anexo V - Quadro Consolidado'!AR79=Conferidor!$DX$2,'Anexo V - Quadro Consolidado'!W79,0)</f>
        <v>0</v>
      </c>
      <c r="DY80" s="22">
        <f>IF('Anexo V - Quadro Consolidado'!AR79=Conferidor!$DY$2,'Anexo V - Quadro Consolidado'!W79,0)</f>
        <v>0</v>
      </c>
      <c r="DZ80" s="22">
        <f>IF('Anexo V - Quadro Consolidado'!AR79=Conferidor!$DZ$2,'Anexo V - Quadro Consolidado'!W79,0)</f>
        <v>0</v>
      </c>
      <c r="EA80" s="22">
        <f>IF('Anexo V - Quadro Consolidado'!AR79=Conferidor!$EA$2,'Anexo V - Quadro Consolidado'!W79,0)</f>
        <v>0</v>
      </c>
      <c r="EB80" s="22">
        <f>IF('Anexo V - Quadro Consolidado'!AR79=Conferidor!$EB$2,'Anexo V - Quadro Consolidado'!W79,0)</f>
        <v>0</v>
      </c>
      <c r="EC80" s="22">
        <f>IF('Anexo V - Quadro Consolidado'!AR79=Conferidor!$EC$2,'Anexo V - Quadro Consolidado'!W79,0)</f>
        <v>0</v>
      </c>
      <c r="EE80" s="43">
        <f>IF('Anexo V - Quadro Consolidado'!AS79=Conferidor!$EE$2,'Anexo V - Quadro Consolidado'!X79,0)</f>
        <v>0</v>
      </c>
      <c r="EF80" s="43">
        <f>IF('Anexo V - Quadro Consolidado'!AS79=Conferidor!$EF$2,'Anexo V - Quadro Consolidado'!X79,0)</f>
        <v>0</v>
      </c>
      <c r="EG80" s="43">
        <f>IF('Anexo V - Quadro Consolidado'!AS79=Conferidor!$EG$2,'Anexo V - Quadro Consolidado'!X79,0)</f>
        <v>0</v>
      </c>
      <c r="EH80" s="43">
        <f>IF('Anexo V - Quadro Consolidado'!AS79=Conferidor!$EH$2,'Anexo V - Quadro Consolidado'!X79,0)</f>
        <v>0</v>
      </c>
      <c r="EI80" s="43">
        <f>IF('Anexo V - Quadro Consolidado'!AS79=Conferidor!$EI$2,'Anexo V - Quadro Consolidado'!X79,0)</f>
        <v>0</v>
      </c>
      <c r="EJ80" s="43">
        <f>IF('Anexo V - Quadro Consolidado'!AS79=Conferidor!$EJ$2,'Anexo V - Quadro Consolidado'!X79,0)</f>
        <v>0</v>
      </c>
      <c r="EL80" s="43">
        <f>IF('Anexo V - Quadro Consolidado'!AT79=Conferidor!$EL$2,'Anexo V - Quadro Consolidado'!Y79,0)</f>
        <v>0</v>
      </c>
      <c r="EM80" s="43">
        <f>IF('Anexo V - Quadro Consolidado'!AT79=Conferidor!$EM$2,'Anexo V - Quadro Consolidado'!Y79,0)</f>
        <v>0</v>
      </c>
      <c r="EN80" s="43">
        <f>IF('Anexo V - Quadro Consolidado'!AT79=Conferidor!$EN$2,'Anexo V - Quadro Consolidado'!Y79,0)</f>
        <v>0</v>
      </c>
      <c r="EO80" s="43">
        <f>IF('Anexo V - Quadro Consolidado'!AT79=Conferidor!$EO$2,'Anexo V - Quadro Consolidado'!Y79,0)</f>
        <v>0</v>
      </c>
      <c r="EP80" s="43">
        <f>IF('Anexo V - Quadro Consolidado'!AT79=Conferidor!$EP$2,'Anexo V - Quadro Consolidado'!Y79,0)</f>
        <v>0</v>
      </c>
      <c r="EQ80" s="43">
        <f>IF('Anexo V - Quadro Consolidado'!AT79=Conferidor!$EQ$2,'Anexo V - Quadro Consolidado'!Y79,0)</f>
        <v>0</v>
      </c>
    </row>
    <row r="81" spans="1:147">
      <c r="A81" s="12" t="s">
        <v>105</v>
      </c>
      <c r="B81" s="12" t="s">
        <v>106</v>
      </c>
      <c r="C81" s="12" t="s">
        <v>72</v>
      </c>
      <c r="D81" s="50">
        <f>IF('Anexo V - Quadro Consolidado'!AA80=Conferidor!$D$2,'Anexo V - Quadro Consolidado'!F80,0)</f>
        <v>0</v>
      </c>
      <c r="E81" s="50">
        <f>IF('Anexo V - Quadro Consolidado'!AA80=Conferidor!$E$2,'Anexo V - Quadro Consolidado'!F80,0)</f>
        <v>0</v>
      </c>
      <c r="F81" s="50">
        <f>IF('Anexo V - Quadro Consolidado'!AA80=Conferidor!$F$2,'Anexo V - Quadro Consolidado'!F80,0)</f>
        <v>0</v>
      </c>
      <c r="G81" s="50">
        <f>IF('Anexo V - Quadro Consolidado'!AA80=Conferidor!$G$2,'Anexo V - Quadro Consolidado'!F80,0)</f>
        <v>0</v>
      </c>
      <c r="H81" s="50">
        <f>IF('Anexo V - Quadro Consolidado'!AA80=Conferidor!$H$2,'Anexo V - Quadro Consolidado'!F80,0)</f>
        <v>0</v>
      </c>
      <c r="I81" s="50">
        <f>IF('Anexo V - Quadro Consolidado'!AA80=Conferidor!$I$2,'Anexo V - Quadro Consolidado'!F80,0)</f>
        <v>0</v>
      </c>
      <c r="K81" s="262">
        <f>IF('Anexo V - Quadro Consolidado'!AB80=Conferidor!$K$2,'Anexo V - Quadro Consolidado'!G80,0)</f>
        <v>0</v>
      </c>
      <c r="L81" s="262">
        <f>IF('Anexo V - Quadro Consolidado'!AB80=Conferidor!$L$2,'Anexo V - Quadro Consolidado'!G80,0)</f>
        <v>0</v>
      </c>
      <c r="M81" s="262">
        <f>IF('Anexo V - Quadro Consolidado'!AB80=Conferidor!$M$2,'Anexo V - Quadro Consolidado'!G80,0)</f>
        <v>0</v>
      </c>
      <c r="N81" s="262">
        <f>IF('Anexo V - Quadro Consolidado'!AB80=Conferidor!$N$2,'Anexo V - Quadro Consolidado'!G80,0)</f>
        <v>0</v>
      </c>
      <c r="O81" s="262">
        <f>IF('Anexo V - Quadro Consolidado'!AB80=Conferidor!$O$2,'Anexo V - Quadro Consolidado'!G80,0)</f>
        <v>0</v>
      </c>
      <c r="P81" s="262">
        <f>IF('Anexo V - Quadro Consolidado'!AB80=Conferidor!$P$2,'Anexo V - Quadro Consolidado'!G80,0)</f>
        <v>0</v>
      </c>
      <c r="R81" s="50">
        <f>IF('Anexo V - Quadro Consolidado'!AC80=Conferidor!$R$2,'Anexo V - Quadro Consolidado'!H80,0)</f>
        <v>0</v>
      </c>
      <c r="S81" s="50">
        <f>IF('Anexo V - Quadro Consolidado'!AC80=Conferidor!$S$2,'Anexo V - Quadro Consolidado'!H80,0)</f>
        <v>0</v>
      </c>
      <c r="T81" s="50">
        <f>IF('Anexo V - Quadro Consolidado'!AC80=Conferidor!$T$2,'Anexo V - Quadro Consolidado'!H80,0)</f>
        <v>0</v>
      </c>
      <c r="U81" s="50">
        <f>IF('Anexo V - Quadro Consolidado'!AC80=Conferidor!$U$2,'Anexo V - Quadro Consolidado'!H80,0)</f>
        <v>0</v>
      </c>
      <c r="V81" s="50">
        <f>IF('Anexo V - Quadro Consolidado'!AC80=Conferidor!$V$2,'Anexo V - Quadro Consolidado'!H80,0)</f>
        <v>0</v>
      </c>
      <c r="W81" s="50">
        <f>IF('Anexo V - Quadro Consolidado'!AC80=Conferidor!$W$2,'Anexo V - Quadro Consolidado'!H80,0)</f>
        <v>0</v>
      </c>
      <c r="Y81" s="43">
        <f>IF('Anexo V - Quadro Consolidado'!AH80=Conferidor!$Y$2,'Anexo V - Quadro Consolidado'!M80,0)</f>
        <v>0</v>
      </c>
      <c r="Z81" s="43">
        <f>IF('Anexo V - Quadro Consolidado'!AH80=Conferidor!$Z$2,'Anexo V - Quadro Consolidado'!M80,0)</f>
        <v>0</v>
      </c>
      <c r="AA81" s="43">
        <f>IF('Anexo V - Quadro Consolidado'!AH80=Conferidor!$AA$2,'Anexo V - Quadro Consolidado'!M80,0)</f>
        <v>0</v>
      </c>
      <c r="AB81" s="43">
        <f>IF('Anexo V - Quadro Consolidado'!AH80=Conferidor!$AB$2,'Anexo V - Quadro Consolidado'!M80,0)</f>
        <v>0</v>
      </c>
      <c r="AC81" s="43">
        <f>IF('Anexo V - Quadro Consolidado'!AH80=Conferidor!$AC$2,'Anexo V - Quadro Consolidado'!M80,0)</f>
        <v>0</v>
      </c>
      <c r="AD81" s="43">
        <f>IF('Anexo V - Quadro Consolidado'!AH80=Conferidor!$AD$2,'Anexo V - Quadro Consolidado'!M80,0)</f>
        <v>0</v>
      </c>
      <c r="AF81" s="43">
        <f>IF('Anexo V - Quadro Consolidado'!AI80=Conferidor!$AF$2,'Anexo V - Quadro Consolidado'!N80,0)</f>
        <v>0</v>
      </c>
      <c r="AG81" s="43">
        <f>IF('Anexo V - Quadro Consolidado'!AI80=Conferidor!$AG$2,'Anexo V - Quadro Consolidado'!N80,0)</f>
        <v>0</v>
      </c>
      <c r="AH81" s="43">
        <f>IF('Anexo V - Quadro Consolidado'!AI80=Conferidor!$AH$2,'Anexo V - Quadro Consolidado'!N80,0)</f>
        <v>0</v>
      </c>
      <c r="AI81" s="43">
        <f>IF('Anexo V - Quadro Consolidado'!AI80=Conferidor!$AI$2,'Anexo V - Quadro Consolidado'!N80,0)</f>
        <v>0</v>
      </c>
      <c r="AJ81" s="43">
        <f>IF('Anexo V - Quadro Consolidado'!AI80=Conferidor!$AJ$2,'Anexo V - Quadro Consolidado'!N80,0)</f>
        <v>0</v>
      </c>
      <c r="AK81" s="43">
        <f>IF('Anexo V - Quadro Consolidado'!AI80=Conferidor!$AK$2,'Anexo V - Quadro Consolidado'!N80,0)</f>
        <v>0</v>
      </c>
      <c r="AM81" s="43">
        <f>IF('Anexo V - Quadro Consolidado'!AJ80=Conferidor!$AM$2,'Anexo V - Quadro Consolidado'!O80,0)</f>
        <v>0</v>
      </c>
      <c r="AN81" s="43">
        <f>IF('Anexo V - Quadro Consolidado'!AJ80=Conferidor!$AN$2,'Anexo V - Quadro Consolidado'!O80,0)</f>
        <v>0</v>
      </c>
      <c r="AO81" s="43">
        <f>IF('Anexo V - Quadro Consolidado'!AJ80=Conferidor!$AO$2,'Anexo V - Quadro Consolidado'!O80,0)</f>
        <v>0</v>
      </c>
      <c r="AP81" s="43">
        <f>IF('Anexo V - Quadro Consolidado'!AJ80=Conferidor!$AP$2,'Anexo V - Quadro Consolidado'!O80,0)</f>
        <v>0</v>
      </c>
      <c r="AQ81" s="43">
        <f>IF('Anexo V - Quadro Consolidado'!AJ80=Conferidor!$AQ$2,'Anexo V - Quadro Consolidado'!O80,0)</f>
        <v>0</v>
      </c>
      <c r="AR81" s="43">
        <f>IF('Anexo V - Quadro Consolidado'!AJ80=Conferidor!$AR$2,'Anexo V - Quadro Consolidado'!O80,0)</f>
        <v>0</v>
      </c>
      <c r="AT81" s="43">
        <f>IF('Anexo V - Quadro Consolidado'!AE80=Conferidor!$AT$2,'Anexo V - Quadro Consolidado'!J80,0)</f>
        <v>0</v>
      </c>
      <c r="AU81" s="43">
        <f>IF('Anexo V - Quadro Consolidado'!AE80=Conferidor!$AU$2,'Anexo V - Quadro Consolidado'!J80,0)</f>
        <v>0</v>
      </c>
      <c r="AV81" s="43">
        <f>IF('Anexo V - Quadro Consolidado'!AE80=Conferidor!$AV$2,'Anexo V - Quadro Consolidado'!J80,0)</f>
        <v>0</v>
      </c>
      <c r="AW81" s="43">
        <f>IF('Anexo V - Quadro Consolidado'!AE80=Conferidor!$AW$2,'Anexo V - Quadro Consolidado'!J80,0)</f>
        <v>0</v>
      </c>
      <c r="AX81" s="43">
        <f>IF('Anexo V - Quadro Consolidado'!AE80=Conferidor!$AX$2,'Anexo V - Quadro Consolidado'!J80,0)</f>
        <v>1</v>
      </c>
      <c r="AY81" s="43">
        <f>IF('Anexo V - Quadro Consolidado'!AE80=Conferidor!$AY$2,'Anexo V - Quadro Consolidado'!J80,0)</f>
        <v>0</v>
      </c>
      <c r="AZ81" s="43">
        <f>IF('Anexo V - Quadro Consolidado'!AE80=Conferidor!$AZ$2,'Anexo V - Quadro Consolidado'!J80,0)</f>
        <v>0</v>
      </c>
      <c r="BA81" s="43">
        <f>IF('Anexo V - Quadro Consolidado'!AE80=Conferidor!$BA$2,'Anexo V - Quadro Consolidado'!J80,0)</f>
        <v>0</v>
      </c>
      <c r="BB81" s="43">
        <f>IF('Anexo V - Quadro Consolidado'!AE80=Conferidor!$BB$2,'Anexo V - Quadro Consolidado'!J80,0)</f>
        <v>0</v>
      </c>
      <c r="BD81" s="43">
        <f>IF('Anexo V - Quadro Consolidado'!AF80=Conferidor!$BD$2,'Anexo V - Quadro Consolidado'!K80,0)</f>
        <v>0</v>
      </c>
      <c r="BE81" s="43">
        <f>IF('Anexo V - Quadro Consolidado'!AF80=Conferidor!$BE$2,'Anexo V - Quadro Consolidado'!K80,0)</f>
        <v>0</v>
      </c>
      <c r="BF81" s="43">
        <f>IF('Anexo V - Quadro Consolidado'!AF80=Conferidor!$BF$2,'Anexo V - Quadro Consolidado'!K80,0)</f>
        <v>0</v>
      </c>
      <c r="BG81" s="43">
        <f>IF('Anexo V - Quadro Consolidado'!AF80=Conferidor!$BG$2,'Anexo V - Quadro Consolidado'!K80,0)</f>
        <v>0</v>
      </c>
      <c r="BH81" s="43">
        <f>IF('Anexo V - Quadro Consolidado'!AF80=Conferidor!$BH$2,'Anexo V - Quadro Consolidado'!K80,0)</f>
        <v>0</v>
      </c>
      <c r="BI81" s="43">
        <f>IF('Anexo V - Quadro Consolidado'!AF80=Conferidor!$BI$2,'Anexo V - Quadro Consolidado'!K80,0)</f>
        <v>0</v>
      </c>
      <c r="BJ81" s="43">
        <f>IF('Anexo V - Quadro Consolidado'!AF80=Conferidor!$BJ$2,'Anexo V - Quadro Consolidado'!K80,0)</f>
        <v>0</v>
      </c>
      <c r="BK81" s="43">
        <f>IF('Anexo V - Quadro Consolidado'!AF80=Conferidor!$BK$2,'Anexo V - Quadro Consolidado'!K80,0)</f>
        <v>0</v>
      </c>
      <c r="BM81" s="43">
        <f>IF('Anexo V - Quadro Consolidado'!AG80=Conferidor!$BM$2,'Anexo V - Quadro Consolidado'!L80,0)</f>
        <v>0</v>
      </c>
      <c r="BN81" s="43">
        <f>IF('Anexo V - Quadro Consolidado'!AG80=Conferidor!$BN$2,'Anexo V - Quadro Consolidado'!L80,0)</f>
        <v>0</v>
      </c>
      <c r="BO81" s="43">
        <f>IF('Anexo V - Quadro Consolidado'!AG80=Conferidor!$BO$2,'Anexo V - Quadro Consolidado'!L80,0)</f>
        <v>0</v>
      </c>
      <c r="BP81" s="43">
        <f>IF('Anexo V - Quadro Consolidado'!AG80=Conferidor!$BP$2,'Anexo V - Quadro Consolidado'!L80,0)</f>
        <v>0</v>
      </c>
      <c r="BQ81" s="43">
        <f>IF('Anexo V - Quadro Consolidado'!AG80=Conferidor!$BQ$2,'Anexo V - Quadro Consolidado'!L80,0)</f>
        <v>0</v>
      </c>
      <c r="BR81" s="43">
        <f>IF('Anexo V - Quadro Consolidado'!AG80=Conferidor!$BR$2,'Anexo V - Quadro Consolidado'!L80,0)</f>
        <v>0</v>
      </c>
      <c r="BT81" s="43">
        <f>IF('Anexo V - Quadro Consolidado'!AD80=Conferidor!$BT$2,'Anexo V - Quadro Consolidado'!I80,0)</f>
        <v>0</v>
      </c>
      <c r="BU81" s="43">
        <f>IF('Anexo V - Quadro Consolidado'!AD80=Conferidor!$BU$2,'Anexo V - Quadro Consolidado'!I80,0)</f>
        <v>0</v>
      </c>
      <c r="BV81" s="43">
        <f>IF('Anexo V - Quadro Consolidado'!AD80=Conferidor!$BV$2,'Anexo V - Quadro Consolidado'!I80,0)</f>
        <v>0</v>
      </c>
      <c r="BW81" s="43">
        <f>IF('Anexo V - Quadro Consolidado'!AD80=Conferidor!$BW$2,'Anexo V - Quadro Consolidado'!I80,0)</f>
        <v>0</v>
      </c>
      <c r="BX81" s="43">
        <f>IF('Anexo V - Quadro Consolidado'!AD80=Conferidor!$BX$2,'Anexo V - Quadro Consolidado'!I80,0)</f>
        <v>0</v>
      </c>
      <c r="BY81" s="43">
        <f>IF('Anexo V - Quadro Consolidado'!AD80=Conferidor!$BY$2,'Anexo V - Quadro Consolidado'!I80,0)</f>
        <v>0</v>
      </c>
      <c r="CA81" s="43">
        <f>IF('Anexo V - Quadro Consolidado'!AK80=Conferidor!$CA$2,'Anexo V - Quadro Consolidado'!P80,0)</f>
        <v>0</v>
      </c>
      <c r="CB81" s="43">
        <f>IF('Anexo V - Quadro Consolidado'!AK80=Conferidor!$CB$2,'Anexo V - Quadro Consolidado'!P80,0)</f>
        <v>0</v>
      </c>
      <c r="CC81" s="43">
        <f>IF('Anexo V - Quadro Consolidado'!AK80=Conferidor!$CC$2,'Anexo V - Quadro Consolidado'!P80,0)</f>
        <v>0</v>
      </c>
      <c r="CD81" s="43">
        <f>IF('Anexo V - Quadro Consolidado'!AK80=Conferidor!$CD$2,'Anexo V - Quadro Consolidado'!P80,0)</f>
        <v>0</v>
      </c>
      <c r="CE81" s="43">
        <f>IF('Anexo V - Quadro Consolidado'!AK80=Conferidor!$CE$2,'Anexo V - Quadro Consolidado'!P80,0)</f>
        <v>0</v>
      </c>
      <c r="CF81" s="43">
        <f>IF('Anexo V - Quadro Consolidado'!AK80=Conferidor!$CF$2,'Anexo V - Quadro Consolidado'!P80,0)</f>
        <v>0</v>
      </c>
      <c r="CH81" s="43">
        <f>IF('Anexo V - Quadro Consolidado'!AM80=Conferidor!$CH$2,'Anexo V - Quadro Consolidado'!R80,0)</f>
        <v>0</v>
      </c>
      <c r="CI81" s="43">
        <f>IF('Anexo V - Quadro Consolidado'!AM80=Conferidor!$CI$2,'Anexo V - Quadro Consolidado'!R80,0)</f>
        <v>0</v>
      </c>
      <c r="CJ81" s="43">
        <f>IF('Anexo V - Quadro Consolidado'!AM80=Conferidor!$CJ$2,'Anexo V - Quadro Consolidado'!R80,0)</f>
        <v>0</v>
      </c>
      <c r="CK81" s="43">
        <f>IF('Anexo V - Quadro Consolidado'!AM80=Conferidor!$CK$2,'Anexo V - Quadro Consolidado'!R80,0)</f>
        <v>0</v>
      </c>
      <c r="CL81" s="43">
        <f>IF('Anexo V - Quadro Consolidado'!AM80=Conferidor!$CL$2,'Anexo V - Quadro Consolidado'!R80,0)</f>
        <v>0</v>
      </c>
      <c r="CM81" s="43">
        <f>IF('Anexo V - Quadro Consolidado'!AM80=Conferidor!$CM$2,'Anexo V - Quadro Consolidado'!R80,0)</f>
        <v>0</v>
      </c>
      <c r="CO81" s="43">
        <f>IF('Anexo V - Quadro Consolidado'!AN80=Conferidor!$CO$2,'Anexo V - Quadro Consolidado'!S80,0)</f>
        <v>0</v>
      </c>
      <c r="CP81" s="43">
        <f>IF('Anexo V - Quadro Consolidado'!AN80=Conferidor!$CP$2,'Anexo V - Quadro Consolidado'!S80,0)</f>
        <v>0</v>
      </c>
      <c r="CQ81" s="43">
        <f>IF('Anexo V - Quadro Consolidado'!AN80=Conferidor!$CQ$2,'Anexo V - Quadro Consolidado'!S80,0)</f>
        <v>0</v>
      </c>
      <c r="CR81" s="43">
        <f>IF('Anexo V - Quadro Consolidado'!AN80=Conferidor!$CR$2,'Anexo V - Quadro Consolidado'!S80,0)</f>
        <v>0</v>
      </c>
      <c r="CS81" s="43">
        <f>IF('Anexo V - Quadro Consolidado'!AN80=Conferidor!$CS$2,'Anexo V - Quadro Consolidado'!S80,0)</f>
        <v>0</v>
      </c>
      <c r="CT81" s="43">
        <f>IF('Anexo V - Quadro Consolidado'!AN80=Conferidor!$CT$2,'Anexo V - Quadro Consolidado'!S80,0)</f>
        <v>0</v>
      </c>
      <c r="CV81" s="43">
        <f>IF('Anexo V - Quadro Consolidado'!AO80=Conferidor!$CV$2,'Anexo V - Quadro Consolidado'!T80,0)</f>
        <v>0</v>
      </c>
      <c r="CW81" s="43">
        <f>IF('Anexo V - Quadro Consolidado'!AO80=Conferidor!$CW$2,'Anexo V - Quadro Consolidado'!T80,0)</f>
        <v>0</v>
      </c>
      <c r="CX81" s="43">
        <f>IF('Anexo V - Quadro Consolidado'!AO80=Conferidor!$CX$2,'Anexo V - Quadro Consolidado'!T80,0)</f>
        <v>0</v>
      </c>
      <c r="CY81" s="43">
        <f>IF('Anexo V - Quadro Consolidado'!AO80=Conferidor!$CY$2,'Anexo V - Quadro Consolidado'!T80,0)</f>
        <v>0</v>
      </c>
      <c r="CZ81" s="43">
        <f>IF('Anexo V - Quadro Consolidado'!AO80=Conferidor!$CZ$2,'Anexo V - Quadro Consolidado'!T80,0)</f>
        <v>0</v>
      </c>
      <c r="DA81" s="43">
        <f>IF('Anexo V - Quadro Consolidado'!AO80=Conferidor!$DA$2,'Anexo V - Quadro Consolidado'!T80,0)</f>
        <v>0</v>
      </c>
      <c r="DC81" s="43">
        <f>IF('Anexo V - Quadro Consolidado'!AL80=Conferidor!$DC$2,'Anexo V - Quadro Consolidado'!Q80,0)</f>
        <v>0</v>
      </c>
      <c r="DD81" s="43">
        <f>IF('Anexo V - Quadro Consolidado'!AL80=Conferidor!$DD$2,'Anexo V - Quadro Consolidado'!Q80,0)</f>
        <v>0</v>
      </c>
      <c r="DE81" s="43">
        <f>IF('Anexo V - Quadro Consolidado'!AL80=Conferidor!$DE$2,'Anexo V - Quadro Consolidado'!Q80,0)</f>
        <v>0</v>
      </c>
      <c r="DF81" s="43">
        <f>IF('Anexo V - Quadro Consolidado'!AL80=Conferidor!$DF$2,'Anexo V - Quadro Consolidado'!Q80,0)</f>
        <v>0</v>
      </c>
      <c r="DG81" s="43">
        <f>IF('Anexo V - Quadro Consolidado'!AL80=Conferidor!$DG$2,'Anexo V - Quadro Consolidado'!Q80,0)</f>
        <v>0</v>
      </c>
      <c r="DH81" s="43">
        <f>IF('Anexo V - Quadro Consolidado'!AL80=Conferidor!$DH$2,'Anexo V - Quadro Consolidado'!Q80,0)</f>
        <v>0</v>
      </c>
      <c r="DJ81" s="43">
        <f>IF('Anexo V - Quadro Consolidado'!AP80=Conferidor!$DJ$2,'Anexo V - Quadro Consolidado'!U80,0)</f>
        <v>0</v>
      </c>
      <c r="DK81" s="43">
        <f>IF('Anexo V - Quadro Consolidado'!AP80=Conferidor!$DK$2,'Anexo V - Quadro Consolidado'!U80,0)</f>
        <v>0</v>
      </c>
      <c r="DL81" s="43">
        <f>IF('Anexo V - Quadro Consolidado'!AP80=Conferidor!$DL$2,'Anexo V - Quadro Consolidado'!U80,0)</f>
        <v>0</v>
      </c>
      <c r="DM81" s="43">
        <f>IF('Anexo V - Quadro Consolidado'!AP80=Conferidor!$DM$2,'Anexo V - Quadro Consolidado'!U80,0)</f>
        <v>0</v>
      </c>
      <c r="DN81" s="43">
        <f>IF('Anexo V - Quadro Consolidado'!AP80=Conferidor!$DN$2,'Anexo V - Quadro Consolidado'!U80,0)</f>
        <v>0</v>
      </c>
      <c r="DO81" s="43">
        <f>IF('Anexo V - Quadro Consolidado'!AP80=Conferidor!$DO$2,'Anexo V - Quadro Consolidado'!U80,0)</f>
        <v>0</v>
      </c>
      <c r="DQ81" s="43">
        <f>IF('Anexo V - Quadro Consolidado'!AQ80=Conferidor!$DQ$2,'Anexo V - Quadro Consolidado'!V80,0)</f>
        <v>0</v>
      </c>
      <c r="DR81" s="43">
        <f>IF('Anexo V - Quadro Consolidado'!AQ80=Conferidor!$DR$2,'Anexo V - Quadro Consolidado'!V80,0)</f>
        <v>0</v>
      </c>
      <c r="DS81" s="43">
        <f>IF('Anexo V - Quadro Consolidado'!AQ80=Conferidor!$DS$2,'Anexo V - Quadro Consolidado'!V80,0)</f>
        <v>0</v>
      </c>
      <c r="DT81" s="43">
        <f>IF('Anexo V - Quadro Consolidado'!AQ80=Conferidor!$DT$2,'Anexo V - Quadro Consolidado'!V80,0)</f>
        <v>0</v>
      </c>
      <c r="DU81" s="43">
        <f>IF('Anexo V - Quadro Consolidado'!AQ80=Conferidor!$DU$2,'Anexo V - Quadro Consolidado'!V80,0)</f>
        <v>0</v>
      </c>
      <c r="DV81" s="43">
        <f>IF('Anexo V - Quadro Consolidado'!AQ80=Conferidor!$DV$2,'Anexo V - Quadro Consolidado'!V80,0)</f>
        <v>0</v>
      </c>
      <c r="DX81" s="22">
        <f>IF('Anexo V - Quadro Consolidado'!AR80=Conferidor!$DX$2,'Anexo V - Quadro Consolidado'!W80,0)</f>
        <v>0</v>
      </c>
      <c r="DY81" s="22">
        <f>IF('Anexo V - Quadro Consolidado'!AR80=Conferidor!$DY$2,'Anexo V - Quadro Consolidado'!W80,0)</f>
        <v>0</v>
      </c>
      <c r="DZ81" s="22">
        <f>IF('Anexo V - Quadro Consolidado'!AR80=Conferidor!$DZ$2,'Anexo V - Quadro Consolidado'!W80,0)</f>
        <v>0</v>
      </c>
      <c r="EA81" s="22">
        <f>IF('Anexo V - Quadro Consolidado'!AR80=Conferidor!$EA$2,'Anexo V - Quadro Consolidado'!W80,0)</f>
        <v>0</v>
      </c>
      <c r="EB81" s="22">
        <f>IF('Anexo V - Quadro Consolidado'!AR80=Conferidor!$EB$2,'Anexo V - Quadro Consolidado'!W80,0)</f>
        <v>0</v>
      </c>
      <c r="EC81" s="22">
        <f>IF('Anexo V - Quadro Consolidado'!AR80=Conferidor!$EC$2,'Anexo V - Quadro Consolidado'!W80,0)</f>
        <v>0</v>
      </c>
      <c r="EE81" s="43">
        <f>IF('Anexo V - Quadro Consolidado'!AS80=Conferidor!$EE$2,'Anexo V - Quadro Consolidado'!X80,0)</f>
        <v>0</v>
      </c>
      <c r="EF81" s="43">
        <f>IF('Anexo V - Quadro Consolidado'!AS80=Conferidor!$EF$2,'Anexo V - Quadro Consolidado'!X80,0)</f>
        <v>0</v>
      </c>
      <c r="EG81" s="43">
        <f>IF('Anexo V - Quadro Consolidado'!AS80=Conferidor!$EG$2,'Anexo V - Quadro Consolidado'!X80,0)</f>
        <v>0</v>
      </c>
      <c r="EH81" s="43">
        <f>IF('Anexo V - Quadro Consolidado'!AS80=Conferidor!$EH$2,'Anexo V - Quadro Consolidado'!X80,0)</f>
        <v>0</v>
      </c>
      <c r="EI81" s="43">
        <f>IF('Anexo V - Quadro Consolidado'!AS80=Conferidor!$EI$2,'Anexo V - Quadro Consolidado'!X80,0)</f>
        <v>0</v>
      </c>
      <c r="EJ81" s="43">
        <f>IF('Anexo V - Quadro Consolidado'!AS80=Conferidor!$EJ$2,'Anexo V - Quadro Consolidado'!X80,0)</f>
        <v>0</v>
      </c>
      <c r="EL81" s="43">
        <f>IF('Anexo V - Quadro Consolidado'!AT80=Conferidor!$EL$2,'Anexo V - Quadro Consolidado'!Y80,0)</f>
        <v>0</v>
      </c>
      <c r="EM81" s="43">
        <f>IF('Anexo V - Quadro Consolidado'!AT80=Conferidor!$EM$2,'Anexo V - Quadro Consolidado'!Y80,0)</f>
        <v>0</v>
      </c>
      <c r="EN81" s="43">
        <f>IF('Anexo V - Quadro Consolidado'!AT80=Conferidor!$EN$2,'Anexo V - Quadro Consolidado'!Y80,0)</f>
        <v>0</v>
      </c>
      <c r="EO81" s="43">
        <f>IF('Anexo V - Quadro Consolidado'!AT80=Conferidor!$EO$2,'Anexo V - Quadro Consolidado'!Y80,0)</f>
        <v>0</v>
      </c>
      <c r="EP81" s="43">
        <f>IF('Anexo V - Quadro Consolidado'!AT80=Conferidor!$EP$2,'Anexo V - Quadro Consolidado'!Y80,0)</f>
        <v>0</v>
      </c>
      <c r="EQ81" s="43">
        <f>IF('Anexo V - Quadro Consolidado'!AT80=Conferidor!$EQ$2,'Anexo V - Quadro Consolidado'!Y80,0)</f>
        <v>0</v>
      </c>
    </row>
    <row r="82" spans="1:147">
      <c r="A82" s="12" t="s">
        <v>105</v>
      </c>
      <c r="B82" s="12" t="s">
        <v>106</v>
      </c>
      <c r="C82" s="12" t="s">
        <v>114</v>
      </c>
      <c r="D82" s="50">
        <f>IF('Anexo V - Quadro Consolidado'!AA81=Conferidor!$D$2,'Anexo V - Quadro Consolidado'!F81,0)</f>
        <v>0</v>
      </c>
      <c r="E82" s="50">
        <f>IF('Anexo V - Quadro Consolidado'!AA81=Conferidor!$E$2,'Anexo V - Quadro Consolidado'!F81,0)</f>
        <v>0</v>
      </c>
      <c r="F82" s="50">
        <f>IF('Anexo V - Quadro Consolidado'!AA81=Conferidor!$F$2,'Anexo V - Quadro Consolidado'!F81,0)</f>
        <v>0</v>
      </c>
      <c r="G82" s="50">
        <f>IF('Anexo V - Quadro Consolidado'!AA81=Conferidor!$G$2,'Anexo V - Quadro Consolidado'!F81,0)</f>
        <v>0</v>
      </c>
      <c r="H82" s="50">
        <f>IF('Anexo V - Quadro Consolidado'!AA81=Conferidor!$H$2,'Anexo V - Quadro Consolidado'!F81,0)</f>
        <v>0</v>
      </c>
      <c r="I82" s="50">
        <f>IF('Anexo V - Quadro Consolidado'!AA81=Conferidor!$I$2,'Anexo V - Quadro Consolidado'!F81,0)</f>
        <v>0</v>
      </c>
      <c r="K82" s="262">
        <f>IF('Anexo V - Quadro Consolidado'!AB81=Conferidor!$K$2,'Anexo V - Quadro Consolidado'!G81,0)</f>
        <v>0</v>
      </c>
      <c r="L82" s="262">
        <f>IF('Anexo V - Quadro Consolidado'!AB81=Conferidor!$L$2,'Anexo V - Quadro Consolidado'!G81,0)</f>
        <v>0</v>
      </c>
      <c r="M82" s="262">
        <f>IF('Anexo V - Quadro Consolidado'!AB81=Conferidor!$M$2,'Anexo V - Quadro Consolidado'!G81,0)</f>
        <v>0</v>
      </c>
      <c r="N82" s="262">
        <f>IF('Anexo V - Quadro Consolidado'!AB81=Conferidor!$N$2,'Anexo V - Quadro Consolidado'!G81,0)</f>
        <v>0</v>
      </c>
      <c r="O82" s="262">
        <f>IF('Anexo V - Quadro Consolidado'!AB81=Conferidor!$O$2,'Anexo V - Quadro Consolidado'!G81,0)</f>
        <v>0</v>
      </c>
      <c r="P82" s="262">
        <f>IF('Anexo V - Quadro Consolidado'!AB81=Conferidor!$P$2,'Anexo V - Quadro Consolidado'!G81,0)</f>
        <v>0</v>
      </c>
      <c r="R82" s="50">
        <f>IF('Anexo V - Quadro Consolidado'!AC81=Conferidor!$R$2,'Anexo V - Quadro Consolidado'!H81,0)</f>
        <v>0</v>
      </c>
      <c r="S82" s="50">
        <f>IF('Anexo V - Quadro Consolidado'!AC81=Conferidor!$S$2,'Anexo V - Quadro Consolidado'!H81,0)</f>
        <v>0</v>
      </c>
      <c r="T82" s="50">
        <f>IF('Anexo V - Quadro Consolidado'!AC81=Conferidor!$T$2,'Anexo V - Quadro Consolidado'!H81,0)</f>
        <v>0</v>
      </c>
      <c r="U82" s="50">
        <f>IF('Anexo V - Quadro Consolidado'!AC81=Conferidor!$U$2,'Anexo V - Quadro Consolidado'!H81,0)</f>
        <v>0</v>
      </c>
      <c r="V82" s="50">
        <f>IF('Anexo V - Quadro Consolidado'!AC81=Conferidor!$V$2,'Anexo V - Quadro Consolidado'!H81,0)</f>
        <v>0</v>
      </c>
      <c r="W82" s="50">
        <f>IF('Anexo V - Quadro Consolidado'!AC81=Conferidor!$W$2,'Anexo V - Quadro Consolidado'!H81,0)</f>
        <v>0</v>
      </c>
      <c r="Y82" s="43">
        <f>IF('Anexo V - Quadro Consolidado'!AH81=Conferidor!$Y$2,'Anexo V - Quadro Consolidado'!M81,0)</f>
        <v>0</v>
      </c>
      <c r="Z82" s="43">
        <f>IF('Anexo V - Quadro Consolidado'!AH81=Conferidor!$Z$2,'Anexo V - Quadro Consolidado'!M81,0)</f>
        <v>0</v>
      </c>
      <c r="AA82" s="43">
        <f>IF('Anexo V - Quadro Consolidado'!AH81=Conferidor!$AA$2,'Anexo V - Quadro Consolidado'!M81,0)</f>
        <v>0</v>
      </c>
      <c r="AB82" s="43">
        <f>IF('Anexo V - Quadro Consolidado'!AH81=Conferidor!$AB$2,'Anexo V - Quadro Consolidado'!M81,0)</f>
        <v>0</v>
      </c>
      <c r="AC82" s="43">
        <f>IF('Anexo V - Quadro Consolidado'!AH81=Conferidor!$AC$2,'Anexo V - Quadro Consolidado'!M81,0)</f>
        <v>0</v>
      </c>
      <c r="AD82" s="43">
        <f>IF('Anexo V - Quadro Consolidado'!AH81=Conferidor!$AD$2,'Anexo V - Quadro Consolidado'!M81,0)</f>
        <v>0</v>
      </c>
      <c r="AF82" s="43">
        <f>IF('Anexo V - Quadro Consolidado'!AI81=Conferidor!$AF$2,'Anexo V - Quadro Consolidado'!N81,0)</f>
        <v>0</v>
      </c>
      <c r="AG82" s="43">
        <f>IF('Anexo V - Quadro Consolidado'!AI81=Conferidor!$AG$2,'Anexo V - Quadro Consolidado'!N81,0)</f>
        <v>0</v>
      </c>
      <c r="AH82" s="43">
        <f>IF('Anexo V - Quadro Consolidado'!AI81=Conferidor!$AH$2,'Anexo V - Quadro Consolidado'!N81,0)</f>
        <v>0</v>
      </c>
      <c r="AI82" s="43">
        <f>IF('Anexo V - Quadro Consolidado'!AI81=Conferidor!$AI$2,'Anexo V - Quadro Consolidado'!N81,0)</f>
        <v>0</v>
      </c>
      <c r="AJ82" s="43">
        <f>IF('Anexo V - Quadro Consolidado'!AI81=Conferidor!$AJ$2,'Anexo V - Quadro Consolidado'!N81,0)</f>
        <v>0</v>
      </c>
      <c r="AK82" s="43">
        <f>IF('Anexo V - Quadro Consolidado'!AI81=Conferidor!$AK$2,'Anexo V - Quadro Consolidado'!N81,0)</f>
        <v>0</v>
      </c>
      <c r="AM82" s="43">
        <f>IF('Anexo V - Quadro Consolidado'!AJ81=Conferidor!$AM$2,'Anexo V - Quadro Consolidado'!O81,0)</f>
        <v>0</v>
      </c>
      <c r="AN82" s="43">
        <f>IF('Anexo V - Quadro Consolidado'!AJ81=Conferidor!$AN$2,'Anexo V - Quadro Consolidado'!O81,0)</f>
        <v>0</v>
      </c>
      <c r="AO82" s="43">
        <f>IF('Anexo V - Quadro Consolidado'!AJ81=Conferidor!$AO$2,'Anexo V - Quadro Consolidado'!O81,0)</f>
        <v>0</v>
      </c>
      <c r="AP82" s="43">
        <f>IF('Anexo V - Quadro Consolidado'!AJ81=Conferidor!$AP$2,'Anexo V - Quadro Consolidado'!O81,0)</f>
        <v>0</v>
      </c>
      <c r="AQ82" s="43">
        <f>IF('Anexo V - Quadro Consolidado'!AJ81=Conferidor!$AQ$2,'Anexo V - Quadro Consolidado'!O81,0)</f>
        <v>0</v>
      </c>
      <c r="AR82" s="43">
        <f>IF('Anexo V - Quadro Consolidado'!AJ81=Conferidor!$AR$2,'Anexo V - Quadro Consolidado'!O81,0)</f>
        <v>0</v>
      </c>
      <c r="AT82" s="43">
        <f>IF('Anexo V - Quadro Consolidado'!AE81=Conferidor!$AT$2,'Anexo V - Quadro Consolidado'!J81,0)</f>
        <v>0</v>
      </c>
      <c r="AU82" s="43">
        <f>IF('Anexo V - Quadro Consolidado'!AE81=Conferidor!$AU$2,'Anexo V - Quadro Consolidado'!J81,0)</f>
        <v>0</v>
      </c>
      <c r="AV82" s="43">
        <f>IF('Anexo V - Quadro Consolidado'!AE81=Conferidor!$AV$2,'Anexo V - Quadro Consolidado'!J81,0)</f>
        <v>0</v>
      </c>
      <c r="AW82" s="43">
        <f>IF('Anexo V - Quadro Consolidado'!AE81=Conferidor!$AW$2,'Anexo V - Quadro Consolidado'!J81,0)</f>
        <v>0</v>
      </c>
      <c r="AX82" s="43">
        <f>IF('Anexo V - Quadro Consolidado'!AE81=Conferidor!$AX$2,'Anexo V - Quadro Consolidado'!J81,0)</f>
        <v>1</v>
      </c>
      <c r="AY82" s="43">
        <f>IF('Anexo V - Quadro Consolidado'!AE81=Conferidor!$AY$2,'Anexo V - Quadro Consolidado'!J81,0)</f>
        <v>0</v>
      </c>
      <c r="AZ82" s="43">
        <f>IF('Anexo V - Quadro Consolidado'!AE81=Conferidor!$AZ$2,'Anexo V - Quadro Consolidado'!J81,0)</f>
        <v>0</v>
      </c>
      <c r="BA82" s="43">
        <f>IF('Anexo V - Quadro Consolidado'!AE81=Conferidor!$BA$2,'Anexo V - Quadro Consolidado'!J81,0)</f>
        <v>0</v>
      </c>
      <c r="BB82" s="43">
        <f>IF('Anexo V - Quadro Consolidado'!AE81=Conferidor!$BB$2,'Anexo V - Quadro Consolidado'!J81,0)</f>
        <v>0</v>
      </c>
      <c r="BD82" s="43">
        <f>IF('Anexo V - Quadro Consolidado'!AF81=Conferidor!$BD$2,'Anexo V - Quadro Consolidado'!K81,0)</f>
        <v>0</v>
      </c>
      <c r="BE82" s="43">
        <f>IF('Anexo V - Quadro Consolidado'!AF81=Conferidor!$BE$2,'Anexo V - Quadro Consolidado'!K81,0)</f>
        <v>0</v>
      </c>
      <c r="BF82" s="43">
        <f>IF('Anexo V - Quadro Consolidado'!AF81=Conferidor!$BF$2,'Anexo V - Quadro Consolidado'!K81,0)</f>
        <v>0</v>
      </c>
      <c r="BG82" s="43">
        <f>IF('Anexo V - Quadro Consolidado'!AF81=Conferidor!$BG$2,'Anexo V - Quadro Consolidado'!K81,0)</f>
        <v>0</v>
      </c>
      <c r="BH82" s="43">
        <f>IF('Anexo V - Quadro Consolidado'!AF81=Conferidor!$BH$2,'Anexo V - Quadro Consolidado'!K81,0)</f>
        <v>0</v>
      </c>
      <c r="BI82" s="43">
        <f>IF('Anexo V - Quadro Consolidado'!AF81=Conferidor!$BI$2,'Anexo V - Quadro Consolidado'!K81,0)</f>
        <v>0</v>
      </c>
      <c r="BJ82" s="43">
        <f>IF('Anexo V - Quadro Consolidado'!AF81=Conferidor!$BJ$2,'Anexo V - Quadro Consolidado'!K81,0)</f>
        <v>0</v>
      </c>
      <c r="BK82" s="43">
        <f>IF('Anexo V - Quadro Consolidado'!AF81=Conferidor!$BK$2,'Anexo V - Quadro Consolidado'!K81,0)</f>
        <v>0</v>
      </c>
      <c r="BM82" s="43">
        <f>IF('Anexo V - Quadro Consolidado'!AG81=Conferidor!$BM$2,'Anexo V - Quadro Consolidado'!L81,0)</f>
        <v>0</v>
      </c>
      <c r="BN82" s="43">
        <f>IF('Anexo V - Quadro Consolidado'!AG81=Conferidor!$BN$2,'Anexo V - Quadro Consolidado'!L81,0)</f>
        <v>0</v>
      </c>
      <c r="BO82" s="43">
        <f>IF('Anexo V - Quadro Consolidado'!AG81=Conferidor!$BO$2,'Anexo V - Quadro Consolidado'!L81,0)</f>
        <v>0</v>
      </c>
      <c r="BP82" s="43">
        <f>IF('Anexo V - Quadro Consolidado'!AG81=Conferidor!$BP$2,'Anexo V - Quadro Consolidado'!L81,0)</f>
        <v>0</v>
      </c>
      <c r="BQ82" s="43">
        <f>IF('Anexo V - Quadro Consolidado'!AG81=Conferidor!$BQ$2,'Anexo V - Quadro Consolidado'!L81,0)</f>
        <v>0</v>
      </c>
      <c r="BR82" s="43">
        <f>IF('Anexo V - Quadro Consolidado'!AG81=Conferidor!$BR$2,'Anexo V - Quadro Consolidado'!L81,0)</f>
        <v>0</v>
      </c>
      <c r="BT82" s="43">
        <f>IF('Anexo V - Quadro Consolidado'!AD81=Conferidor!$BT$2,'Anexo V - Quadro Consolidado'!I81,0)</f>
        <v>0</v>
      </c>
      <c r="BU82" s="43">
        <f>IF('Anexo V - Quadro Consolidado'!AD81=Conferidor!$BU$2,'Anexo V - Quadro Consolidado'!I81,0)</f>
        <v>0</v>
      </c>
      <c r="BV82" s="43">
        <f>IF('Anexo V - Quadro Consolidado'!AD81=Conferidor!$BV$2,'Anexo V - Quadro Consolidado'!I81,0)</f>
        <v>0</v>
      </c>
      <c r="BW82" s="43">
        <f>IF('Anexo V - Quadro Consolidado'!AD81=Conferidor!$BW$2,'Anexo V - Quadro Consolidado'!I81,0)</f>
        <v>0</v>
      </c>
      <c r="BX82" s="43">
        <f>IF('Anexo V - Quadro Consolidado'!AD81=Conferidor!$BX$2,'Anexo V - Quadro Consolidado'!I81,0)</f>
        <v>0</v>
      </c>
      <c r="BY82" s="43">
        <f>IF('Anexo V - Quadro Consolidado'!AD81=Conferidor!$BY$2,'Anexo V - Quadro Consolidado'!I81,0)</f>
        <v>0</v>
      </c>
      <c r="CA82" s="43">
        <f>IF('Anexo V - Quadro Consolidado'!AK81=Conferidor!$CA$2,'Anexo V - Quadro Consolidado'!P81,0)</f>
        <v>0</v>
      </c>
      <c r="CB82" s="43">
        <f>IF('Anexo V - Quadro Consolidado'!AK81=Conferidor!$CB$2,'Anexo V - Quadro Consolidado'!P81,0)</f>
        <v>0</v>
      </c>
      <c r="CC82" s="43">
        <f>IF('Anexo V - Quadro Consolidado'!AK81=Conferidor!$CC$2,'Anexo V - Quadro Consolidado'!P81,0)</f>
        <v>0</v>
      </c>
      <c r="CD82" s="43">
        <f>IF('Anexo V - Quadro Consolidado'!AK81=Conferidor!$CD$2,'Anexo V - Quadro Consolidado'!P81,0)</f>
        <v>0</v>
      </c>
      <c r="CE82" s="43">
        <f>IF('Anexo V - Quadro Consolidado'!AK81=Conferidor!$CE$2,'Anexo V - Quadro Consolidado'!P81,0)</f>
        <v>0</v>
      </c>
      <c r="CF82" s="43">
        <f>IF('Anexo V - Quadro Consolidado'!AK81=Conferidor!$CF$2,'Anexo V - Quadro Consolidado'!P81,0)</f>
        <v>0</v>
      </c>
      <c r="CH82" s="43">
        <f>IF('Anexo V - Quadro Consolidado'!AM81=Conferidor!$CH$2,'Anexo V - Quadro Consolidado'!R81,0)</f>
        <v>0</v>
      </c>
      <c r="CI82" s="43">
        <f>IF('Anexo V - Quadro Consolidado'!AM81=Conferidor!$CI$2,'Anexo V - Quadro Consolidado'!R81,0)</f>
        <v>0</v>
      </c>
      <c r="CJ82" s="43">
        <f>IF('Anexo V - Quadro Consolidado'!AM81=Conferidor!$CJ$2,'Anexo V - Quadro Consolidado'!R81,0)</f>
        <v>0</v>
      </c>
      <c r="CK82" s="43">
        <f>IF('Anexo V - Quadro Consolidado'!AM81=Conferidor!$CK$2,'Anexo V - Quadro Consolidado'!R81,0)</f>
        <v>0</v>
      </c>
      <c r="CL82" s="43">
        <f>IF('Anexo V - Quadro Consolidado'!AM81=Conferidor!$CL$2,'Anexo V - Quadro Consolidado'!R81,0)</f>
        <v>0</v>
      </c>
      <c r="CM82" s="43">
        <f>IF('Anexo V - Quadro Consolidado'!AM81=Conferidor!$CM$2,'Anexo V - Quadro Consolidado'!R81,0)</f>
        <v>0</v>
      </c>
      <c r="CO82" s="43">
        <f>IF('Anexo V - Quadro Consolidado'!AN81=Conferidor!$CO$2,'Anexo V - Quadro Consolidado'!S81,0)</f>
        <v>0</v>
      </c>
      <c r="CP82" s="43">
        <f>IF('Anexo V - Quadro Consolidado'!AN81=Conferidor!$CP$2,'Anexo V - Quadro Consolidado'!S81,0)</f>
        <v>0</v>
      </c>
      <c r="CQ82" s="43">
        <f>IF('Anexo V - Quadro Consolidado'!AN81=Conferidor!$CQ$2,'Anexo V - Quadro Consolidado'!S81,0)</f>
        <v>0</v>
      </c>
      <c r="CR82" s="43">
        <f>IF('Anexo V - Quadro Consolidado'!AN81=Conferidor!$CR$2,'Anexo V - Quadro Consolidado'!S81,0)</f>
        <v>0</v>
      </c>
      <c r="CS82" s="43">
        <f>IF('Anexo V - Quadro Consolidado'!AN81=Conferidor!$CS$2,'Anexo V - Quadro Consolidado'!S81,0)</f>
        <v>0</v>
      </c>
      <c r="CT82" s="43">
        <f>IF('Anexo V - Quadro Consolidado'!AN81=Conferidor!$CT$2,'Anexo V - Quadro Consolidado'!S81,0)</f>
        <v>0</v>
      </c>
      <c r="CV82" s="43">
        <f>IF('Anexo V - Quadro Consolidado'!AO81=Conferidor!$CV$2,'Anexo V - Quadro Consolidado'!T81,0)</f>
        <v>0</v>
      </c>
      <c r="CW82" s="43">
        <f>IF('Anexo V - Quadro Consolidado'!AO81=Conferidor!$CW$2,'Anexo V - Quadro Consolidado'!T81,0)</f>
        <v>0</v>
      </c>
      <c r="CX82" s="43">
        <f>IF('Anexo V - Quadro Consolidado'!AO81=Conferidor!$CX$2,'Anexo V - Quadro Consolidado'!T81,0)</f>
        <v>0</v>
      </c>
      <c r="CY82" s="43">
        <f>IF('Anexo V - Quadro Consolidado'!AO81=Conferidor!$CY$2,'Anexo V - Quadro Consolidado'!T81,0)</f>
        <v>0</v>
      </c>
      <c r="CZ82" s="43">
        <f>IF('Anexo V - Quadro Consolidado'!AO81=Conferidor!$CZ$2,'Anexo V - Quadro Consolidado'!T81,0)</f>
        <v>0</v>
      </c>
      <c r="DA82" s="43">
        <f>IF('Anexo V - Quadro Consolidado'!AO81=Conferidor!$DA$2,'Anexo V - Quadro Consolidado'!T81,0)</f>
        <v>0</v>
      </c>
      <c r="DC82" s="43">
        <f>IF('Anexo V - Quadro Consolidado'!AL81=Conferidor!$DC$2,'Anexo V - Quadro Consolidado'!Q81,0)</f>
        <v>0</v>
      </c>
      <c r="DD82" s="43">
        <f>IF('Anexo V - Quadro Consolidado'!AL81=Conferidor!$DD$2,'Anexo V - Quadro Consolidado'!Q81,0)</f>
        <v>0</v>
      </c>
      <c r="DE82" s="43">
        <f>IF('Anexo V - Quadro Consolidado'!AL81=Conferidor!$DE$2,'Anexo V - Quadro Consolidado'!Q81,0)</f>
        <v>0</v>
      </c>
      <c r="DF82" s="43">
        <f>IF('Anexo V - Quadro Consolidado'!AL81=Conferidor!$DF$2,'Anexo V - Quadro Consolidado'!Q81,0)</f>
        <v>0</v>
      </c>
      <c r="DG82" s="43">
        <f>IF('Anexo V - Quadro Consolidado'!AL81=Conferidor!$DG$2,'Anexo V - Quadro Consolidado'!Q81,0)</f>
        <v>0</v>
      </c>
      <c r="DH82" s="43">
        <f>IF('Anexo V - Quadro Consolidado'!AL81=Conferidor!$DH$2,'Anexo V - Quadro Consolidado'!Q81,0)</f>
        <v>0</v>
      </c>
      <c r="DJ82" s="43">
        <f>IF('Anexo V - Quadro Consolidado'!AP81=Conferidor!$DJ$2,'Anexo V - Quadro Consolidado'!U81,0)</f>
        <v>0</v>
      </c>
      <c r="DK82" s="43">
        <f>IF('Anexo V - Quadro Consolidado'!AP81=Conferidor!$DK$2,'Anexo V - Quadro Consolidado'!U81,0)</f>
        <v>0</v>
      </c>
      <c r="DL82" s="43">
        <f>IF('Anexo V - Quadro Consolidado'!AP81=Conferidor!$DL$2,'Anexo V - Quadro Consolidado'!U81,0)</f>
        <v>0</v>
      </c>
      <c r="DM82" s="43">
        <f>IF('Anexo V - Quadro Consolidado'!AP81=Conferidor!$DM$2,'Anexo V - Quadro Consolidado'!U81,0)</f>
        <v>0</v>
      </c>
      <c r="DN82" s="43">
        <f>IF('Anexo V - Quadro Consolidado'!AP81=Conferidor!$DN$2,'Anexo V - Quadro Consolidado'!U81,0)</f>
        <v>0</v>
      </c>
      <c r="DO82" s="43">
        <f>IF('Anexo V - Quadro Consolidado'!AP81=Conferidor!$DO$2,'Anexo V - Quadro Consolidado'!U81,0)</f>
        <v>0</v>
      </c>
      <c r="DQ82" s="43">
        <f>IF('Anexo V - Quadro Consolidado'!AQ81=Conferidor!$DQ$2,'Anexo V - Quadro Consolidado'!V81,0)</f>
        <v>0</v>
      </c>
      <c r="DR82" s="43">
        <f>IF('Anexo V - Quadro Consolidado'!AQ81=Conferidor!$DR$2,'Anexo V - Quadro Consolidado'!V81,0)</f>
        <v>0</v>
      </c>
      <c r="DS82" s="43">
        <f>IF('Anexo V - Quadro Consolidado'!AQ81=Conferidor!$DS$2,'Anexo V - Quadro Consolidado'!V81,0)</f>
        <v>0</v>
      </c>
      <c r="DT82" s="43">
        <f>IF('Anexo V - Quadro Consolidado'!AQ81=Conferidor!$DT$2,'Anexo V - Quadro Consolidado'!V81,0)</f>
        <v>0</v>
      </c>
      <c r="DU82" s="43">
        <f>IF('Anexo V - Quadro Consolidado'!AQ81=Conferidor!$DU$2,'Anexo V - Quadro Consolidado'!V81,0)</f>
        <v>0</v>
      </c>
      <c r="DV82" s="43">
        <f>IF('Anexo V - Quadro Consolidado'!AQ81=Conferidor!$DV$2,'Anexo V - Quadro Consolidado'!V81,0)</f>
        <v>0</v>
      </c>
      <c r="DX82" s="22">
        <f>IF('Anexo V - Quadro Consolidado'!AR81=Conferidor!$DX$2,'Anexo V - Quadro Consolidado'!W81,0)</f>
        <v>0</v>
      </c>
      <c r="DY82" s="22">
        <f>IF('Anexo V - Quadro Consolidado'!AR81=Conferidor!$DY$2,'Anexo V - Quadro Consolidado'!W81,0)</f>
        <v>0</v>
      </c>
      <c r="DZ82" s="22">
        <f>IF('Anexo V - Quadro Consolidado'!AR81=Conferidor!$DZ$2,'Anexo V - Quadro Consolidado'!W81,0)</f>
        <v>0</v>
      </c>
      <c r="EA82" s="22">
        <f>IF('Anexo V - Quadro Consolidado'!AR81=Conferidor!$EA$2,'Anexo V - Quadro Consolidado'!W81,0)</f>
        <v>0</v>
      </c>
      <c r="EB82" s="22">
        <f>IF('Anexo V - Quadro Consolidado'!AR81=Conferidor!$EB$2,'Anexo V - Quadro Consolidado'!W81,0)</f>
        <v>0</v>
      </c>
      <c r="EC82" s="22">
        <f>IF('Anexo V - Quadro Consolidado'!AR81=Conferidor!$EC$2,'Anexo V - Quadro Consolidado'!W81,0)</f>
        <v>0</v>
      </c>
      <c r="EE82" s="43">
        <f>IF('Anexo V - Quadro Consolidado'!AS81=Conferidor!$EE$2,'Anexo V - Quadro Consolidado'!X81,0)</f>
        <v>0</v>
      </c>
      <c r="EF82" s="43">
        <f>IF('Anexo V - Quadro Consolidado'!AS81=Conferidor!$EF$2,'Anexo V - Quadro Consolidado'!X81,0)</f>
        <v>0</v>
      </c>
      <c r="EG82" s="43">
        <f>IF('Anexo V - Quadro Consolidado'!AS81=Conferidor!$EG$2,'Anexo V - Quadro Consolidado'!X81,0)</f>
        <v>0</v>
      </c>
      <c r="EH82" s="43">
        <f>IF('Anexo V - Quadro Consolidado'!AS81=Conferidor!$EH$2,'Anexo V - Quadro Consolidado'!X81,0)</f>
        <v>0</v>
      </c>
      <c r="EI82" s="43">
        <f>IF('Anexo V - Quadro Consolidado'!AS81=Conferidor!$EI$2,'Anexo V - Quadro Consolidado'!X81,0)</f>
        <v>0</v>
      </c>
      <c r="EJ82" s="43">
        <f>IF('Anexo V - Quadro Consolidado'!AS81=Conferidor!$EJ$2,'Anexo V - Quadro Consolidado'!X81,0)</f>
        <v>0</v>
      </c>
      <c r="EL82" s="43">
        <f>IF('Anexo V - Quadro Consolidado'!AT81=Conferidor!$EL$2,'Anexo V - Quadro Consolidado'!Y81,0)</f>
        <v>0</v>
      </c>
      <c r="EM82" s="43">
        <f>IF('Anexo V - Quadro Consolidado'!AT81=Conferidor!$EM$2,'Anexo V - Quadro Consolidado'!Y81,0)</f>
        <v>0</v>
      </c>
      <c r="EN82" s="43">
        <f>IF('Anexo V - Quadro Consolidado'!AT81=Conferidor!$EN$2,'Anexo V - Quadro Consolidado'!Y81,0)</f>
        <v>0</v>
      </c>
      <c r="EO82" s="43">
        <f>IF('Anexo V - Quadro Consolidado'!AT81=Conferidor!$EO$2,'Anexo V - Quadro Consolidado'!Y81,0)</f>
        <v>0</v>
      </c>
      <c r="EP82" s="43">
        <f>IF('Anexo V - Quadro Consolidado'!AT81=Conferidor!$EP$2,'Anexo V - Quadro Consolidado'!Y81,0)</f>
        <v>0</v>
      </c>
      <c r="EQ82" s="43">
        <f>IF('Anexo V - Quadro Consolidado'!AT81=Conferidor!$EQ$2,'Anexo V - Quadro Consolidado'!Y81,0)</f>
        <v>0</v>
      </c>
    </row>
    <row r="83" spans="1:147">
      <c r="A83" s="12" t="s">
        <v>105</v>
      </c>
      <c r="B83" s="12" t="s">
        <v>106</v>
      </c>
      <c r="C83" s="12" t="s">
        <v>115</v>
      </c>
      <c r="D83" s="50">
        <f>IF('Anexo V - Quadro Consolidado'!AA82=Conferidor!$D$2,'Anexo V - Quadro Consolidado'!F82,0)</f>
        <v>0</v>
      </c>
      <c r="E83" s="50">
        <f>IF('Anexo V - Quadro Consolidado'!AA82=Conferidor!$E$2,'Anexo V - Quadro Consolidado'!F82,0)</f>
        <v>0</v>
      </c>
      <c r="F83" s="50">
        <f>IF('Anexo V - Quadro Consolidado'!AA82=Conferidor!$F$2,'Anexo V - Quadro Consolidado'!F82,0)</f>
        <v>0</v>
      </c>
      <c r="G83" s="50">
        <f>IF('Anexo V - Quadro Consolidado'!AA82=Conferidor!$G$2,'Anexo V - Quadro Consolidado'!F82,0)</f>
        <v>0</v>
      </c>
      <c r="H83" s="50">
        <f>IF('Anexo V - Quadro Consolidado'!AA82=Conferidor!$H$2,'Anexo V - Quadro Consolidado'!F82,0)</f>
        <v>0</v>
      </c>
      <c r="I83" s="50">
        <f>IF('Anexo V - Quadro Consolidado'!AA82=Conferidor!$I$2,'Anexo V - Quadro Consolidado'!F82,0)</f>
        <v>0</v>
      </c>
      <c r="K83" s="262">
        <f>IF('Anexo V - Quadro Consolidado'!AB82=Conferidor!$K$2,'Anexo V - Quadro Consolidado'!G82,0)</f>
        <v>0</v>
      </c>
      <c r="L83" s="262">
        <f>IF('Anexo V - Quadro Consolidado'!AB82=Conferidor!$L$2,'Anexo V - Quadro Consolidado'!G82,0)</f>
        <v>0</v>
      </c>
      <c r="M83" s="262">
        <f>IF('Anexo V - Quadro Consolidado'!AB82=Conferidor!$M$2,'Anexo V - Quadro Consolidado'!G82,0)</f>
        <v>0</v>
      </c>
      <c r="N83" s="262">
        <f>IF('Anexo V - Quadro Consolidado'!AB82=Conferidor!$N$2,'Anexo V - Quadro Consolidado'!G82,0)</f>
        <v>0</v>
      </c>
      <c r="O83" s="262">
        <f>IF('Anexo V - Quadro Consolidado'!AB82=Conferidor!$O$2,'Anexo V - Quadro Consolidado'!G82,0)</f>
        <v>0</v>
      </c>
      <c r="P83" s="262">
        <f>IF('Anexo V - Quadro Consolidado'!AB82=Conferidor!$P$2,'Anexo V - Quadro Consolidado'!G82,0)</f>
        <v>0</v>
      </c>
      <c r="R83" s="50">
        <f>IF('Anexo V - Quadro Consolidado'!AC82=Conferidor!$R$2,'Anexo V - Quadro Consolidado'!H82,0)</f>
        <v>0</v>
      </c>
      <c r="S83" s="50">
        <f>IF('Anexo V - Quadro Consolidado'!AC82=Conferidor!$S$2,'Anexo V - Quadro Consolidado'!H82,0)</f>
        <v>0</v>
      </c>
      <c r="T83" s="50">
        <f>IF('Anexo V - Quadro Consolidado'!AC82=Conferidor!$T$2,'Anexo V - Quadro Consolidado'!H82,0)</f>
        <v>0</v>
      </c>
      <c r="U83" s="50">
        <f>IF('Anexo V - Quadro Consolidado'!AC82=Conferidor!$U$2,'Anexo V - Quadro Consolidado'!H82,0)</f>
        <v>0</v>
      </c>
      <c r="V83" s="50">
        <f>IF('Anexo V - Quadro Consolidado'!AC82=Conferidor!$V$2,'Anexo V - Quadro Consolidado'!H82,0)</f>
        <v>0</v>
      </c>
      <c r="W83" s="50">
        <f>IF('Anexo V - Quadro Consolidado'!AC82=Conferidor!$W$2,'Anexo V - Quadro Consolidado'!H82,0)</f>
        <v>0</v>
      </c>
      <c r="Y83" s="43">
        <f>IF('Anexo V - Quadro Consolidado'!AH82=Conferidor!$Y$2,'Anexo V - Quadro Consolidado'!M82,0)</f>
        <v>0</v>
      </c>
      <c r="Z83" s="43">
        <f>IF('Anexo V - Quadro Consolidado'!AH82=Conferidor!$Z$2,'Anexo V - Quadro Consolidado'!M82,0)</f>
        <v>0</v>
      </c>
      <c r="AA83" s="43">
        <f>IF('Anexo V - Quadro Consolidado'!AH82=Conferidor!$AA$2,'Anexo V - Quadro Consolidado'!M82,0)</f>
        <v>0</v>
      </c>
      <c r="AB83" s="43">
        <f>IF('Anexo V - Quadro Consolidado'!AH82=Conferidor!$AB$2,'Anexo V - Quadro Consolidado'!M82,0)</f>
        <v>0</v>
      </c>
      <c r="AC83" s="43">
        <f>IF('Anexo V - Quadro Consolidado'!AH82=Conferidor!$AC$2,'Anexo V - Quadro Consolidado'!M82,0)</f>
        <v>0</v>
      </c>
      <c r="AD83" s="43">
        <f>IF('Anexo V - Quadro Consolidado'!AH82=Conferidor!$AD$2,'Anexo V - Quadro Consolidado'!M82,0)</f>
        <v>0</v>
      </c>
      <c r="AF83" s="43">
        <f>IF('Anexo V - Quadro Consolidado'!AI82=Conferidor!$AF$2,'Anexo V - Quadro Consolidado'!N82,0)</f>
        <v>0</v>
      </c>
      <c r="AG83" s="43">
        <f>IF('Anexo V - Quadro Consolidado'!AI82=Conferidor!$AG$2,'Anexo V - Quadro Consolidado'!N82,0)</f>
        <v>0</v>
      </c>
      <c r="AH83" s="43">
        <f>IF('Anexo V - Quadro Consolidado'!AI82=Conferidor!$AH$2,'Anexo V - Quadro Consolidado'!N82,0)</f>
        <v>0</v>
      </c>
      <c r="AI83" s="43">
        <f>IF('Anexo V - Quadro Consolidado'!AI82=Conferidor!$AI$2,'Anexo V - Quadro Consolidado'!N82,0)</f>
        <v>0</v>
      </c>
      <c r="AJ83" s="43">
        <f>IF('Anexo V - Quadro Consolidado'!AI82=Conferidor!$AJ$2,'Anexo V - Quadro Consolidado'!N82,0)</f>
        <v>0</v>
      </c>
      <c r="AK83" s="43">
        <f>IF('Anexo V - Quadro Consolidado'!AI82=Conferidor!$AK$2,'Anexo V - Quadro Consolidado'!N82,0)</f>
        <v>0</v>
      </c>
      <c r="AM83" s="43">
        <f>IF('Anexo V - Quadro Consolidado'!AJ82=Conferidor!$AM$2,'Anexo V - Quadro Consolidado'!O82,0)</f>
        <v>0</v>
      </c>
      <c r="AN83" s="43">
        <f>IF('Anexo V - Quadro Consolidado'!AJ82=Conferidor!$AN$2,'Anexo V - Quadro Consolidado'!O82,0)</f>
        <v>0</v>
      </c>
      <c r="AO83" s="43">
        <f>IF('Anexo V - Quadro Consolidado'!AJ82=Conferidor!$AO$2,'Anexo V - Quadro Consolidado'!O82,0)</f>
        <v>0</v>
      </c>
      <c r="AP83" s="43">
        <f>IF('Anexo V - Quadro Consolidado'!AJ82=Conferidor!$AP$2,'Anexo V - Quadro Consolidado'!O82,0)</f>
        <v>0</v>
      </c>
      <c r="AQ83" s="43">
        <f>IF('Anexo V - Quadro Consolidado'!AJ82=Conferidor!$AQ$2,'Anexo V - Quadro Consolidado'!O82,0)</f>
        <v>0</v>
      </c>
      <c r="AR83" s="43">
        <f>IF('Anexo V - Quadro Consolidado'!AJ82=Conferidor!$AR$2,'Anexo V - Quadro Consolidado'!O82,0)</f>
        <v>0</v>
      </c>
      <c r="AT83" s="43">
        <f>IF('Anexo V - Quadro Consolidado'!AE82=Conferidor!$AT$2,'Anexo V - Quadro Consolidado'!J82,0)</f>
        <v>0</v>
      </c>
      <c r="AU83" s="43">
        <f>IF('Anexo V - Quadro Consolidado'!AE82=Conferidor!$AU$2,'Anexo V - Quadro Consolidado'!J82,0)</f>
        <v>0</v>
      </c>
      <c r="AV83" s="43">
        <f>IF('Anexo V - Quadro Consolidado'!AE82=Conferidor!$AV$2,'Anexo V - Quadro Consolidado'!J82,0)</f>
        <v>0</v>
      </c>
      <c r="AW83" s="43">
        <f>IF('Anexo V - Quadro Consolidado'!AE82=Conferidor!$AW$2,'Anexo V - Quadro Consolidado'!J82,0)</f>
        <v>0</v>
      </c>
      <c r="AX83" s="43">
        <f>IF('Anexo V - Quadro Consolidado'!AE82=Conferidor!$AX$2,'Anexo V - Quadro Consolidado'!J82,0)</f>
        <v>1</v>
      </c>
      <c r="AY83" s="43">
        <f>IF('Anexo V - Quadro Consolidado'!AE82=Conferidor!$AY$2,'Anexo V - Quadro Consolidado'!J82,0)</f>
        <v>0</v>
      </c>
      <c r="AZ83" s="43">
        <f>IF('Anexo V - Quadro Consolidado'!AE82=Conferidor!$AZ$2,'Anexo V - Quadro Consolidado'!J82,0)</f>
        <v>0</v>
      </c>
      <c r="BA83" s="43">
        <f>IF('Anexo V - Quadro Consolidado'!AE82=Conferidor!$BA$2,'Anexo V - Quadro Consolidado'!J82,0)</f>
        <v>0</v>
      </c>
      <c r="BB83" s="43">
        <f>IF('Anexo V - Quadro Consolidado'!AE82=Conferidor!$BB$2,'Anexo V - Quadro Consolidado'!J82,0)</f>
        <v>0</v>
      </c>
      <c r="BD83" s="43">
        <f>IF('Anexo V - Quadro Consolidado'!AF82=Conferidor!$BD$2,'Anexo V - Quadro Consolidado'!K82,0)</f>
        <v>0</v>
      </c>
      <c r="BE83" s="43">
        <f>IF('Anexo V - Quadro Consolidado'!AF82=Conferidor!$BE$2,'Anexo V - Quadro Consolidado'!K82,0)</f>
        <v>0</v>
      </c>
      <c r="BF83" s="43">
        <f>IF('Anexo V - Quadro Consolidado'!AF82=Conferidor!$BF$2,'Anexo V - Quadro Consolidado'!K82,0)</f>
        <v>0</v>
      </c>
      <c r="BG83" s="43">
        <f>IF('Anexo V - Quadro Consolidado'!AF82=Conferidor!$BG$2,'Anexo V - Quadro Consolidado'!K82,0)</f>
        <v>0</v>
      </c>
      <c r="BH83" s="43">
        <f>IF('Anexo V - Quadro Consolidado'!AF82=Conferidor!$BH$2,'Anexo V - Quadro Consolidado'!K82,0)</f>
        <v>0</v>
      </c>
      <c r="BI83" s="43">
        <f>IF('Anexo V - Quadro Consolidado'!AF82=Conferidor!$BI$2,'Anexo V - Quadro Consolidado'!K82,0)</f>
        <v>0</v>
      </c>
      <c r="BJ83" s="43">
        <f>IF('Anexo V - Quadro Consolidado'!AF82=Conferidor!$BJ$2,'Anexo V - Quadro Consolidado'!K82,0)</f>
        <v>0</v>
      </c>
      <c r="BK83" s="43">
        <f>IF('Anexo V - Quadro Consolidado'!AF82=Conferidor!$BK$2,'Anexo V - Quadro Consolidado'!K82,0)</f>
        <v>0</v>
      </c>
      <c r="BM83" s="43">
        <f>IF('Anexo V - Quadro Consolidado'!AG82=Conferidor!$BM$2,'Anexo V - Quadro Consolidado'!L82,0)</f>
        <v>0</v>
      </c>
      <c r="BN83" s="43">
        <f>IF('Anexo V - Quadro Consolidado'!AG82=Conferidor!$BN$2,'Anexo V - Quadro Consolidado'!L82,0)</f>
        <v>0</v>
      </c>
      <c r="BO83" s="43">
        <f>IF('Anexo V - Quadro Consolidado'!AG82=Conferidor!$BO$2,'Anexo V - Quadro Consolidado'!L82,0)</f>
        <v>0</v>
      </c>
      <c r="BP83" s="43">
        <f>IF('Anexo V - Quadro Consolidado'!AG82=Conferidor!$BP$2,'Anexo V - Quadro Consolidado'!L82,0)</f>
        <v>0</v>
      </c>
      <c r="BQ83" s="43">
        <f>IF('Anexo V - Quadro Consolidado'!AG82=Conferidor!$BQ$2,'Anexo V - Quadro Consolidado'!L82,0)</f>
        <v>0</v>
      </c>
      <c r="BR83" s="43">
        <f>IF('Anexo V - Quadro Consolidado'!AG82=Conferidor!$BR$2,'Anexo V - Quadro Consolidado'!L82,0)</f>
        <v>0</v>
      </c>
      <c r="BT83" s="43">
        <f>IF('Anexo V - Quadro Consolidado'!AD82=Conferidor!$BT$2,'Anexo V - Quadro Consolidado'!I82,0)</f>
        <v>0</v>
      </c>
      <c r="BU83" s="43">
        <f>IF('Anexo V - Quadro Consolidado'!AD82=Conferidor!$BU$2,'Anexo V - Quadro Consolidado'!I82,0)</f>
        <v>0</v>
      </c>
      <c r="BV83" s="43">
        <f>IF('Anexo V - Quadro Consolidado'!AD82=Conferidor!$BV$2,'Anexo V - Quadro Consolidado'!I82,0)</f>
        <v>0</v>
      </c>
      <c r="BW83" s="43">
        <f>IF('Anexo V - Quadro Consolidado'!AD82=Conferidor!$BW$2,'Anexo V - Quadro Consolidado'!I82,0)</f>
        <v>0</v>
      </c>
      <c r="BX83" s="43">
        <f>IF('Anexo V - Quadro Consolidado'!AD82=Conferidor!$BX$2,'Anexo V - Quadro Consolidado'!I82,0)</f>
        <v>0</v>
      </c>
      <c r="BY83" s="43">
        <f>IF('Anexo V - Quadro Consolidado'!AD82=Conferidor!$BY$2,'Anexo V - Quadro Consolidado'!I82,0)</f>
        <v>0</v>
      </c>
      <c r="CA83" s="43">
        <f>IF('Anexo V - Quadro Consolidado'!AK82=Conferidor!$CA$2,'Anexo V - Quadro Consolidado'!P82,0)</f>
        <v>0</v>
      </c>
      <c r="CB83" s="43">
        <f>IF('Anexo V - Quadro Consolidado'!AK82=Conferidor!$CB$2,'Anexo V - Quadro Consolidado'!P82,0)</f>
        <v>0</v>
      </c>
      <c r="CC83" s="43">
        <f>IF('Anexo V - Quadro Consolidado'!AK82=Conferidor!$CC$2,'Anexo V - Quadro Consolidado'!P82,0)</f>
        <v>0</v>
      </c>
      <c r="CD83" s="43">
        <f>IF('Anexo V - Quadro Consolidado'!AK82=Conferidor!$CD$2,'Anexo V - Quadro Consolidado'!P82,0)</f>
        <v>0</v>
      </c>
      <c r="CE83" s="43">
        <f>IF('Anexo V - Quadro Consolidado'!AK82=Conferidor!$CE$2,'Anexo V - Quadro Consolidado'!P82,0)</f>
        <v>0</v>
      </c>
      <c r="CF83" s="43">
        <f>IF('Anexo V - Quadro Consolidado'!AK82=Conferidor!$CF$2,'Anexo V - Quadro Consolidado'!P82,0)</f>
        <v>0</v>
      </c>
      <c r="CH83" s="43">
        <f>IF('Anexo V - Quadro Consolidado'!AM82=Conferidor!$CH$2,'Anexo V - Quadro Consolidado'!R82,0)</f>
        <v>0</v>
      </c>
      <c r="CI83" s="43">
        <f>IF('Anexo V - Quadro Consolidado'!AM82=Conferidor!$CI$2,'Anexo V - Quadro Consolidado'!R82,0)</f>
        <v>0</v>
      </c>
      <c r="CJ83" s="43">
        <f>IF('Anexo V - Quadro Consolidado'!AM82=Conferidor!$CJ$2,'Anexo V - Quadro Consolidado'!R82,0)</f>
        <v>0</v>
      </c>
      <c r="CK83" s="43">
        <f>IF('Anexo V - Quadro Consolidado'!AM82=Conferidor!$CK$2,'Anexo V - Quadro Consolidado'!R82,0)</f>
        <v>0</v>
      </c>
      <c r="CL83" s="43">
        <f>IF('Anexo V - Quadro Consolidado'!AM82=Conferidor!$CL$2,'Anexo V - Quadro Consolidado'!R82,0)</f>
        <v>0</v>
      </c>
      <c r="CM83" s="43">
        <f>IF('Anexo V - Quadro Consolidado'!AM82=Conferidor!$CM$2,'Anexo V - Quadro Consolidado'!R82,0)</f>
        <v>0</v>
      </c>
      <c r="CO83" s="43">
        <f>IF('Anexo V - Quadro Consolidado'!AN82=Conferidor!$CO$2,'Anexo V - Quadro Consolidado'!S82,0)</f>
        <v>0</v>
      </c>
      <c r="CP83" s="43">
        <f>IF('Anexo V - Quadro Consolidado'!AN82=Conferidor!$CP$2,'Anexo V - Quadro Consolidado'!S82,0)</f>
        <v>0</v>
      </c>
      <c r="CQ83" s="43">
        <f>IF('Anexo V - Quadro Consolidado'!AN82=Conferidor!$CQ$2,'Anexo V - Quadro Consolidado'!S82,0)</f>
        <v>0</v>
      </c>
      <c r="CR83" s="43">
        <f>IF('Anexo V - Quadro Consolidado'!AN82=Conferidor!$CR$2,'Anexo V - Quadro Consolidado'!S82,0)</f>
        <v>0</v>
      </c>
      <c r="CS83" s="43">
        <f>IF('Anexo V - Quadro Consolidado'!AN82=Conferidor!$CS$2,'Anexo V - Quadro Consolidado'!S82,0)</f>
        <v>0</v>
      </c>
      <c r="CT83" s="43">
        <f>IF('Anexo V - Quadro Consolidado'!AN82=Conferidor!$CT$2,'Anexo V - Quadro Consolidado'!S82,0)</f>
        <v>0</v>
      </c>
      <c r="CV83" s="43">
        <f>IF('Anexo V - Quadro Consolidado'!AO82=Conferidor!$CV$2,'Anexo V - Quadro Consolidado'!T82,0)</f>
        <v>0</v>
      </c>
      <c r="CW83" s="43">
        <f>IF('Anexo V - Quadro Consolidado'!AO82=Conferidor!$CW$2,'Anexo V - Quadro Consolidado'!T82,0)</f>
        <v>0</v>
      </c>
      <c r="CX83" s="43">
        <f>IF('Anexo V - Quadro Consolidado'!AO82=Conferidor!$CX$2,'Anexo V - Quadro Consolidado'!T82,0)</f>
        <v>0</v>
      </c>
      <c r="CY83" s="43">
        <f>IF('Anexo V - Quadro Consolidado'!AO82=Conferidor!$CY$2,'Anexo V - Quadro Consolidado'!T82,0)</f>
        <v>0</v>
      </c>
      <c r="CZ83" s="43">
        <f>IF('Anexo V - Quadro Consolidado'!AO82=Conferidor!$CZ$2,'Anexo V - Quadro Consolidado'!T82,0)</f>
        <v>0</v>
      </c>
      <c r="DA83" s="43">
        <f>IF('Anexo V - Quadro Consolidado'!AO82=Conferidor!$DA$2,'Anexo V - Quadro Consolidado'!T82,0)</f>
        <v>0</v>
      </c>
      <c r="DC83" s="43">
        <f>IF('Anexo V - Quadro Consolidado'!AL82=Conferidor!$DC$2,'Anexo V - Quadro Consolidado'!Q82,0)</f>
        <v>0</v>
      </c>
      <c r="DD83" s="43">
        <f>IF('Anexo V - Quadro Consolidado'!AL82=Conferidor!$DD$2,'Anexo V - Quadro Consolidado'!Q82,0)</f>
        <v>0</v>
      </c>
      <c r="DE83" s="43">
        <f>IF('Anexo V - Quadro Consolidado'!AL82=Conferidor!$DE$2,'Anexo V - Quadro Consolidado'!Q82,0)</f>
        <v>0</v>
      </c>
      <c r="DF83" s="43">
        <f>IF('Anexo V - Quadro Consolidado'!AL82=Conferidor!$DF$2,'Anexo V - Quadro Consolidado'!Q82,0)</f>
        <v>0</v>
      </c>
      <c r="DG83" s="43">
        <f>IF('Anexo V - Quadro Consolidado'!AL82=Conferidor!$DG$2,'Anexo V - Quadro Consolidado'!Q82,0)</f>
        <v>0</v>
      </c>
      <c r="DH83" s="43">
        <f>IF('Anexo V - Quadro Consolidado'!AL82=Conferidor!$DH$2,'Anexo V - Quadro Consolidado'!Q82,0)</f>
        <v>0</v>
      </c>
      <c r="DJ83" s="43">
        <f>IF('Anexo V - Quadro Consolidado'!AP82=Conferidor!$DJ$2,'Anexo V - Quadro Consolidado'!U82,0)</f>
        <v>0</v>
      </c>
      <c r="DK83" s="43">
        <f>IF('Anexo V - Quadro Consolidado'!AP82=Conferidor!$DK$2,'Anexo V - Quadro Consolidado'!U82,0)</f>
        <v>0</v>
      </c>
      <c r="DL83" s="43">
        <f>IF('Anexo V - Quadro Consolidado'!AP82=Conferidor!$DL$2,'Anexo V - Quadro Consolidado'!U82,0)</f>
        <v>0</v>
      </c>
      <c r="DM83" s="43">
        <f>IF('Anexo V - Quadro Consolidado'!AP82=Conferidor!$DM$2,'Anexo V - Quadro Consolidado'!U82,0)</f>
        <v>0</v>
      </c>
      <c r="DN83" s="43">
        <f>IF('Anexo V - Quadro Consolidado'!AP82=Conferidor!$DN$2,'Anexo V - Quadro Consolidado'!U82,0)</f>
        <v>0</v>
      </c>
      <c r="DO83" s="43">
        <f>IF('Anexo V - Quadro Consolidado'!AP82=Conferidor!$DO$2,'Anexo V - Quadro Consolidado'!U82,0)</f>
        <v>0</v>
      </c>
      <c r="DQ83" s="43">
        <f>IF('Anexo V - Quadro Consolidado'!AQ82=Conferidor!$DQ$2,'Anexo V - Quadro Consolidado'!V82,0)</f>
        <v>0</v>
      </c>
      <c r="DR83" s="43">
        <f>IF('Anexo V - Quadro Consolidado'!AQ82=Conferidor!$DR$2,'Anexo V - Quadro Consolidado'!V82,0)</f>
        <v>0</v>
      </c>
      <c r="DS83" s="43">
        <f>IF('Anexo V - Quadro Consolidado'!AQ82=Conferidor!$DS$2,'Anexo V - Quadro Consolidado'!V82,0)</f>
        <v>0</v>
      </c>
      <c r="DT83" s="43">
        <f>IF('Anexo V - Quadro Consolidado'!AQ82=Conferidor!$DT$2,'Anexo V - Quadro Consolidado'!V82,0)</f>
        <v>0</v>
      </c>
      <c r="DU83" s="43">
        <f>IF('Anexo V - Quadro Consolidado'!AQ82=Conferidor!$DU$2,'Anexo V - Quadro Consolidado'!V82,0)</f>
        <v>0</v>
      </c>
      <c r="DV83" s="43">
        <f>IF('Anexo V - Quadro Consolidado'!AQ82=Conferidor!$DV$2,'Anexo V - Quadro Consolidado'!V82,0)</f>
        <v>0</v>
      </c>
      <c r="DX83" s="22">
        <f>IF('Anexo V - Quadro Consolidado'!AR82=Conferidor!$DX$2,'Anexo V - Quadro Consolidado'!W82,0)</f>
        <v>0</v>
      </c>
      <c r="DY83" s="22">
        <f>IF('Anexo V - Quadro Consolidado'!AR82=Conferidor!$DY$2,'Anexo V - Quadro Consolidado'!W82,0)</f>
        <v>0</v>
      </c>
      <c r="DZ83" s="22">
        <f>IF('Anexo V - Quadro Consolidado'!AR82=Conferidor!$DZ$2,'Anexo V - Quadro Consolidado'!W82,0)</f>
        <v>0</v>
      </c>
      <c r="EA83" s="22">
        <f>IF('Anexo V - Quadro Consolidado'!AR82=Conferidor!$EA$2,'Anexo V - Quadro Consolidado'!W82,0)</f>
        <v>0</v>
      </c>
      <c r="EB83" s="22">
        <f>IF('Anexo V - Quadro Consolidado'!AR82=Conferidor!$EB$2,'Anexo V - Quadro Consolidado'!W82,0)</f>
        <v>0</v>
      </c>
      <c r="EC83" s="22">
        <f>IF('Anexo V - Quadro Consolidado'!AR82=Conferidor!$EC$2,'Anexo V - Quadro Consolidado'!W82,0)</f>
        <v>0</v>
      </c>
      <c r="EE83" s="43">
        <f>IF('Anexo V - Quadro Consolidado'!AS82=Conferidor!$EE$2,'Anexo V - Quadro Consolidado'!X82,0)</f>
        <v>0</v>
      </c>
      <c r="EF83" s="43">
        <f>IF('Anexo V - Quadro Consolidado'!AS82=Conferidor!$EF$2,'Anexo V - Quadro Consolidado'!X82,0)</f>
        <v>0</v>
      </c>
      <c r="EG83" s="43">
        <f>IF('Anexo V - Quadro Consolidado'!AS82=Conferidor!$EG$2,'Anexo V - Quadro Consolidado'!X82,0)</f>
        <v>0</v>
      </c>
      <c r="EH83" s="43">
        <f>IF('Anexo V - Quadro Consolidado'!AS82=Conferidor!$EH$2,'Anexo V - Quadro Consolidado'!X82,0)</f>
        <v>0</v>
      </c>
      <c r="EI83" s="43">
        <f>IF('Anexo V - Quadro Consolidado'!AS82=Conferidor!$EI$2,'Anexo V - Quadro Consolidado'!X82,0)</f>
        <v>0</v>
      </c>
      <c r="EJ83" s="43">
        <f>IF('Anexo V - Quadro Consolidado'!AS82=Conferidor!$EJ$2,'Anexo V - Quadro Consolidado'!X82,0)</f>
        <v>0</v>
      </c>
      <c r="EL83" s="43">
        <f>IF('Anexo V - Quadro Consolidado'!AT82=Conferidor!$EL$2,'Anexo V - Quadro Consolidado'!Y82,0)</f>
        <v>0</v>
      </c>
      <c r="EM83" s="43">
        <f>IF('Anexo V - Quadro Consolidado'!AT82=Conferidor!$EM$2,'Anexo V - Quadro Consolidado'!Y82,0)</f>
        <v>0</v>
      </c>
      <c r="EN83" s="43">
        <f>IF('Anexo V - Quadro Consolidado'!AT82=Conferidor!$EN$2,'Anexo V - Quadro Consolidado'!Y82,0)</f>
        <v>0</v>
      </c>
      <c r="EO83" s="43">
        <f>IF('Anexo V - Quadro Consolidado'!AT82=Conferidor!$EO$2,'Anexo V - Quadro Consolidado'!Y82,0)</f>
        <v>0</v>
      </c>
      <c r="EP83" s="43">
        <f>IF('Anexo V - Quadro Consolidado'!AT82=Conferidor!$EP$2,'Anexo V - Quadro Consolidado'!Y82,0)</f>
        <v>0</v>
      </c>
      <c r="EQ83" s="43">
        <f>IF('Anexo V - Quadro Consolidado'!AT82=Conferidor!$EQ$2,'Anexo V - Quadro Consolidado'!Y82,0)</f>
        <v>0</v>
      </c>
    </row>
    <row r="84" spans="1:147">
      <c r="A84" s="17"/>
      <c r="B84" s="25"/>
      <c r="C84" s="25"/>
      <c r="D84" s="25"/>
      <c r="E84" s="25"/>
      <c r="F84" s="25"/>
      <c r="G84" s="25"/>
      <c r="H84" s="25"/>
      <c r="I84" s="25"/>
      <c r="K84" s="25"/>
      <c r="L84" s="25"/>
      <c r="M84" s="25"/>
      <c r="N84" s="25"/>
      <c r="O84" s="25"/>
      <c r="P84" s="25"/>
      <c r="R84" s="25"/>
      <c r="S84" s="25"/>
      <c r="T84" s="25"/>
      <c r="U84" s="25"/>
      <c r="V84" s="25"/>
      <c r="W84" s="25"/>
      <c r="Y84" s="25"/>
      <c r="Z84" s="25"/>
      <c r="AA84" s="25"/>
      <c r="AB84" s="25"/>
      <c r="AC84" s="25"/>
      <c r="AD84" s="25"/>
      <c r="AF84" s="25"/>
      <c r="AG84" s="25"/>
      <c r="AH84" s="25"/>
      <c r="AI84" s="25"/>
      <c r="AJ84" s="25"/>
      <c r="AK84" s="25"/>
      <c r="AM84" s="25"/>
      <c r="AN84" s="25"/>
      <c r="AO84" s="25"/>
      <c r="AP84" s="25"/>
      <c r="AQ84" s="25"/>
      <c r="AR84" s="25"/>
      <c r="AT84" s="25"/>
      <c r="AU84" s="25"/>
      <c r="AV84" s="25"/>
      <c r="AW84" s="25"/>
      <c r="AX84" s="25"/>
      <c r="AY84" s="25"/>
      <c r="AZ84" s="25"/>
      <c r="BA84" s="25"/>
      <c r="BB84" s="25"/>
      <c r="BD84" s="25"/>
      <c r="BE84" s="25"/>
      <c r="BF84" s="25"/>
      <c r="BG84" s="25"/>
      <c r="BH84" s="25"/>
      <c r="BI84" s="25"/>
      <c r="BJ84" s="25"/>
      <c r="BK84" s="25"/>
      <c r="BM84" s="25"/>
      <c r="BN84" s="25"/>
      <c r="BO84" s="25"/>
      <c r="BP84" s="25"/>
      <c r="BQ84" s="25"/>
      <c r="BR84" s="25"/>
      <c r="BT84" s="25"/>
      <c r="BU84" s="25"/>
      <c r="BV84" s="25"/>
      <c r="BW84" s="25"/>
      <c r="BX84" s="25"/>
      <c r="BY84" s="25"/>
      <c r="CA84" s="25"/>
      <c r="CB84" s="25"/>
      <c r="CC84" s="25"/>
      <c r="CD84" s="25"/>
      <c r="CE84" s="25"/>
      <c r="CF84" s="25"/>
      <c r="CH84" s="25"/>
      <c r="CI84" s="25"/>
      <c r="CJ84" s="25"/>
      <c r="CK84" s="25"/>
      <c r="CL84" s="25"/>
      <c r="CM84" s="25"/>
      <c r="CO84" s="25"/>
      <c r="CP84" s="25"/>
      <c r="CQ84" s="25"/>
      <c r="CR84" s="25"/>
      <c r="CS84" s="25"/>
      <c r="CT84" s="25"/>
      <c r="CV84" s="25"/>
      <c r="CW84" s="25"/>
      <c r="CX84" s="25"/>
      <c r="CY84" s="25"/>
      <c r="CZ84" s="25"/>
      <c r="DA84" s="25"/>
      <c r="DC84" s="25"/>
      <c r="DD84" s="25"/>
      <c r="DE84" s="25"/>
      <c r="DF84" s="25"/>
      <c r="DG84" s="25"/>
      <c r="DH84" s="25"/>
      <c r="DJ84" s="25"/>
      <c r="DK84" s="25"/>
      <c r="DL84" s="25"/>
      <c r="DM84" s="25"/>
      <c r="DN84" s="25"/>
      <c r="DO84" s="25"/>
      <c r="DQ84" s="25"/>
      <c r="DR84" s="25"/>
      <c r="DS84" s="25"/>
      <c r="DT84" s="25"/>
      <c r="DU84" s="25"/>
      <c r="DV84" s="25"/>
      <c r="DX84" s="25"/>
      <c r="DY84" s="25"/>
      <c r="DZ84" s="25"/>
      <c r="EA84" s="25"/>
      <c r="EB84" s="25"/>
      <c r="EC84" s="25"/>
      <c r="EE84" s="25"/>
      <c r="EF84" s="25"/>
      <c r="EG84" s="25"/>
      <c r="EH84" s="25"/>
      <c r="EI84" s="25"/>
      <c r="EJ84" s="25"/>
      <c r="EL84" s="25"/>
      <c r="EM84" s="25"/>
      <c r="EN84" s="25"/>
      <c r="EO84" s="25"/>
      <c r="EP84" s="25"/>
      <c r="EQ84" s="25"/>
    </row>
    <row r="85" spans="1:147">
      <c r="A85" s="475" t="s">
        <v>107</v>
      </c>
      <c r="B85" s="475" t="s">
        <v>128</v>
      </c>
      <c r="C85" s="12" t="s">
        <v>348</v>
      </c>
      <c r="D85" s="50">
        <f>IF('Anexo V - Quadro Consolidado'!AA84=Conferidor!$D$2,'Anexo V - Quadro Consolidado'!F84,0)</f>
        <v>0</v>
      </c>
      <c r="E85" s="50">
        <f>IF('Anexo V - Quadro Consolidado'!AA84=Conferidor!$E$2,'Anexo V - Quadro Consolidado'!F84,0)</f>
        <v>0</v>
      </c>
      <c r="F85" s="50">
        <f>IF('Anexo V - Quadro Consolidado'!AA84=Conferidor!$F$2,'Anexo V - Quadro Consolidado'!F84,0)</f>
        <v>0</v>
      </c>
      <c r="G85" s="50">
        <f>IF('Anexo V - Quadro Consolidado'!AA84=Conferidor!$G$2,'Anexo V - Quadro Consolidado'!F84,0)</f>
        <v>0</v>
      </c>
      <c r="H85" s="50">
        <f>IF('Anexo V - Quadro Consolidado'!AA84=Conferidor!$H$2,'Anexo V - Quadro Consolidado'!F84,0)</f>
        <v>1</v>
      </c>
      <c r="I85" s="50">
        <f>IF('Anexo V - Quadro Consolidado'!AA84=Conferidor!$I$2,'Anexo V - Quadro Consolidado'!F84,0)</f>
        <v>0</v>
      </c>
      <c r="K85" s="262">
        <f>IF('Anexo V - Quadro Consolidado'!AB84=Conferidor!$K$2,'Anexo V - Quadro Consolidado'!G84,0)</f>
        <v>0</v>
      </c>
      <c r="L85" s="262">
        <f>IF('Anexo V - Quadro Consolidado'!AB84=Conferidor!$L$2,'Anexo V - Quadro Consolidado'!G84,0)</f>
        <v>0</v>
      </c>
      <c r="M85" s="262">
        <f>IF('Anexo V - Quadro Consolidado'!AB84=Conferidor!$M$2,'Anexo V - Quadro Consolidado'!G84,0)</f>
        <v>0</v>
      </c>
      <c r="N85" s="262">
        <f>IF('Anexo V - Quadro Consolidado'!AB84=Conferidor!$N$2,'Anexo V - Quadro Consolidado'!G84,0)</f>
        <v>0</v>
      </c>
      <c r="O85" s="262">
        <f>IF('Anexo V - Quadro Consolidado'!AB84=Conferidor!$O$2,'Anexo V - Quadro Consolidado'!G84,0)</f>
        <v>0</v>
      </c>
      <c r="P85" s="262">
        <f>IF('Anexo V - Quadro Consolidado'!AB84=Conferidor!$P$2,'Anexo V - Quadro Consolidado'!G84,0)</f>
        <v>0</v>
      </c>
      <c r="R85" s="50">
        <f>IF('Anexo V - Quadro Consolidado'!AC84=Conferidor!$R$2,'Anexo V - Quadro Consolidado'!H84,0)</f>
        <v>0</v>
      </c>
      <c r="S85" s="50">
        <f>IF('Anexo V - Quadro Consolidado'!AC84=Conferidor!$S$2,'Anexo V - Quadro Consolidado'!H84,0)</f>
        <v>0</v>
      </c>
      <c r="T85" s="50">
        <f>IF('Anexo V - Quadro Consolidado'!AC84=Conferidor!$T$2,'Anexo V - Quadro Consolidado'!H84,0)</f>
        <v>0</v>
      </c>
      <c r="U85" s="50">
        <f>IF('Anexo V - Quadro Consolidado'!AC84=Conferidor!$U$2,'Anexo V - Quadro Consolidado'!H84,0)</f>
        <v>0</v>
      </c>
      <c r="V85" s="50">
        <f>IF('Anexo V - Quadro Consolidado'!AC84=Conferidor!$V$2,'Anexo V - Quadro Consolidado'!H84,0)</f>
        <v>0</v>
      </c>
      <c r="W85" s="50">
        <f>IF('Anexo V - Quadro Consolidado'!AC84=Conferidor!$W$2,'Anexo V - Quadro Consolidado'!H84,0)</f>
        <v>0</v>
      </c>
      <c r="Y85" s="43">
        <f>IF('Anexo V - Quadro Consolidado'!AH84=Conferidor!$Y$2,'Anexo V - Quadro Consolidado'!M84,0)</f>
        <v>0</v>
      </c>
      <c r="Z85" s="43">
        <f>IF('Anexo V - Quadro Consolidado'!AH84=Conferidor!$Z$2,'Anexo V - Quadro Consolidado'!M84,0)</f>
        <v>0</v>
      </c>
      <c r="AA85" s="43">
        <f>IF('Anexo V - Quadro Consolidado'!AH84=Conferidor!$AA$2,'Anexo V - Quadro Consolidado'!M84,0)</f>
        <v>0</v>
      </c>
      <c r="AB85" s="43">
        <f>IF('Anexo V - Quadro Consolidado'!AH84=Conferidor!$AB$2,'Anexo V - Quadro Consolidado'!M84,0)</f>
        <v>0</v>
      </c>
      <c r="AC85" s="43">
        <f>IF('Anexo V - Quadro Consolidado'!AH84=Conferidor!$AC$2,'Anexo V - Quadro Consolidado'!M84,0)</f>
        <v>0</v>
      </c>
      <c r="AD85" s="43">
        <f>IF('Anexo V - Quadro Consolidado'!AH84=Conferidor!$AD$2,'Anexo V - Quadro Consolidado'!M84,0)</f>
        <v>0</v>
      </c>
      <c r="AF85" s="43">
        <f>IF('Anexo V - Quadro Consolidado'!AI84=Conferidor!$AF$2,'Anexo V - Quadro Consolidado'!N84,0)</f>
        <v>0</v>
      </c>
      <c r="AG85" s="43">
        <f>IF('Anexo V - Quadro Consolidado'!AI84=Conferidor!$AG$2,'Anexo V - Quadro Consolidado'!N84,0)</f>
        <v>0</v>
      </c>
      <c r="AH85" s="43">
        <f>IF('Anexo V - Quadro Consolidado'!AI84=Conferidor!$AH$2,'Anexo V - Quadro Consolidado'!N84,0)</f>
        <v>0</v>
      </c>
      <c r="AI85" s="43">
        <f>IF('Anexo V - Quadro Consolidado'!AI84=Conferidor!$AI$2,'Anexo V - Quadro Consolidado'!N84,0)</f>
        <v>0</v>
      </c>
      <c r="AJ85" s="43">
        <f>IF('Anexo V - Quadro Consolidado'!AI84=Conferidor!$AJ$2,'Anexo V - Quadro Consolidado'!N84,0)</f>
        <v>0</v>
      </c>
      <c r="AK85" s="43">
        <f>IF('Anexo V - Quadro Consolidado'!AI84=Conferidor!$AK$2,'Anexo V - Quadro Consolidado'!N84,0)</f>
        <v>0</v>
      </c>
      <c r="AM85" s="43">
        <f>IF('Anexo V - Quadro Consolidado'!AJ84=Conferidor!$AM$2,'Anexo V - Quadro Consolidado'!O84,0)</f>
        <v>0</v>
      </c>
      <c r="AN85" s="43">
        <f>IF('Anexo V - Quadro Consolidado'!AJ84=Conferidor!$AN$2,'Anexo V - Quadro Consolidado'!O84,0)</f>
        <v>0</v>
      </c>
      <c r="AO85" s="43">
        <f>IF('Anexo V - Quadro Consolidado'!AJ84=Conferidor!$AO$2,'Anexo V - Quadro Consolidado'!O84,0)</f>
        <v>0</v>
      </c>
      <c r="AP85" s="43">
        <f>IF('Anexo V - Quadro Consolidado'!AJ84=Conferidor!$AP$2,'Anexo V - Quadro Consolidado'!O84,0)</f>
        <v>0</v>
      </c>
      <c r="AQ85" s="43">
        <f>IF('Anexo V - Quadro Consolidado'!AJ84=Conferidor!$AQ$2,'Anexo V - Quadro Consolidado'!O84,0)</f>
        <v>0</v>
      </c>
      <c r="AR85" s="43">
        <f>IF('Anexo V - Quadro Consolidado'!AJ84=Conferidor!$AR$2,'Anexo V - Quadro Consolidado'!O84,0)</f>
        <v>0</v>
      </c>
      <c r="AT85" s="43">
        <f>IF('Anexo V - Quadro Consolidado'!AE84=Conferidor!$AT$2,'Anexo V - Quadro Consolidado'!J84,0)</f>
        <v>0</v>
      </c>
      <c r="AU85" s="43">
        <f>IF('Anexo V - Quadro Consolidado'!AE84=Conferidor!$AU$2,'Anexo V - Quadro Consolidado'!J84,0)</f>
        <v>0</v>
      </c>
      <c r="AV85" s="43">
        <f>IF('Anexo V - Quadro Consolidado'!AE84=Conferidor!$AV$2,'Anexo V - Quadro Consolidado'!J84,0)</f>
        <v>0</v>
      </c>
      <c r="AW85" s="43">
        <f>IF('Anexo V - Quadro Consolidado'!AE84=Conferidor!$AW$2,'Anexo V - Quadro Consolidado'!J84,0)</f>
        <v>0</v>
      </c>
      <c r="AX85" s="43">
        <f>IF('Anexo V - Quadro Consolidado'!AE84=Conferidor!$AX$2,'Anexo V - Quadro Consolidado'!J84,0)</f>
        <v>0</v>
      </c>
      <c r="AY85" s="43">
        <f>IF('Anexo V - Quadro Consolidado'!AE84=Conferidor!$AY$2,'Anexo V - Quadro Consolidado'!J84,0)</f>
        <v>0</v>
      </c>
      <c r="AZ85" s="43">
        <f>IF('Anexo V - Quadro Consolidado'!AE84=Conferidor!$AZ$2,'Anexo V - Quadro Consolidado'!J84,0)</f>
        <v>0</v>
      </c>
      <c r="BA85" s="43">
        <f>IF('Anexo V - Quadro Consolidado'!AE84=Conferidor!$BA$2,'Anexo V - Quadro Consolidado'!J84,0)</f>
        <v>0</v>
      </c>
      <c r="BB85" s="43">
        <f>IF('Anexo V - Quadro Consolidado'!AE84=Conferidor!$BB$2,'Anexo V - Quadro Consolidado'!J84,0)</f>
        <v>0</v>
      </c>
      <c r="BD85" s="43">
        <f>IF('Anexo V - Quadro Consolidado'!AF84=Conferidor!$BD$2,'Anexo V - Quadro Consolidado'!K84,0)</f>
        <v>0</v>
      </c>
      <c r="BE85" s="43">
        <f>IF('Anexo V - Quadro Consolidado'!AF84=Conferidor!$BE$2,'Anexo V - Quadro Consolidado'!K84,0)</f>
        <v>0</v>
      </c>
      <c r="BF85" s="43">
        <f>IF('Anexo V - Quadro Consolidado'!AF84=Conferidor!$BF$2,'Anexo V - Quadro Consolidado'!K84,0)</f>
        <v>0</v>
      </c>
      <c r="BG85" s="43">
        <f>IF('Anexo V - Quadro Consolidado'!AF84=Conferidor!$BG$2,'Anexo V - Quadro Consolidado'!K84,0)</f>
        <v>0</v>
      </c>
      <c r="BH85" s="43">
        <f>IF('Anexo V - Quadro Consolidado'!AF84=Conferidor!$BH$2,'Anexo V - Quadro Consolidado'!K84,0)</f>
        <v>1</v>
      </c>
      <c r="BI85" s="43">
        <f>IF('Anexo V - Quadro Consolidado'!AF84=Conferidor!$BI$2,'Anexo V - Quadro Consolidado'!K84,0)</f>
        <v>0</v>
      </c>
      <c r="BJ85" s="43">
        <f>IF('Anexo V - Quadro Consolidado'!AF84=Conferidor!$BJ$2,'Anexo V - Quadro Consolidado'!K84,0)</f>
        <v>0</v>
      </c>
      <c r="BK85" s="43">
        <f>IF('Anexo V - Quadro Consolidado'!AF84=Conferidor!$BK$2,'Anexo V - Quadro Consolidado'!K84,0)</f>
        <v>0</v>
      </c>
      <c r="BM85" s="43">
        <f>IF('Anexo V - Quadro Consolidado'!AG84=Conferidor!$BM$2,'Anexo V - Quadro Consolidado'!L84,0)</f>
        <v>0</v>
      </c>
      <c r="BN85" s="43">
        <f>IF('Anexo V - Quadro Consolidado'!AG84=Conferidor!$BN$2,'Anexo V - Quadro Consolidado'!L84,0)</f>
        <v>0</v>
      </c>
      <c r="BO85" s="43">
        <f>IF('Anexo V - Quadro Consolidado'!AG84=Conferidor!$BO$2,'Anexo V - Quadro Consolidado'!L84,0)</f>
        <v>0</v>
      </c>
      <c r="BP85" s="43">
        <f>IF('Anexo V - Quadro Consolidado'!AG84=Conferidor!$BP$2,'Anexo V - Quadro Consolidado'!L84,0)</f>
        <v>0</v>
      </c>
      <c r="BQ85" s="43">
        <f>IF('Anexo V - Quadro Consolidado'!AG84=Conferidor!$BQ$2,'Anexo V - Quadro Consolidado'!L84,0)</f>
        <v>0</v>
      </c>
      <c r="BR85" s="43">
        <f>IF('Anexo V - Quadro Consolidado'!AG84=Conferidor!$BR$2,'Anexo V - Quadro Consolidado'!L84,0)</f>
        <v>0</v>
      </c>
      <c r="BT85" s="43">
        <f>IF('Anexo V - Quadro Consolidado'!AD84=Conferidor!$BT$2,'Anexo V - Quadro Consolidado'!I84,0)</f>
        <v>0</v>
      </c>
      <c r="BU85" s="43">
        <f>IF('Anexo V - Quadro Consolidado'!AD84=Conferidor!$BU$2,'Anexo V - Quadro Consolidado'!I84,0)</f>
        <v>0</v>
      </c>
      <c r="BV85" s="43">
        <f>IF('Anexo V - Quadro Consolidado'!AD84=Conferidor!$BV$2,'Anexo V - Quadro Consolidado'!I84,0)</f>
        <v>0</v>
      </c>
      <c r="BW85" s="43">
        <f>IF('Anexo V - Quadro Consolidado'!AD84=Conferidor!$BW$2,'Anexo V - Quadro Consolidado'!I84,0)</f>
        <v>0</v>
      </c>
      <c r="BX85" s="43">
        <f>IF('Anexo V - Quadro Consolidado'!AD84=Conferidor!$BX$2,'Anexo V - Quadro Consolidado'!I84,0)</f>
        <v>0</v>
      </c>
      <c r="BY85" s="43">
        <f>IF('Anexo V - Quadro Consolidado'!AD84=Conferidor!$BY$2,'Anexo V - Quadro Consolidado'!I84,0)</f>
        <v>0</v>
      </c>
      <c r="CA85" s="43">
        <f>IF('Anexo V - Quadro Consolidado'!AK84=Conferidor!$CA$2,'Anexo V - Quadro Consolidado'!P84,0)</f>
        <v>0</v>
      </c>
      <c r="CB85" s="43">
        <f>IF('Anexo V - Quadro Consolidado'!AK84=Conferidor!$CB$2,'Anexo V - Quadro Consolidado'!P84,0)</f>
        <v>0</v>
      </c>
      <c r="CC85" s="43">
        <f>IF('Anexo V - Quadro Consolidado'!AK84=Conferidor!$CC$2,'Anexo V - Quadro Consolidado'!P84,0)</f>
        <v>0</v>
      </c>
      <c r="CD85" s="43">
        <f>IF('Anexo V - Quadro Consolidado'!AK84=Conferidor!$CD$2,'Anexo V - Quadro Consolidado'!P84,0)</f>
        <v>0</v>
      </c>
      <c r="CE85" s="43">
        <f>IF('Anexo V - Quadro Consolidado'!AK84=Conferidor!$CE$2,'Anexo V - Quadro Consolidado'!P84,0)</f>
        <v>0</v>
      </c>
      <c r="CF85" s="43">
        <f>IF('Anexo V - Quadro Consolidado'!AK84=Conferidor!$CF$2,'Anexo V - Quadro Consolidado'!P84,0)</f>
        <v>0</v>
      </c>
      <c r="CH85" s="43">
        <f>IF('Anexo V - Quadro Consolidado'!AM84=Conferidor!$CH$2,'Anexo V - Quadro Consolidado'!R84,0)</f>
        <v>0</v>
      </c>
      <c r="CI85" s="43">
        <f>IF('Anexo V - Quadro Consolidado'!AM84=Conferidor!$CI$2,'Anexo V - Quadro Consolidado'!R84,0)</f>
        <v>0</v>
      </c>
      <c r="CJ85" s="43">
        <f>IF('Anexo V - Quadro Consolidado'!AM84=Conferidor!$CJ$2,'Anexo V - Quadro Consolidado'!R84,0)</f>
        <v>0</v>
      </c>
      <c r="CK85" s="43">
        <f>IF('Anexo V - Quadro Consolidado'!AM84=Conferidor!$CK$2,'Anexo V - Quadro Consolidado'!R84,0)</f>
        <v>0</v>
      </c>
      <c r="CL85" s="43">
        <f>IF('Anexo V - Quadro Consolidado'!AM84=Conferidor!$CL$2,'Anexo V - Quadro Consolidado'!R84,0)</f>
        <v>0</v>
      </c>
      <c r="CM85" s="43">
        <f>IF('Anexo V - Quadro Consolidado'!AM84=Conferidor!$CM$2,'Anexo V - Quadro Consolidado'!R84,0)</f>
        <v>0</v>
      </c>
      <c r="CO85" s="43">
        <f>IF('Anexo V - Quadro Consolidado'!AN84=Conferidor!$CO$2,'Anexo V - Quadro Consolidado'!S84,0)</f>
        <v>0</v>
      </c>
      <c r="CP85" s="43">
        <f>IF('Anexo V - Quadro Consolidado'!AN84=Conferidor!$CP$2,'Anexo V - Quadro Consolidado'!S84,0)</f>
        <v>0</v>
      </c>
      <c r="CQ85" s="43">
        <f>IF('Anexo V - Quadro Consolidado'!AN84=Conferidor!$CQ$2,'Anexo V - Quadro Consolidado'!S84,0)</f>
        <v>0</v>
      </c>
      <c r="CR85" s="43">
        <f>IF('Anexo V - Quadro Consolidado'!AN84=Conferidor!$CR$2,'Anexo V - Quadro Consolidado'!S84,0)</f>
        <v>0</v>
      </c>
      <c r="CS85" s="43">
        <f>IF('Anexo V - Quadro Consolidado'!AN84=Conferidor!$CS$2,'Anexo V - Quadro Consolidado'!S84,0)</f>
        <v>0</v>
      </c>
      <c r="CT85" s="43">
        <f>IF('Anexo V - Quadro Consolidado'!AN84=Conferidor!$CT$2,'Anexo V - Quadro Consolidado'!S84,0)</f>
        <v>0</v>
      </c>
      <c r="CV85" s="43">
        <f>IF('Anexo V - Quadro Consolidado'!AO84=Conferidor!$CV$2,'Anexo V - Quadro Consolidado'!T84,0)</f>
        <v>0</v>
      </c>
      <c r="CW85" s="43">
        <f>IF('Anexo V - Quadro Consolidado'!AO84=Conferidor!$CW$2,'Anexo V - Quadro Consolidado'!T84,0)</f>
        <v>0</v>
      </c>
      <c r="CX85" s="43">
        <f>IF('Anexo V - Quadro Consolidado'!AO84=Conferidor!$CX$2,'Anexo V - Quadro Consolidado'!T84,0)</f>
        <v>0</v>
      </c>
      <c r="CY85" s="43">
        <f>IF('Anexo V - Quadro Consolidado'!AO84=Conferidor!$CY$2,'Anexo V - Quadro Consolidado'!T84,0)</f>
        <v>0</v>
      </c>
      <c r="CZ85" s="43">
        <f>IF('Anexo V - Quadro Consolidado'!AO84=Conferidor!$CZ$2,'Anexo V - Quadro Consolidado'!T84,0)</f>
        <v>0</v>
      </c>
      <c r="DA85" s="43">
        <f>IF('Anexo V - Quadro Consolidado'!AO84=Conferidor!$DA$2,'Anexo V - Quadro Consolidado'!T84,0)</f>
        <v>0</v>
      </c>
      <c r="DC85" s="43">
        <f>IF('Anexo V - Quadro Consolidado'!AL84=Conferidor!$DC$2,'Anexo V - Quadro Consolidado'!Q84,0)</f>
        <v>0</v>
      </c>
      <c r="DD85" s="43">
        <f>IF('Anexo V - Quadro Consolidado'!AL84=Conferidor!$DD$2,'Anexo V - Quadro Consolidado'!Q84,0)</f>
        <v>0</v>
      </c>
      <c r="DE85" s="43">
        <f>IF('Anexo V - Quadro Consolidado'!AL84=Conferidor!$DE$2,'Anexo V - Quadro Consolidado'!Q84,0)</f>
        <v>0</v>
      </c>
      <c r="DF85" s="43">
        <f>IF('Anexo V - Quadro Consolidado'!AL84=Conferidor!$DF$2,'Anexo V - Quadro Consolidado'!Q84,0)</f>
        <v>0</v>
      </c>
      <c r="DG85" s="43">
        <f>IF('Anexo V - Quadro Consolidado'!AL84=Conferidor!$DG$2,'Anexo V - Quadro Consolidado'!Q84,0)</f>
        <v>0</v>
      </c>
      <c r="DH85" s="43">
        <f>IF('Anexo V - Quadro Consolidado'!AL84=Conferidor!$DH$2,'Anexo V - Quadro Consolidado'!Q84,0)</f>
        <v>0</v>
      </c>
      <c r="DJ85" s="43">
        <f>IF('Anexo V - Quadro Consolidado'!AP84=Conferidor!$DJ$2,'Anexo V - Quadro Consolidado'!U84,0)</f>
        <v>0</v>
      </c>
      <c r="DK85" s="43">
        <f>IF('Anexo V - Quadro Consolidado'!AP84=Conferidor!$DK$2,'Anexo V - Quadro Consolidado'!U84,0)</f>
        <v>0</v>
      </c>
      <c r="DL85" s="43">
        <f>IF('Anexo V - Quadro Consolidado'!AP84=Conferidor!$DL$2,'Anexo V - Quadro Consolidado'!U84,0)</f>
        <v>0</v>
      </c>
      <c r="DM85" s="43">
        <f>IF('Anexo V - Quadro Consolidado'!AP84=Conferidor!$DM$2,'Anexo V - Quadro Consolidado'!U84,0)</f>
        <v>0</v>
      </c>
      <c r="DN85" s="43">
        <f>IF('Anexo V - Quadro Consolidado'!AP84=Conferidor!$DN$2,'Anexo V - Quadro Consolidado'!U84,0)</f>
        <v>0</v>
      </c>
      <c r="DO85" s="43">
        <f>IF('Anexo V - Quadro Consolidado'!AP84=Conferidor!$DO$2,'Anexo V - Quadro Consolidado'!U84,0)</f>
        <v>0</v>
      </c>
      <c r="DQ85" s="43">
        <f>IF('Anexo V - Quadro Consolidado'!AQ84=Conferidor!$DQ$2,'Anexo V - Quadro Consolidado'!V84,0)</f>
        <v>0</v>
      </c>
      <c r="DR85" s="43">
        <f>IF('Anexo V - Quadro Consolidado'!AQ84=Conferidor!$DR$2,'Anexo V - Quadro Consolidado'!V84,0)</f>
        <v>0</v>
      </c>
      <c r="DS85" s="43">
        <f>IF('Anexo V - Quadro Consolidado'!AQ84=Conferidor!$DS$2,'Anexo V - Quadro Consolidado'!V84,0)</f>
        <v>0</v>
      </c>
      <c r="DT85" s="43">
        <f>IF('Anexo V - Quadro Consolidado'!AQ84=Conferidor!$DT$2,'Anexo V - Quadro Consolidado'!V84,0)</f>
        <v>0</v>
      </c>
      <c r="DU85" s="43">
        <f>IF('Anexo V - Quadro Consolidado'!AQ84=Conferidor!$DU$2,'Anexo V - Quadro Consolidado'!V84,0)</f>
        <v>0</v>
      </c>
      <c r="DV85" s="43">
        <f>IF('Anexo V - Quadro Consolidado'!AQ84=Conferidor!$DV$2,'Anexo V - Quadro Consolidado'!V84,0)</f>
        <v>0</v>
      </c>
      <c r="DX85" s="22">
        <f>IF('Anexo V - Quadro Consolidado'!AR84=Conferidor!$DX$2,'Anexo V - Quadro Consolidado'!W84,0)</f>
        <v>0</v>
      </c>
      <c r="DY85" s="22">
        <f>IF('Anexo V - Quadro Consolidado'!AR84=Conferidor!$DY$2,'Anexo V - Quadro Consolidado'!W84,0)</f>
        <v>0</v>
      </c>
      <c r="DZ85" s="22">
        <f>IF('Anexo V - Quadro Consolidado'!AR84=Conferidor!$DZ$2,'Anexo V - Quadro Consolidado'!W84,0)</f>
        <v>0</v>
      </c>
      <c r="EA85" s="22">
        <f>IF('Anexo V - Quadro Consolidado'!AR84=Conferidor!$EA$2,'Anexo V - Quadro Consolidado'!W84,0)</f>
        <v>0</v>
      </c>
      <c r="EB85" s="22">
        <f>IF('Anexo V - Quadro Consolidado'!AR84=Conferidor!$EB$2,'Anexo V - Quadro Consolidado'!W84,0)</f>
        <v>0</v>
      </c>
      <c r="EC85" s="22">
        <f>IF('Anexo V - Quadro Consolidado'!AR84=Conferidor!$EC$2,'Anexo V - Quadro Consolidado'!W84,0)</f>
        <v>0</v>
      </c>
      <c r="EE85" s="43">
        <f>IF('Anexo V - Quadro Consolidado'!AS84=Conferidor!$EE$2,'Anexo V - Quadro Consolidado'!X84,0)</f>
        <v>0</v>
      </c>
      <c r="EF85" s="43">
        <f>IF('Anexo V - Quadro Consolidado'!AS84=Conferidor!$EF$2,'Anexo V - Quadro Consolidado'!X84,0)</f>
        <v>0</v>
      </c>
      <c r="EG85" s="43">
        <f>IF('Anexo V - Quadro Consolidado'!AS84=Conferidor!$EG$2,'Anexo V - Quadro Consolidado'!X84,0)</f>
        <v>0</v>
      </c>
      <c r="EH85" s="43">
        <f>IF('Anexo V - Quadro Consolidado'!AS84=Conferidor!$EH$2,'Anexo V - Quadro Consolidado'!X84,0)</f>
        <v>0</v>
      </c>
      <c r="EI85" s="43">
        <f>IF('Anexo V - Quadro Consolidado'!AS84=Conferidor!$EI$2,'Anexo V - Quadro Consolidado'!X84,0)</f>
        <v>0</v>
      </c>
      <c r="EJ85" s="43">
        <f>IF('Anexo V - Quadro Consolidado'!AS84=Conferidor!$EJ$2,'Anexo V - Quadro Consolidado'!X84,0)</f>
        <v>0</v>
      </c>
      <c r="EL85" s="43">
        <f>IF('Anexo V - Quadro Consolidado'!AT84=Conferidor!$EL$2,'Anexo V - Quadro Consolidado'!Y84,0)</f>
        <v>0</v>
      </c>
      <c r="EM85" s="43">
        <f>IF('Anexo V - Quadro Consolidado'!AT84=Conferidor!$EM$2,'Anexo V - Quadro Consolidado'!Y84,0)</f>
        <v>0</v>
      </c>
      <c r="EN85" s="43">
        <f>IF('Anexo V - Quadro Consolidado'!AT84=Conferidor!$EN$2,'Anexo V - Quadro Consolidado'!Y84,0)</f>
        <v>0</v>
      </c>
      <c r="EO85" s="43">
        <f>IF('Anexo V - Quadro Consolidado'!AT84=Conferidor!$EO$2,'Anexo V - Quadro Consolidado'!Y84,0)</f>
        <v>0</v>
      </c>
      <c r="EP85" s="43">
        <f>IF('Anexo V - Quadro Consolidado'!AT84=Conferidor!$EP$2,'Anexo V - Quadro Consolidado'!Y84,0)</f>
        <v>0</v>
      </c>
      <c r="EQ85" s="43">
        <f>IF('Anexo V - Quadro Consolidado'!AT84=Conferidor!$EQ$2,'Anexo V - Quadro Consolidado'!Y84,0)</f>
        <v>0</v>
      </c>
    </row>
    <row r="86" spans="1:147">
      <c r="A86" s="475" t="s">
        <v>107</v>
      </c>
      <c r="B86" s="475" t="s">
        <v>128</v>
      </c>
      <c r="C86" s="12" t="s">
        <v>123</v>
      </c>
      <c r="D86" s="50">
        <f>IF('Anexo V - Quadro Consolidado'!AA85=Conferidor!$D$2,'Anexo V - Quadro Consolidado'!F85,0)</f>
        <v>0</v>
      </c>
      <c r="E86" s="50">
        <f>IF('Anexo V - Quadro Consolidado'!AA85=Conferidor!$E$2,'Anexo V - Quadro Consolidado'!F85,0)</f>
        <v>0</v>
      </c>
      <c r="F86" s="50">
        <f>IF('Anexo V - Quadro Consolidado'!AA85=Conferidor!$F$2,'Anexo V - Quadro Consolidado'!F85,0)</f>
        <v>0</v>
      </c>
      <c r="G86" s="50">
        <f>IF('Anexo V - Quadro Consolidado'!AA85=Conferidor!$G$2,'Anexo V - Quadro Consolidado'!F85,0)</f>
        <v>0</v>
      </c>
      <c r="H86" s="50">
        <f>IF('Anexo V - Quadro Consolidado'!AA85=Conferidor!$H$2,'Anexo V - Quadro Consolidado'!F85,0)</f>
        <v>0</v>
      </c>
      <c r="I86" s="50">
        <f>IF('Anexo V - Quadro Consolidado'!AA85=Conferidor!$I$2,'Anexo V - Quadro Consolidado'!F85,0)</f>
        <v>0</v>
      </c>
      <c r="K86" s="262">
        <f>IF('Anexo V - Quadro Consolidado'!AB85=Conferidor!$K$2,'Anexo V - Quadro Consolidado'!G85,0)</f>
        <v>0</v>
      </c>
      <c r="L86" s="262">
        <f>IF('Anexo V - Quadro Consolidado'!AB85=Conferidor!$L$2,'Anexo V - Quadro Consolidado'!G85,0)</f>
        <v>0</v>
      </c>
      <c r="M86" s="262">
        <f>IF('Anexo V - Quadro Consolidado'!AB85=Conferidor!$M$2,'Anexo V - Quadro Consolidado'!G85,0)</f>
        <v>0</v>
      </c>
      <c r="N86" s="262">
        <f>IF('Anexo V - Quadro Consolidado'!AB85=Conferidor!$N$2,'Anexo V - Quadro Consolidado'!G85,0)</f>
        <v>0</v>
      </c>
      <c r="O86" s="262">
        <f>IF('Anexo V - Quadro Consolidado'!AB85=Conferidor!$O$2,'Anexo V - Quadro Consolidado'!G85,0)</f>
        <v>0</v>
      </c>
      <c r="P86" s="262">
        <f>IF('Anexo V - Quadro Consolidado'!AB85=Conferidor!$P$2,'Anexo V - Quadro Consolidado'!G85,0)</f>
        <v>0</v>
      </c>
      <c r="R86" s="50">
        <f>IF('Anexo V - Quadro Consolidado'!AC85=Conferidor!$R$2,'Anexo V - Quadro Consolidado'!H85,0)</f>
        <v>0</v>
      </c>
      <c r="S86" s="50">
        <f>IF('Anexo V - Quadro Consolidado'!AC85=Conferidor!$S$2,'Anexo V - Quadro Consolidado'!H85,0)</f>
        <v>0</v>
      </c>
      <c r="T86" s="50">
        <f>IF('Anexo V - Quadro Consolidado'!AC85=Conferidor!$T$2,'Anexo V - Quadro Consolidado'!H85,0)</f>
        <v>0</v>
      </c>
      <c r="U86" s="50">
        <f>IF('Anexo V - Quadro Consolidado'!AC85=Conferidor!$U$2,'Anexo V - Quadro Consolidado'!H85,0)</f>
        <v>0</v>
      </c>
      <c r="V86" s="50">
        <f>IF('Anexo V - Quadro Consolidado'!AC85=Conferidor!$V$2,'Anexo V - Quadro Consolidado'!H85,0)</f>
        <v>0</v>
      </c>
      <c r="W86" s="50">
        <f>IF('Anexo V - Quadro Consolidado'!AC85=Conferidor!$W$2,'Anexo V - Quadro Consolidado'!H85,0)</f>
        <v>0</v>
      </c>
      <c r="Y86" s="43">
        <f>IF('Anexo V - Quadro Consolidado'!AH85=Conferidor!$Y$2,'Anexo V - Quadro Consolidado'!M85,0)</f>
        <v>0</v>
      </c>
      <c r="Z86" s="43">
        <f>IF('Anexo V - Quadro Consolidado'!AH85=Conferidor!$Z$2,'Anexo V - Quadro Consolidado'!M85,0)</f>
        <v>0</v>
      </c>
      <c r="AA86" s="43">
        <f>IF('Anexo V - Quadro Consolidado'!AH85=Conferidor!$AA$2,'Anexo V - Quadro Consolidado'!M85,0)</f>
        <v>0</v>
      </c>
      <c r="AB86" s="43">
        <f>IF('Anexo V - Quadro Consolidado'!AH85=Conferidor!$AB$2,'Anexo V - Quadro Consolidado'!M85,0)</f>
        <v>0</v>
      </c>
      <c r="AC86" s="43">
        <f>IF('Anexo V - Quadro Consolidado'!AH85=Conferidor!$AC$2,'Anexo V - Quadro Consolidado'!M85,0)</f>
        <v>0</v>
      </c>
      <c r="AD86" s="43">
        <f>IF('Anexo V - Quadro Consolidado'!AH85=Conferidor!$AD$2,'Anexo V - Quadro Consolidado'!M85,0)</f>
        <v>0</v>
      </c>
      <c r="AF86" s="43">
        <f>IF('Anexo V - Quadro Consolidado'!AI85=Conferidor!$AF$2,'Anexo V - Quadro Consolidado'!N85,0)</f>
        <v>0</v>
      </c>
      <c r="AG86" s="43">
        <f>IF('Anexo V - Quadro Consolidado'!AI85=Conferidor!$AG$2,'Anexo V - Quadro Consolidado'!N85,0)</f>
        <v>0</v>
      </c>
      <c r="AH86" s="43">
        <f>IF('Anexo V - Quadro Consolidado'!AI85=Conferidor!$AH$2,'Anexo V - Quadro Consolidado'!N85,0)</f>
        <v>0</v>
      </c>
      <c r="AI86" s="43">
        <f>IF('Anexo V - Quadro Consolidado'!AI85=Conferidor!$AI$2,'Anexo V - Quadro Consolidado'!N85,0)</f>
        <v>0</v>
      </c>
      <c r="AJ86" s="43">
        <f>IF('Anexo V - Quadro Consolidado'!AI85=Conferidor!$AJ$2,'Anexo V - Quadro Consolidado'!N85,0)</f>
        <v>0</v>
      </c>
      <c r="AK86" s="43">
        <f>IF('Anexo V - Quadro Consolidado'!AI85=Conferidor!$AK$2,'Anexo V - Quadro Consolidado'!N85,0)</f>
        <v>0</v>
      </c>
      <c r="AM86" s="43">
        <f>IF('Anexo V - Quadro Consolidado'!AJ85=Conferidor!$AM$2,'Anexo V - Quadro Consolidado'!O85,0)</f>
        <v>0</v>
      </c>
      <c r="AN86" s="43">
        <f>IF('Anexo V - Quadro Consolidado'!AJ85=Conferidor!$AN$2,'Anexo V - Quadro Consolidado'!O85,0)</f>
        <v>0</v>
      </c>
      <c r="AO86" s="43">
        <f>IF('Anexo V - Quadro Consolidado'!AJ85=Conferidor!$AO$2,'Anexo V - Quadro Consolidado'!O85,0)</f>
        <v>0</v>
      </c>
      <c r="AP86" s="43">
        <f>IF('Anexo V - Quadro Consolidado'!AJ85=Conferidor!$AP$2,'Anexo V - Quadro Consolidado'!O85,0)</f>
        <v>0</v>
      </c>
      <c r="AQ86" s="43">
        <f>IF('Anexo V - Quadro Consolidado'!AJ85=Conferidor!$AQ$2,'Anexo V - Quadro Consolidado'!O85,0)</f>
        <v>0</v>
      </c>
      <c r="AR86" s="43">
        <f>IF('Anexo V - Quadro Consolidado'!AJ85=Conferidor!$AR$2,'Anexo V - Quadro Consolidado'!O85,0)</f>
        <v>0</v>
      </c>
      <c r="AT86" s="43">
        <f>IF('Anexo V - Quadro Consolidado'!AE85=Conferidor!$AT$2,'Anexo V - Quadro Consolidado'!J85,0)</f>
        <v>0</v>
      </c>
      <c r="AU86" s="43">
        <f>IF('Anexo V - Quadro Consolidado'!AE85=Conferidor!$AU$2,'Anexo V - Quadro Consolidado'!J85,0)</f>
        <v>0</v>
      </c>
      <c r="AV86" s="43">
        <f>IF('Anexo V - Quadro Consolidado'!AE85=Conferidor!$AV$2,'Anexo V - Quadro Consolidado'!J85,0)</f>
        <v>0</v>
      </c>
      <c r="AW86" s="43">
        <f>IF('Anexo V - Quadro Consolidado'!AE85=Conferidor!$AW$2,'Anexo V - Quadro Consolidado'!J85,0)</f>
        <v>0</v>
      </c>
      <c r="AX86" s="43">
        <f>IF('Anexo V - Quadro Consolidado'!AE85=Conferidor!$AX$2,'Anexo V - Quadro Consolidado'!J85,0)</f>
        <v>1</v>
      </c>
      <c r="AY86" s="43">
        <f>IF('Anexo V - Quadro Consolidado'!AE85=Conferidor!$AY$2,'Anexo V - Quadro Consolidado'!J85,0)</f>
        <v>0</v>
      </c>
      <c r="AZ86" s="43">
        <f>IF('Anexo V - Quadro Consolidado'!AE85=Conferidor!$AZ$2,'Anexo V - Quadro Consolidado'!J85,0)</f>
        <v>0</v>
      </c>
      <c r="BA86" s="43">
        <f>IF('Anexo V - Quadro Consolidado'!AE85=Conferidor!$BA$2,'Anexo V - Quadro Consolidado'!J85,0)</f>
        <v>0</v>
      </c>
      <c r="BB86" s="43">
        <f>IF('Anexo V - Quadro Consolidado'!AE85=Conferidor!$BB$2,'Anexo V - Quadro Consolidado'!J85,0)</f>
        <v>0</v>
      </c>
      <c r="BD86" s="43">
        <f>IF('Anexo V - Quadro Consolidado'!AF85=Conferidor!$BD$2,'Anexo V - Quadro Consolidado'!K85,0)</f>
        <v>0</v>
      </c>
      <c r="BE86" s="43">
        <f>IF('Anexo V - Quadro Consolidado'!AF85=Conferidor!$BE$2,'Anexo V - Quadro Consolidado'!K85,0)</f>
        <v>0</v>
      </c>
      <c r="BF86" s="43">
        <f>IF('Anexo V - Quadro Consolidado'!AF85=Conferidor!$BF$2,'Anexo V - Quadro Consolidado'!K85,0)</f>
        <v>0</v>
      </c>
      <c r="BG86" s="43">
        <f>IF('Anexo V - Quadro Consolidado'!AF85=Conferidor!$BG$2,'Anexo V - Quadro Consolidado'!K85,0)</f>
        <v>0</v>
      </c>
      <c r="BH86" s="43">
        <f>IF('Anexo V - Quadro Consolidado'!AF85=Conferidor!$BH$2,'Anexo V - Quadro Consolidado'!K85,0)</f>
        <v>0</v>
      </c>
      <c r="BI86" s="43">
        <f>IF('Anexo V - Quadro Consolidado'!AF85=Conferidor!$BI$2,'Anexo V - Quadro Consolidado'!K85,0)</f>
        <v>0</v>
      </c>
      <c r="BJ86" s="43">
        <f>IF('Anexo V - Quadro Consolidado'!AF85=Conferidor!$BJ$2,'Anexo V - Quadro Consolidado'!K85,0)</f>
        <v>0</v>
      </c>
      <c r="BK86" s="43">
        <f>IF('Anexo V - Quadro Consolidado'!AF85=Conferidor!$BK$2,'Anexo V - Quadro Consolidado'!K85,0)</f>
        <v>0</v>
      </c>
      <c r="BM86" s="43">
        <f>IF('Anexo V - Quadro Consolidado'!AG85=Conferidor!$BM$2,'Anexo V - Quadro Consolidado'!L85,0)</f>
        <v>0</v>
      </c>
      <c r="BN86" s="43">
        <f>IF('Anexo V - Quadro Consolidado'!AG85=Conferidor!$BN$2,'Anexo V - Quadro Consolidado'!L85,0)</f>
        <v>0</v>
      </c>
      <c r="BO86" s="43">
        <f>IF('Anexo V - Quadro Consolidado'!AG85=Conferidor!$BO$2,'Anexo V - Quadro Consolidado'!L85,0)</f>
        <v>0</v>
      </c>
      <c r="BP86" s="43">
        <f>IF('Anexo V - Quadro Consolidado'!AG85=Conferidor!$BP$2,'Anexo V - Quadro Consolidado'!L85,0)</f>
        <v>0</v>
      </c>
      <c r="BQ86" s="43">
        <f>IF('Anexo V - Quadro Consolidado'!AG85=Conferidor!$BQ$2,'Anexo V - Quadro Consolidado'!L85,0)</f>
        <v>0</v>
      </c>
      <c r="BR86" s="43">
        <f>IF('Anexo V - Quadro Consolidado'!AG85=Conferidor!$BR$2,'Anexo V - Quadro Consolidado'!L85,0)</f>
        <v>0</v>
      </c>
      <c r="BT86" s="43">
        <f>IF('Anexo V - Quadro Consolidado'!AD85=Conferidor!$BT$2,'Anexo V - Quadro Consolidado'!I85,0)</f>
        <v>0</v>
      </c>
      <c r="BU86" s="43">
        <f>IF('Anexo V - Quadro Consolidado'!AD85=Conferidor!$BU$2,'Anexo V - Quadro Consolidado'!I85,0)</f>
        <v>0</v>
      </c>
      <c r="BV86" s="43">
        <f>IF('Anexo V - Quadro Consolidado'!AD85=Conferidor!$BV$2,'Anexo V - Quadro Consolidado'!I85,0)</f>
        <v>0</v>
      </c>
      <c r="BW86" s="43">
        <f>IF('Anexo V - Quadro Consolidado'!AD85=Conferidor!$BW$2,'Anexo V - Quadro Consolidado'!I85,0)</f>
        <v>0</v>
      </c>
      <c r="BX86" s="43">
        <f>IF('Anexo V - Quadro Consolidado'!AD85=Conferidor!$BX$2,'Anexo V - Quadro Consolidado'!I85,0)</f>
        <v>0</v>
      </c>
      <c r="BY86" s="43">
        <f>IF('Anexo V - Quadro Consolidado'!AD85=Conferidor!$BY$2,'Anexo V - Quadro Consolidado'!I85,0)</f>
        <v>0</v>
      </c>
      <c r="CA86" s="43">
        <f>IF('Anexo V - Quadro Consolidado'!AK85=Conferidor!$CA$2,'Anexo V - Quadro Consolidado'!P85,0)</f>
        <v>0</v>
      </c>
      <c r="CB86" s="43">
        <f>IF('Anexo V - Quadro Consolidado'!AK85=Conferidor!$CB$2,'Anexo V - Quadro Consolidado'!P85,0)</f>
        <v>0</v>
      </c>
      <c r="CC86" s="43">
        <f>IF('Anexo V - Quadro Consolidado'!AK85=Conferidor!$CC$2,'Anexo V - Quadro Consolidado'!P85,0)</f>
        <v>0</v>
      </c>
      <c r="CD86" s="43">
        <f>IF('Anexo V - Quadro Consolidado'!AK85=Conferidor!$CD$2,'Anexo V - Quadro Consolidado'!P85,0)</f>
        <v>0</v>
      </c>
      <c r="CE86" s="43">
        <f>IF('Anexo V - Quadro Consolidado'!AK85=Conferidor!$CE$2,'Anexo V - Quadro Consolidado'!P85,0)</f>
        <v>0</v>
      </c>
      <c r="CF86" s="43">
        <f>IF('Anexo V - Quadro Consolidado'!AK85=Conferidor!$CF$2,'Anexo V - Quadro Consolidado'!P85,0)</f>
        <v>0</v>
      </c>
      <c r="CH86" s="43">
        <f>IF('Anexo V - Quadro Consolidado'!AM85=Conferidor!$CH$2,'Anexo V - Quadro Consolidado'!R85,0)</f>
        <v>0</v>
      </c>
      <c r="CI86" s="43">
        <f>IF('Anexo V - Quadro Consolidado'!AM85=Conferidor!$CI$2,'Anexo V - Quadro Consolidado'!R85,0)</f>
        <v>0</v>
      </c>
      <c r="CJ86" s="43">
        <f>IF('Anexo V - Quadro Consolidado'!AM85=Conferidor!$CJ$2,'Anexo V - Quadro Consolidado'!R85,0)</f>
        <v>0</v>
      </c>
      <c r="CK86" s="43">
        <f>IF('Anexo V - Quadro Consolidado'!AM85=Conferidor!$CK$2,'Anexo V - Quadro Consolidado'!R85,0)</f>
        <v>0</v>
      </c>
      <c r="CL86" s="43">
        <f>IF('Anexo V - Quadro Consolidado'!AM85=Conferidor!$CL$2,'Anexo V - Quadro Consolidado'!R85,0)</f>
        <v>0</v>
      </c>
      <c r="CM86" s="43">
        <f>IF('Anexo V - Quadro Consolidado'!AM85=Conferidor!$CM$2,'Anexo V - Quadro Consolidado'!R85,0)</f>
        <v>0</v>
      </c>
      <c r="CO86" s="43">
        <f>IF('Anexo V - Quadro Consolidado'!AN85=Conferidor!$CO$2,'Anexo V - Quadro Consolidado'!S85,0)</f>
        <v>0</v>
      </c>
      <c r="CP86" s="43">
        <f>IF('Anexo V - Quadro Consolidado'!AN85=Conferidor!$CP$2,'Anexo V - Quadro Consolidado'!S85,0)</f>
        <v>0</v>
      </c>
      <c r="CQ86" s="43">
        <f>IF('Anexo V - Quadro Consolidado'!AN85=Conferidor!$CQ$2,'Anexo V - Quadro Consolidado'!S85,0)</f>
        <v>0</v>
      </c>
      <c r="CR86" s="43">
        <f>IF('Anexo V - Quadro Consolidado'!AN85=Conferidor!$CR$2,'Anexo V - Quadro Consolidado'!S85,0)</f>
        <v>0</v>
      </c>
      <c r="CS86" s="43">
        <f>IF('Anexo V - Quadro Consolidado'!AN85=Conferidor!$CS$2,'Anexo V - Quadro Consolidado'!S85,0)</f>
        <v>0</v>
      </c>
      <c r="CT86" s="43">
        <f>IF('Anexo V - Quadro Consolidado'!AN85=Conferidor!$CT$2,'Anexo V - Quadro Consolidado'!S85,0)</f>
        <v>0</v>
      </c>
      <c r="CV86" s="43">
        <f>IF('Anexo V - Quadro Consolidado'!AO85=Conferidor!$CV$2,'Anexo V - Quadro Consolidado'!T85,0)</f>
        <v>0</v>
      </c>
      <c r="CW86" s="43">
        <f>IF('Anexo V - Quadro Consolidado'!AO85=Conferidor!$CW$2,'Anexo V - Quadro Consolidado'!T85,0)</f>
        <v>0</v>
      </c>
      <c r="CX86" s="43">
        <f>IF('Anexo V - Quadro Consolidado'!AO85=Conferidor!$CX$2,'Anexo V - Quadro Consolidado'!T85,0)</f>
        <v>0</v>
      </c>
      <c r="CY86" s="43">
        <f>IF('Anexo V - Quadro Consolidado'!AO85=Conferidor!$CY$2,'Anexo V - Quadro Consolidado'!T85,0)</f>
        <v>0</v>
      </c>
      <c r="CZ86" s="43">
        <f>IF('Anexo V - Quadro Consolidado'!AO85=Conferidor!$CZ$2,'Anexo V - Quadro Consolidado'!T85,0)</f>
        <v>0</v>
      </c>
      <c r="DA86" s="43">
        <f>IF('Anexo V - Quadro Consolidado'!AO85=Conferidor!$DA$2,'Anexo V - Quadro Consolidado'!T85,0)</f>
        <v>0</v>
      </c>
      <c r="DC86" s="43">
        <f>IF('Anexo V - Quadro Consolidado'!AL85=Conferidor!$DC$2,'Anexo V - Quadro Consolidado'!Q85,0)</f>
        <v>0</v>
      </c>
      <c r="DD86" s="43">
        <f>IF('Anexo V - Quadro Consolidado'!AL85=Conferidor!$DD$2,'Anexo V - Quadro Consolidado'!Q85,0)</f>
        <v>0</v>
      </c>
      <c r="DE86" s="43">
        <f>IF('Anexo V - Quadro Consolidado'!AL85=Conferidor!$DE$2,'Anexo V - Quadro Consolidado'!Q85,0)</f>
        <v>0</v>
      </c>
      <c r="DF86" s="43">
        <f>IF('Anexo V - Quadro Consolidado'!AL85=Conferidor!$DF$2,'Anexo V - Quadro Consolidado'!Q85,0)</f>
        <v>0</v>
      </c>
      <c r="DG86" s="43">
        <f>IF('Anexo V - Quadro Consolidado'!AL85=Conferidor!$DG$2,'Anexo V - Quadro Consolidado'!Q85,0)</f>
        <v>0</v>
      </c>
      <c r="DH86" s="43">
        <f>IF('Anexo V - Quadro Consolidado'!AL85=Conferidor!$DH$2,'Anexo V - Quadro Consolidado'!Q85,0)</f>
        <v>0</v>
      </c>
      <c r="DJ86" s="43">
        <f>IF('Anexo V - Quadro Consolidado'!AP85=Conferidor!$DJ$2,'Anexo V - Quadro Consolidado'!U85,0)</f>
        <v>0</v>
      </c>
      <c r="DK86" s="43">
        <f>IF('Anexo V - Quadro Consolidado'!AP85=Conferidor!$DK$2,'Anexo V - Quadro Consolidado'!U85,0)</f>
        <v>0</v>
      </c>
      <c r="DL86" s="43">
        <f>IF('Anexo V - Quadro Consolidado'!AP85=Conferidor!$DL$2,'Anexo V - Quadro Consolidado'!U85,0)</f>
        <v>0</v>
      </c>
      <c r="DM86" s="43">
        <f>IF('Anexo V - Quadro Consolidado'!AP85=Conferidor!$DM$2,'Anexo V - Quadro Consolidado'!U85,0)</f>
        <v>0</v>
      </c>
      <c r="DN86" s="43">
        <f>IF('Anexo V - Quadro Consolidado'!AP85=Conferidor!$DN$2,'Anexo V - Quadro Consolidado'!U85,0)</f>
        <v>0</v>
      </c>
      <c r="DO86" s="43">
        <f>IF('Anexo V - Quadro Consolidado'!AP85=Conferidor!$DO$2,'Anexo V - Quadro Consolidado'!U85,0)</f>
        <v>0</v>
      </c>
      <c r="DQ86" s="43">
        <f>IF('Anexo V - Quadro Consolidado'!AQ85=Conferidor!$DQ$2,'Anexo V - Quadro Consolidado'!V85,0)</f>
        <v>0</v>
      </c>
      <c r="DR86" s="43">
        <f>IF('Anexo V - Quadro Consolidado'!AQ85=Conferidor!$DR$2,'Anexo V - Quadro Consolidado'!V85,0)</f>
        <v>0</v>
      </c>
      <c r="DS86" s="43">
        <f>IF('Anexo V - Quadro Consolidado'!AQ85=Conferidor!$DS$2,'Anexo V - Quadro Consolidado'!V85,0)</f>
        <v>0</v>
      </c>
      <c r="DT86" s="43">
        <f>IF('Anexo V - Quadro Consolidado'!AQ85=Conferidor!$DT$2,'Anexo V - Quadro Consolidado'!V85,0)</f>
        <v>0</v>
      </c>
      <c r="DU86" s="43">
        <f>IF('Anexo V - Quadro Consolidado'!AQ85=Conferidor!$DU$2,'Anexo V - Quadro Consolidado'!V85,0)</f>
        <v>0</v>
      </c>
      <c r="DV86" s="43">
        <f>IF('Anexo V - Quadro Consolidado'!AQ85=Conferidor!$DV$2,'Anexo V - Quadro Consolidado'!V85,0)</f>
        <v>0</v>
      </c>
      <c r="DX86" s="22">
        <f>IF('Anexo V - Quadro Consolidado'!AR85=Conferidor!$DX$2,'Anexo V - Quadro Consolidado'!W85,0)</f>
        <v>0</v>
      </c>
      <c r="DY86" s="22">
        <f>IF('Anexo V - Quadro Consolidado'!AR85=Conferidor!$DY$2,'Anexo V - Quadro Consolidado'!W85,0)</f>
        <v>0</v>
      </c>
      <c r="DZ86" s="22">
        <f>IF('Anexo V - Quadro Consolidado'!AR85=Conferidor!$DZ$2,'Anexo V - Quadro Consolidado'!W85,0)</f>
        <v>0</v>
      </c>
      <c r="EA86" s="22">
        <f>IF('Anexo V - Quadro Consolidado'!AR85=Conferidor!$EA$2,'Anexo V - Quadro Consolidado'!W85,0)</f>
        <v>0</v>
      </c>
      <c r="EB86" s="22">
        <f>IF('Anexo V - Quadro Consolidado'!AR85=Conferidor!$EB$2,'Anexo V - Quadro Consolidado'!W85,0)</f>
        <v>0</v>
      </c>
      <c r="EC86" s="22">
        <f>IF('Anexo V - Quadro Consolidado'!AR85=Conferidor!$EC$2,'Anexo V - Quadro Consolidado'!W85,0)</f>
        <v>0</v>
      </c>
      <c r="EE86" s="43">
        <f>IF('Anexo V - Quadro Consolidado'!AS85=Conferidor!$EE$2,'Anexo V - Quadro Consolidado'!X85,0)</f>
        <v>0</v>
      </c>
      <c r="EF86" s="43">
        <f>IF('Anexo V - Quadro Consolidado'!AS85=Conferidor!$EF$2,'Anexo V - Quadro Consolidado'!X85,0)</f>
        <v>0</v>
      </c>
      <c r="EG86" s="43">
        <f>IF('Anexo V - Quadro Consolidado'!AS85=Conferidor!$EG$2,'Anexo V - Quadro Consolidado'!X85,0)</f>
        <v>0</v>
      </c>
      <c r="EH86" s="43">
        <f>IF('Anexo V - Quadro Consolidado'!AS85=Conferidor!$EH$2,'Anexo V - Quadro Consolidado'!X85,0)</f>
        <v>0</v>
      </c>
      <c r="EI86" s="43">
        <f>IF('Anexo V - Quadro Consolidado'!AS85=Conferidor!$EI$2,'Anexo V - Quadro Consolidado'!X85,0)</f>
        <v>0</v>
      </c>
      <c r="EJ86" s="43">
        <f>IF('Anexo V - Quadro Consolidado'!AS85=Conferidor!$EJ$2,'Anexo V - Quadro Consolidado'!X85,0)</f>
        <v>0</v>
      </c>
      <c r="EL86" s="43">
        <f>IF('Anexo V - Quadro Consolidado'!AT85=Conferidor!$EL$2,'Anexo V - Quadro Consolidado'!Y85,0)</f>
        <v>0</v>
      </c>
      <c r="EM86" s="43">
        <f>IF('Anexo V - Quadro Consolidado'!AT85=Conferidor!$EM$2,'Anexo V - Quadro Consolidado'!Y85,0)</f>
        <v>0</v>
      </c>
      <c r="EN86" s="43">
        <f>IF('Anexo V - Quadro Consolidado'!AT85=Conferidor!$EN$2,'Anexo V - Quadro Consolidado'!Y85,0)</f>
        <v>0</v>
      </c>
      <c r="EO86" s="43">
        <f>IF('Anexo V - Quadro Consolidado'!AT85=Conferidor!$EO$2,'Anexo V - Quadro Consolidado'!Y85,0)</f>
        <v>0</v>
      </c>
      <c r="EP86" s="43">
        <f>IF('Anexo V - Quadro Consolidado'!AT85=Conferidor!$EP$2,'Anexo V - Quadro Consolidado'!Y85,0)</f>
        <v>0</v>
      </c>
      <c r="EQ86" s="43">
        <f>IF('Anexo V - Quadro Consolidado'!AT85=Conferidor!$EQ$2,'Anexo V - Quadro Consolidado'!Y85,0)</f>
        <v>0</v>
      </c>
    </row>
    <row r="87" spans="1:147">
      <c r="A87" s="475" t="s">
        <v>107</v>
      </c>
      <c r="B87" s="475" t="s">
        <v>128</v>
      </c>
      <c r="C87" s="12" t="s">
        <v>74</v>
      </c>
      <c r="D87" s="50">
        <f>IF('Anexo V - Quadro Consolidado'!AA86=Conferidor!$D$2,'Anexo V - Quadro Consolidado'!F86,0)</f>
        <v>0</v>
      </c>
      <c r="E87" s="50">
        <f>IF('Anexo V - Quadro Consolidado'!AA86=Conferidor!$E$2,'Anexo V - Quadro Consolidado'!F86,0)</f>
        <v>0</v>
      </c>
      <c r="F87" s="50">
        <f>IF('Anexo V - Quadro Consolidado'!AA86=Conferidor!$F$2,'Anexo V - Quadro Consolidado'!F86,0)</f>
        <v>0</v>
      </c>
      <c r="G87" s="50">
        <f>IF('Anexo V - Quadro Consolidado'!AA86=Conferidor!$G$2,'Anexo V - Quadro Consolidado'!F86,0)</f>
        <v>0</v>
      </c>
      <c r="H87" s="50">
        <f>IF('Anexo V - Quadro Consolidado'!AA86=Conferidor!$H$2,'Anexo V - Quadro Consolidado'!F86,0)</f>
        <v>0</v>
      </c>
      <c r="I87" s="50">
        <f>IF('Anexo V - Quadro Consolidado'!AA86=Conferidor!$I$2,'Anexo V - Quadro Consolidado'!F86,0)</f>
        <v>0</v>
      </c>
      <c r="K87" s="262">
        <f>IF('Anexo V - Quadro Consolidado'!AB86=Conferidor!$K$2,'Anexo V - Quadro Consolidado'!G86,0)</f>
        <v>0</v>
      </c>
      <c r="L87" s="262">
        <f>IF('Anexo V - Quadro Consolidado'!AB86=Conferidor!$L$2,'Anexo V - Quadro Consolidado'!G86,0)</f>
        <v>0</v>
      </c>
      <c r="M87" s="262">
        <f>IF('Anexo V - Quadro Consolidado'!AB86=Conferidor!$M$2,'Anexo V - Quadro Consolidado'!G86,0)</f>
        <v>0</v>
      </c>
      <c r="N87" s="262">
        <f>IF('Anexo V - Quadro Consolidado'!AB86=Conferidor!$N$2,'Anexo V - Quadro Consolidado'!G86,0)</f>
        <v>0</v>
      </c>
      <c r="O87" s="262">
        <f>IF('Anexo V - Quadro Consolidado'!AB86=Conferidor!$O$2,'Anexo V - Quadro Consolidado'!G86,0)</f>
        <v>0</v>
      </c>
      <c r="P87" s="262">
        <f>IF('Anexo V - Quadro Consolidado'!AB86=Conferidor!$P$2,'Anexo V - Quadro Consolidado'!G86,0)</f>
        <v>0</v>
      </c>
      <c r="R87" s="50">
        <f>IF('Anexo V - Quadro Consolidado'!AC86=Conferidor!$R$2,'Anexo V - Quadro Consolidado'!H86,0)</f>
        <v>0</v>
      </c>
      <c r="S87" s="50">
        <f>IF('Anexo V - Quadro Consolidado'!AC86=Conferidor!$S$2,'Anexo V - Quadro Consolidado'!H86,0)</f>
        <v>0</v>
      </c>
      <c r="T87" s="50">
        <f>IF('Anexo V - Quadro Consolidado'!AC86=Conferidor!$T$2,'Anexo V - Quadro Consolidado'!H86,0)</f>
        <v>0</v>
      </c>
      <c r="U87" s="50">
        <f>IF('Anexo V - Quadro Consolidado'!AC86=Conferidor!$U$2,'Anexo V - Quadro Consolidado'!H86,0)</f>
        <v>0</v>
      </c>
      <c r="V87" s="50">
        <f>IF('Anexo V - Quadro Consolidado'!AC86=Conferidor!$V$2,'Anexo V - Quadro Consolidado'!H86,0)</f>
        <v>0</v>
      </c>
      <c r="W87" s="50">
        <f>IF('Anexo V - Quadro Consolidado'!AC86=Conferidor!$W$2,'Anexo V - Quadro Consolidado'!H86,0)</f>
        <v>0</v>
      </c>
      <c r="Y87" s="43">
        <f>IF('Anexo V - Quadro Consolidado'!AH86=Conferidor!$Y$2,'Anexo V - Quadro Consolidado'!M86,0)</f>
        <v>0</v>
      </c>
      <c r="Z87" s="43">
        <f>IF('Anexo V - Quadro Consolidado'!AH86=Conferidor!$Z$2,'Anexo V - Quadro Consolidado'!M86,0)</f>
        <v>0</v>
      </c>
      <c r="AA87" s="43">
        <f>IF('Anexo V - Quadro Consolidado'!AH86=Conferidor!$AA$2,'Anexo V - Quadro Consolidado'!M86,0)</f>
        <v>0</v>
      </c>
      <c r="AB87" s="43">
        <f>IF('Anexo V - Quadro Consolidado'!AH86=Conferidor!$AB$2,'Anexo V - Quadro Consolidado'!M86,0)</f>
        <v>0</v>
      </c>
      <c r="AC87" s="43">
        <f>IF('Anexo V - Quadro Consolidado'!AH86=Conferidor!$AC$2,'Anexo V - Quadro Consolidado'!M86,0)</f>
        <v>0</v>
      </c>
      <c r="AD87" s="43">
        <f>IF('Anexo V - Quadro Consolidado'!AH86=Conferidor!$AD$2,'Anexo V - Quadro Consolidado'!M86,0)</f>
        <v>0</v>
      </c>
      <c r="AF87" s="43">
        <f>IF('Anexo V - Quadro Consolidado'!AI86=Conferidor!$AF$2,'Anexo V - Quadro Consolidado'!N86,0)</f>
        <v>0</v>
      </c>
      <c r="AG87" s="43">
        <f>IF('Anexo V - Quadro Consolidado'!AI86=Conferidor!$AG$2,'Anexo V - Quadro Consolidado'!N86,0)</f>
        <v>0</v>
      </c>
      <c r="AH87" s="43">
        <f>IF('Anexo V - Quadro Consolidado'!AI86=Conferidor!$AH$2,'Anexo V - Quadro Consolidado'!N86,0)</f>
        <v>0</v>
      </c>
      <c r="AI87" s="43">
        <f>IF('Anexo V - Quadro Consolidado'!AI86=Conferidor!$AI$2,'Anexo V - Quadro Consolidado'!N86,0)</f>
        <v>0</v>
      </c>
      <c r="AJ87" s="43">
        <f>IF('Anexo V - Quadro Consolidado'!AI86=Conferidor!$AJ$2,'Anexo V - Quadro Consolidado'!N86,0)</f>
        <v>0</v>
      </c>
      <c r="AK87" s="43">
        <f>IF('Anexo V - Quadro Consolidado'!AI86=Conferidor!$AK$2,'Anexo V - Quadro Consolidado'!N86,0)</f>
        <v>0</v>
      </c>
      <c r="AM87" s="43">
        <f>IF('Anexo V - Quadro Consolidado'!AJ86=Conferidor!$AM$2,'Anexo V - Quadro Consolidado'!O86,0)</f>
        <v>0</v>
      </c>
      <c r="AN87" s="43">
        <f>IF('Anexo V - Quadro Consolidado'!AJ86=Conferidor!$AN$2,'Anexo V - Quadro Consolidado'!O86,0)</f>
        <v>0</v>
      </c>
      <c r="AO87" s="43">
        <f>IF('Anexo V - Quadro Consolidado'!AJ86=Conferidor!$AO$2,'Anexo V - Quadro Consolidado'!O86,0)</f>
        <v>0</v>
      </c>
      <c r="AP87" s="43">
        <f>IF('Anexo V - Quadro Consolidado'!AJ86=Conferidor!$AP$2,'Anexo V - Quadro Consolidado'!O86,0)</f>
        <v>0</v>
      </c>
      <c r="AQ87" s="43">
        <f>IF('Anexo V - Quadro Consolidado'!AJ86=Conferidor!$AQ$2,'Anexo V - Quadro Consolidado'!O86,0)</f>
        <v>0</v>
      </c>
      <c r="AR87" s="43">
        <f>IF('Anexo V - Quadro Consolidado'!AJ86=Conferidor!$AR$2,'Anexo V - Quadro Consolidado'!O86,0)</f>
        <v>0</v>
      </c>
      <c r="AT87" s="43">
        <f>IF('Anexo V - Quadro Consolidado'!AE86=Conferidor!$AT$2,'Anexo V - Quadro Consolidado'!J86,0)</f>
        <v>0</v>
      </c>
      <c r="AU87" s="43">
        <f>IF('Anexo V - Quadro Consolidado'!AE86=Conferidor!$AU$2,'Anexo V - Quadro Consolidado'!J86,0)</f>
        <v>0</v>
      </c>
      <c r="AV87" s="43">
        <f>IF('Anexo V - Quadro Consolidado'!AE86=Conferidor!$AV$2,'Anexo V - Quadro Consolidado'!J86,0)</f>
        <v>0</v>
      </c>
      <c r="AW87" s="43">
        <f>IF('Anexo V - Quadro Consolidado'!AE86=Conferidor!$AW$2,'Anexo V - Quadro Consolidado'!J86,0)</f>
        <v>0</v>
      </c>
      <c r="AX87" s="43">
        <f>IF('Anexo V - Quadro Consolidado'!AE86=Conferidor!$AX$2,'Anexo V - Quadro Consolidado'!J86,0)</f>
        <v>0</v>
      </c>
      <c r="AY87" s="43">
        <f>IF('Anexo V - Quadro Consolidado'!AE86=Conferidor!$AY$2,'Anexo V - Quadro Consolidado'!J86,0)</f>
        <v>0</v>
      </c>
      <c r="AZ87" s="43">
        <f>IF('Anexo V - Quadro Consolidado'!AE86=Conferidor!$AZ$2,'Anexo V - Quadro Consolidado'!J86,0)</f>
        <v>0</v>
      </c>
      <c r="BA87" s="43">
        <f>IF('Anexo V - Quadro Consolidado'!AE86=Conferidor!$BA$2,'Anexo V - Quadro Consolidado'!J86,0)</f>
        <v>0</v>
      </c>
      <c r="BB87" s="43">
        <f>IF('Anexo V - Quadro Consolidado'!AE86=Conferidor!$BB$2,'Anexo V - Quadro Consolidado'!J86,0)</f>
        <v>0</v>
      </c>
      <c r="BD87" s="43">
        <f>IF('Anexo V - Quadro Consolidado'!AF86=Conferidor!$BD$2,'Anexo V - Quadro Consolidado'!K86,0)</f>
        <v>0</v>
      </c>
      <c r="BE87" s="43">
        <f>IF('Anexo V - Quadro Consolidado'!AF86=Conferidor!$BE$2,'Anexo V - Quadro Consolidado'!K86,0)</f>
        <v>0</v>
      </c>
      <c r="BF87" s="43">
        <f>IF('Anexo V - Quadro Consolidado'!AF86=Conferidor!$BF$2,'Anexo V - Quadro Consolidado'!K86,0)</f>
        <v>0</v>
      </c>
      <c r="BG87" s="43">
        <f>IF('Anexo V - Quadro Consolidado'!AF86=Conferidor!$BG$2,'Anexo V - Quadro Consolidado'!K86,0)</f>
        <v>0</v>
      </c>
      <c r="BH87" s="43">
        <f>IF('Anexo V - Quadro Consolidado'!AF86=Conferidor!$BH$2,'Anexo V - Quadro Consolidado'!K86,0)</f>
        <v>1</v>
      </c>
      <c r="BI87" s="43">
        <f>IF('Anexo V - Quadro Consolidado'!AF86=Conferidor!$BI$2,'Anexo V - Quadro Consolidado'!K86,0)</f>
        <v>0</v>
      </c>
      <c r="BJ87" s="43">
        <f>IF('Anexo V - Quadro Consolidado'!AF86=Conferidor!$BJ$2,'Anexo V - Quadro Consolidado'!K86,0)</f>
        <v>0</v>
      </c>
      <c r="BK87" s="43">
        <f>IF('Anexo V - Quadro Consolidado'!AF86=Conferidor!$BK$2,'Anexo V - Quadro Consolidado'!K86,0)</f>
        <v>0</v>
      </c>
      <c r="BM87" s="43">
        <f>IF('Anexo V - Quadro Consolidado'!AG86=Conferidor!$BM$2,'Anexo V - Quadro Consolidado'!L86,0)</f>
        <v>0</v>
      </c>
      <c r="BN87" s="43">
        <f>IF('Anexo V - Quadro Consolidado'!AG86=Conferidor!$BN$2,'Anexo V - Quadro Consolidado'!L86,0)</f>
        <v>0</v>
      </c>
      <c r="BO87" s="43">
        <f>IF('Anexo V - Quadro Consolidado'!AG86=Conferidor!$BO$2,'Anexo V - Quadro Consolidado'!L86,0)</f>
        <v>0</v>
      </c>
      <c r="BP87" s="43">
        <f>IF('Anexo V - Quadro Consolidado'!AG86=Conferidor!$BP$2,'Anexo V - Quadro Consolidado'!L86,0)</f>
        <v>0</v>
      </c>
      <c r="BQ87" s="43">
        <f>IF('Anexo V - Quadro Consolidado'!AG86=Conferidor!$BQ$2,'Anexo V - Quadro Consolidado'!L86,0)</f>
        <v>0</v>
      </c>
      <c r="BR87" s="43">
        <f>IF('Anexo V - Quadro Consolidado'!AG86=Conferidor!$BR$2,'Anexo V - Quadro Consolidado'!L86,0)</f>
        <v>0</v>
      </c>
      <c r="BT87" s="43">
        <f>IF('Anexo V - Quadro Consolidado'!AD86=Conferidor!$BT$2,'Anexo V - Quadro Consolidado'!I86,0)</f>
        <v>0</v>
      </c>
      <c r="BU87" s="43">
        <f>IF('Anexo V - Quadro Consolidado'!AD86=Conferidor!$BU$2,'Anexo V - Quadro Consolidado'!I86,0)</f>
        <v>0</v>
      </c>
      <c r="BV87" s="43">
        <f>IF('Anexo V - Quadro Consolidado'!AD86=Conferidor!$BV$2,'Anexo V - Quadro Consolidado'!I86,0)</f>
        <v>0</v>
      </c>
      <c r="BW87" s="43">
        <f>IF('Anexo V - Quadro Consolidado'!AD86=Conferidor!$BW$2,'Anexo V - Quadro Consolidado'!I86,0)</f>
        <v>0</v>
      </c>
      <c r="BX87" s="43">
        <f>IF('Anexo V - Quadro Consolidado'!AD86=Conferidor!$BX$2,'Anexo V - Quadro Consolidado'!I86,0)</f>
        <v>0</v>
      </c>
      <c r="BY87" s="43">
        <f>IF('Anexo V - Quadro Consolidado'!AD86=Conferidor!$BY$2,'Anexo V - Quadro Consolidado'!I86,0)</f>
        <v>0</v>
      </c>
      <c r="CA87" s="43">
        <f>IF('Anexo V - Quadro Consolidado'!AK86=Conferidor!$CA$2,'Anexo V - Quadro Consolidado'!P86,0)</f>
        <v>0</v>
      </c>
      <c r="CB87" s="43">
        <f>IF('Anexo V - Quadro Consolidado'!AK86=Conferidor!$CB$2,'Anexo V - Quadro Consolidado'!P86,0)</f>
        <v>0</v>
      </c>
      <c r="CC87" s="43">
        <f>IF('Anexo V - Quadro Consolidado'!AK86=Conferidor!$CC$2,'Anexo V - Quadro Consolidado'!P86,0)</f>
        <v>0</v>
      </c>
      <c r="CD87" s="43">
        <f>IF('Anexo V - Quadro Consolidado'!AK86=Conferidor!$CD$2,'Anexo V - Quadro Consolidado'!P86,0)</f>
        <v>0</v>
      </c>
      <c r="CE87" s="43">
        <f>IF('Anexo V - Quadro Consolidado'!AK86=Conferidor!$CE$2,'Anexo V - Quadro Consolidado'!P86,0)</f>
        <v>0</v>
      </c>
      <c r="CF87" s="43">
        <f>IF('Anexo V - Quadro Consolidado'!AK86=Conferidor!$CF$2,'Anexo V - Quadro Consolidado'!P86,0)</f>
        <v>0</v>
      </c>
      <c r="CH87" s="43">
        <f>IF('Anexo V - Quadro Consolidado'!AM86=Conferidor!$CH$2,'Anexo V - Quadro Consolidado'!R86,0)</f>
        <v>0</v>
      </c>
      <c r="CI87" s="43">
        <f>IF('Anexo V - Quadro Consolidado'!AM86=Conferidor!$CI$2,'Anexo V - Quadro Consolidado'!R86,0)</f>
        <v>0</v>
      </c>
      <c r="CJ87" s="43">
        <f>IF('Anexo V - Quadro Consolidado'!AM86=Conferidor!$CJ$2,'Anexo V - Quadro Consolidado'!R86,0)</f>
        <v>0</v>
      </c>
      <c r="CK87" s="43">
        <f>IF('Anexo V - Quadro Consolidado'!AM86=Conferidor!$CK$2,'Anexo V - Quadro Consolidado'!R86,0)</f>
        <v>0</v>
      </c>
      <c r="CL87" s="43">
        <f>IF('Anexo V - Quadro Consolidado'!AM86=Conferidor!$CL$2,'Anexo V - Quadro Consolidado'!R86,0)</f>
        <v>0</v>
      </c>
      <c r="CM87" s="43">
        <f>IF('Anexo V - Quadro Consolidado'!AM86=Conferidor!$CM$2,'Anexo V - Quadro Consolidado'!R86,0)</f>
        <v>0</v>
      </c>
      <c r="CO87" s="43">
        <f>IF('Anexo V - Quadro Consolidado'!AN86=Conferidor!$CO$2,'Anexo V - Quadro Consolidado'!S86,0)</f>
        <v>0</v>
      </c>
      <c r="CP87" s="43">
        <f>IF('Anexo V - Quadro Consolidado'!AN86=Conferidor!$CP$2,'Anexo V - Quadro Consolidado'!S86,0)</f>
        <v>0</v>
      </c>
      <c r="CQ87" s="43">
        <f>IF('Anexo V - Quadro Consolidado'!AN86=Conferidor!$CQ$2,'Anexo V - Quadro Consolidado'!S86,0)</f>
        <v>0</v>
      </c>
      <c r="CR87" s="43">
        <f>IF('Anexo V - Quadro Consolidado'!AN86=Conferidor!$CR$2,'Anexo V - Quadro Consolidado'!S86,0)</f>
        <v>0</v>
      </c>
      <c r="CS87" s="43">
        <f>IF('Anexo V - Quadro Consolidado'!AN86=Conferidor!$CS$2,'Anexo V - Quadro Consolidado'!S86,0)</f>
        <v>0</v>
      </c>
      <c r="CT87" s="43">
        <f>IF('Anexo V - Quadro Consolidado'!AN86=Conferidor!$CT$2,'Anexo V - Quadro Consolidado'!S86,0)</f>
        <v>0</v>
      </c>
      <c r="CV87" s="43">
        <f>IF('Anexo V - Quadro Consolidado'!AO86=Conferidor!$CV$2,'Anexo V - Quadro Consolidado'!T86,0)</f>
        <v>0</v>
      </c>
      <c r="CW87" s="43">
        <f>IF('Anexo V - Quadro Consolidado'!AO86=Conferidor!$CW$2,'Anexo V - Quadro Consolidado'!T86,0)</f>
        <v>0</v>
      </c>
      <c r="CX87" s="43">
        <f>IF('Anexo V - Quadro Consolidado'!AO86=Conferidor!$CX$2,'Anexo V - Quadro Consolidado'!T86,0)</f>
        <v>0</v>
      </c>
      <c r="CY87" s="43">
        <f>IF('Anexo V - Quadro Consolidado'!AO86=Conferidor!$CY$2,'Anexo V - Quadro Consolidado'!T86,0)</f>
        <v>0</v>
      </c>
      <c r="CZ87" s="43">
        <f>IF('Anexo V - Quadro Consolidado'!AO86=Conferidor!$CZ$2,'Anexo V - Quadro Consolidado'!T86,0)</f>
        <v>0</v>
      </c>
      <c r="DA87" s="43">
        <f>IF('Anexo V - Quadro Consolidado'!AO86=Conferidor!$DA$2,'Anexo V - Quadro Consolidado'!T86,0)</f>
        <v>0</v>
      </c>
      <c r="DC87" s="43">
        <f>IF('Anexo V - Quadro Consolidado'!AL86=Conferidor!$DC$2,'Anexo V - Quadro Consolidado'!Q86,0)</f>
        <v>0</v>
      </c>
      <c r="DD87" s="43">
        <f>IF('Anexo V - Quadro Consolidado'!AL86=Conferidor!$DD$2,'Anexo V - Quadro Consolidado'!Q86,0)</f>
        <v>0</v>
      </c>
      <c r="DE87" s="43">
        <f>IF('Anexo V - Quadro Consolidado'!AL86=Conferidor!$DE$2,'Anexo V - Quadro Consolidado'!Q86,0)</f>
        <v>0</v>
      </c>
      <c r="DF87" s="43">
        <f>IF('Anexo V - Quadro Consolidado'!AL86=Conferidor!$DF$2,'Anexo V - Quadro Consolidado'!Q86,0)</f>
        <v>0</v>
      </c>
      <c r="DG87" s="43">
        <f>IF('Anexo V - Quadro Consolidado'!AL86=Conferidor!$DG$2,'Anexo V - Quadro Consolidado'!Q86,0)</f>
        <v>0</v>
      </c>
      <c r="DH87" s="43">
        <f>IF('Anexo V - Quadro Consolidado'!AL86=Conferidor!$DH$2,'Anexo V - Quadro Consolidado'!Q86,0)</f>
        <v>0</v>
      </c>
      <c r="DJ87" s="43">
        <f>IF('Anexo V - Quadro Consolidado'!AP86=Conferidor!$DJ$2,'Anexo V - Quadro Consolidado'!U86,0)</f>
        <v>0</v>
      </c>
      <c r="DK87" s="43">
        <f>IF('Anexo V - Quadro Consolidado'!AP86=Conferidor!$DK$2,'Anexo V - Quadro Consolidado'!U86,0)</f>
        <v>0</v>
      </c>
      <c r="DL87" s="43">
        <f>IF('Anexo V - Quadro Consolidado'!AP86=Conferidor!$DL$2,'Anexo V - Quadro Consolidado'!U86,0)</f>
        <v>0</v>
      </c>
      <c r="DM87" s="43">
        <f>IF('Anexo V - Quadro Consolidado'!AP86=Conferidor!$DM$2,'Anexo V - Quadro Consolidado'!U86,0)</f>
        <v>0</v>
      </c>
      <c r="DN87" s="43">
        <f>IF('Anexo V - Quadro Consolidado'!AP86=Conferidor!$DN$2,'Anexo V - Quadro Consolidado'!U86,0)</f>
        <v>0</v>
      </c>
      <c r="DO87" s="43">
        <f>IF('Anexo V - Quadro Consolidado'!AP86=Conferidor!$DO$2,'Anexo V - Quadro Consolidado'!U86,0)</f>
        <v>0</v>
      </c>
      <c r="DQ87" s="43">
        <f>IF('Anexo V - Quadro Consolidado'!AQ86=Conferidor!$DQ$2,'Anexo V - Quadro Consolidado'!V86,0)</f>
        <v>0</v>
      </c>
      <c r="DR87" s="43">
        <f>IF('Anexo V - Quadro Consolidado'!AQ86=Conferidor!$DR$2,'Anexo V - Quadro Consolidado'!V86,0)</f>
        <v>0</v>
      </c>
      <c r="DS87" s="43">
        <f>IF('Anexo V - Quadro Consolidado'!AQ86=Conferidor!$DS$2,'Anexo V - Quadro Consolidado'!V86,0)</f>
        <v>0</v>
      </c>
      <c r="DT87" s="43">
        <f>IF('Anexo V - Quadro Consolidado'!AQ86=Conferidor!$DT$2,'Anexo V - Quadro Consolidado'!V86,0)</f>
        <v>0</v>
      </c>
      <c r="DU87" s="43">
        <f>IF('Anexo V - Quadro Consolidado'!AQ86=Conferidor!$DU$2,'Anexo V - Quadro Consolidado'!V86,0)</f>
        <v>0</v>
      </c>
      <c r="DV87" s="43">
        <f>IF('Anexo V - Quadro Consolidado'!AQ86=Conferidor!$DV$2,'Anexo V - Quadro Consolidado'!V86,0)</f>
        <v>0</v>
      </c>
      <c r="DX87" s="22">
        <f>IF('Anexo V - Quadro Consolidado'!AR86=Conferidor!$DX$2,'Anexo V - Quadro Consolidado'!W86,0)</f>
        <v>0</v>
      </c>
      <c r="DY87" s="22">
        <f>IF('Anexo V - Quadro Consolidado'!AR86=Conferidor!$DY$2,'Anexo V - Quadro Consolidado'!W86,0)</f>
        <v>0</v>
      </c>
      <c r="DZ87" s="22">
        <f>IF('Anexo V - Quadro Consolidado'!AR86=Conferidor!$DZ$2,'Anexo V - Quadro Consolidado'!W86,0)</f>
        <v>0</v>
      </c>
      <c r="EA87" s="22">
        <f>IF('Anexo V - Quadro Consolidado'!AR86=Conferidor!$EA$2,'Anexo V - Quadro Consolidado'!W86,0)</f>
        <v>0</v>
      </c>
      <c r="EB87" s="22">
        <f>IF('Anexo V - Quadro Consolidado'!AR86=Conferidor!$EB$2,'Anexo V - Quadro Consolidado'!W86,0)</f>
        <v>0</v>
      </c>
      <c r="EC87" s="22">
        <f>IF('Anexo V - Quadro Consolidado'!AR86=Conferidor!$EC$2,'Anexo V - Quadro Consolidado'!W86,0)</f>
        <v>0</v>
      </c>
      <c r="EE87" s="43">
        <f>IF('Anexo V - Quadro Consolidado'!AS86=Conferidor!$EE$2,'Anexo V - Quadro Consolidado'!X86,0)</f>
        <v>0</v>
      </c>
      <c r="EF87" s="43">
        <f>IF('Anexo V - Quadro Consolidado'!AS86=Conferidor!$EF$2,'Anexo V - Quadro Consolidado'!X86,0)</f>
        <v>0</v>
      </c>
      <c r="EG87" s="43">
        <f>IF('Anexo V - Quadro Consolidado'!AS86=Conferidor!$EG$2,'Anexo V - Quadro Consolidado'!X86,0)</f>
        <v>0</v>
      </c>
      <c r="EH87" s="43">
        <f>IF('Anexo V - Quadro Consolidado'!AS86=Conferidor!$EH$2,'Anexo V - Quadro Consolidado'!X86,0)</f>
        <v>0</v>
      </c>
      <c r="EI87" s="43">
        <f>IF('Anexo V - Quadro Consolidado'!AS86=Conferidor!$EI$2,'Anexo V - Quadro Consolidado'!X86,0)</f>
        <v>0</v>
      </c>
      <c r="EJ87" s="43">
        <f>IF('Anexo V - Quadro Consolidado'!AS86=Conferidor!$EJ$2,'Anexo V - Quadro Consolidado'!X86,0)</f>
        <v>0</v>
      </c>
      <c r="EL87" s="43">
        <f>IF('Anexo V - Quadro Consolidado'!AT86=Conferidor!$EL$2,'Anexo V - Quadro Consolidado'!Y86,0)</f>
        <v>0</v>
      </c>
      <c r="EM87" s="43">
        <f>IF('Anexo V - Quadro Consolidado'!AT86=Conferidor!$EM$2,'Anexo V - Quadro Consolidado'!Y86,0)</f>
        <v>0</v>
      </c>
      <c r="EN87" s="43">
        <f>IF('Anexo V - Quadro Consolidado'!AT86=Conferidor!$EN$2,'Anexo V - Quadro Consolidado'!Y86,0)</f>
        <v>0</v>
      </c>
      <c r="EO87" s="43">
        <f>IF('Anexo V - Quadro Consolidado'!AT86=Conferidor!$EO$2,'Anexo V - Quadro Consolidado'!Y86,0)</f>
        <v>0</v>
      </c>
      <c r="EP87" s="43">
        <f>IF('Anexo V - Quadro Consolidado'!AT86=Conferidor!$EP$2,'Anexo V - Quadro Consolidado'!Y86,0)</f>
        <v>0</v>
      </c>
      <c r="EQ87" s="43">
        <f>IF('Anexo V - Quadro Consolidado'!AT86=Conferidor!$EQ$2,'Anexo V - Quadro Consolidado'!Y86,0)</f>
        <v>0</v>
      </c>
    </row>
    <row r="88" spans="1:147">
      <c r="A88" s="475" t="s">
        <v>107</v>
      </c>
      <c r="B88" s="475" t="s">
        <v>128</v>
      </c>
      <c r="C88" s="12" t="s">
        <v>124</v>
      </c>
      <c r="D88" s="50">
        <f>IF('Anexo V - Quadro Consolidado'!AA87=Conferidor!$D$2,'Anexo V - Quadro Consolidado'!F87,0)</f>
        <v>0</v>
      </c>
      <c r="E88" s="50">
        <f>IF('Anexo V - Quadro Consolidado'!AA87=Conferidor!$E$2,'Anexo V - Quadro Consolidado'!F87,0)</f>
        <v>0</v>
      </c>
      <c r="F88" s="50">
        <f>IF('Anexo V - Quadro Consolidado'!AA87=Conferidor!$F$2,'Anexo V - Quadro Consolidado'!F87,0)</f>
        <v>0</v>
      </c>
      <c r="G88" s="50">
        <f>IF('Anexo V - Quadro Consolidado'!AA87=Conferidor!$G$2,'Anexo V - Quadro Consolidado'!F87,0)</f>
        <v>0</v>
      </c>
      <c r="H88" s="50">
        <f>IF('Anexo V - Quadro Consolidado'!AA87=Conferidor!$H$2,'Anexo V - Quadro Consolidado'!F87,0)</f>
        <v>1</v>
      </c>
      <c r="I88" s="50">
        <f>IF('Anexo V - Quadro Consolidado'!AA87=Conferidor!$I$2,'Anexo V - Quadro Consolidado'!F87,0)</f>
        <v>0</v>
      </c>
      <c r="K88" s="262">
        <f>IF('Anexo V - Quadro Consolidado'!AB87=Conferidor!$K$2,'Anexo V - Quadro Consolidado'!G87,0)</f>
        <v>0</v>
      </c>
      <c r="L88" s="262">
        <f>IF('Anexo V - Quadro Consolidado'!AB87=Conferidor!$L$2,'Anexo V - Quadro Consolidado'!G87,0)</f>
        <v>0</v>
      </c>
      <c r="M88" s="262">
        <f>IF('Anexo V - Quadro Consolidado'!AB87=Conferidor!$M$2,'Anexo V - Quadro Consolidado'!G87,0)</f>
        <v>0</v>
      </c>
      <c r="N88" s="262">
        <f>IF('Anexo V - Quadro Consolidado'!AB87=Conferidor!$N$2,'Anexo V - Quadro Consolidado'!G87,0)</f>
        <v>0</v>
      </c>
      <c r="O88" s="262">
        <f>IF('Anexo V - Quadro Consolidado'!AB87=Conferidor!$O$2,'Anexo V - Quadro Consolidado'!G87,0)</f>
        <v>0</v>
      </c>
      <c r="P88" s="262">
        <f>IF('Anexo V - Quadro Consolidado'!AB87=Conferidor!$P$2,'Anexo V - Quadro Consolidado'!G87,0)</f>
        <v>0</v>
      </c>
      <c r="R88" s="50">
        <f>IF('Anexo V - Quadro Consolidado'!AC87=Conferidor!$R$2,'Anexo V - Quadro Consolidado'!H87,0)</f>
        <v>0</v>
      </c>
      <c r="S88" s="50">
        <f>IF('Anexo V - Quadro Consolidado'!AC87=Conferidor!$S$2,'Anexo V - Quadro Consolidado'!H87,0)</f>
        <v>0</v>
      </c>
      <c r="T88" s="50">
        <f>IF('Anexo V - Quadro Consolidado'!AC87=Conferidor!$T$2,'Anexo V - Quadro Consolidado'!H87,0)</f>
        <v>0</v>
      </c>
      <c r="U88" s="50">
        <f>IF('Anexo V - Quadro Consolidado'!AC87=Conferidor!$U$2,'Anexo V - Quadro Consolidado'!H87,0)</f>
        <v>0</v>
      </c>
      <c r="V88" s="50">
        <f>IF('Anexo V - Quadro Consolidado'!AC87=Conferidor!$V$2,'Anexo V - Quadro Consolidado'!H87,0)</f>
        <v>0</v>
      </c>
      <c r="W88" s="50">
        <f>IF('Anexo V - Quadro Consolidado'!AC87=Conferidor!$W$2,'Anexo V - Quadro Consolidado'!H87,0)</f>
        <v>0</v>
      </c>
      <c r="Y88" s="43">
        <f>IF('Anexo V - Quadro Consolidado'!AH87=Conferidor!$Y$2,'Anexo V - Quadro Consolidado'!M87,0)</f>
        <v>0</v>
      </c>
      <c r="Z88" s="43">
        <f>IF('Anexo V - Quadro Consolidado'!AH87=Conferidor!$Z$2,'Anexo V - Quadro Consolidado'!M87,0)</f>
        <v>0</v>
      </c>
      <c r="AA88" s="43">
        <f>IF('Anexo V - Quadro Consolidado'!AH87=Conferidor!$AA$2,'Anexo V - Quadro Consolidado'!M87,0)</f>
        <v>0</v>
      </c>
      <c r="AB88" s="43">
        <f>IF('Anexo V - Quadro Consolidado'!AH87=Conferidor!$AB$2,'Anexo V - Quadro Consolidado'!M87,0)</f>
        <v>0</v>
      </c>
      <c r="AC88" s="43">
        <f>IF('Anexo V - Quadro Consolidado'!AH87=Conferidor!$AC$2,'Anexo V - Quadro Consolidado'!M87,0)</f>
        <v>0</v>
      </c>
      <c r="AD88" s="43">
        <f>IF('Anexo V - Quadro Consolidado'!AH87=Conferidor!$AD$2,'Anexo V - Quadro Consolidado'!M87,0)</f>
        <v>0</v>
      </c>
      <c r="AF88" s="43">
        <f>IF('Anexo V - Quadro Consolidado'!AI87=Conferidor!$AF$2,'Anexo V - Quadro Consolidado'!N87,0)</f>
        <v>0</v>
      </c>
      <c r="AG88" s="43">
        <f>IF('Anexo V - Quadro Consolidado'!AI87=Conferidor!$AG$2,'Anexo V - Quadro Consolidado'!N87,0)</f>
        <v>0</v>
      </c>
      <c r="AH88" s="43">
        <f>IF('Anexo V - Quadro Consolidado'!AI87=Conferidor!$AH$2,'Anexo V - Quadro Consolidado'!N87,0)</f>
        <v>0</v>
      </c>
      <c r="AI88" s="43">
        <f>IF('Anexo V - Quadro Consolidado'!AI87=Conferidor!$AI$2,'Anexo V - Quadro Consolidado'!N87,0)</f>
        <v>0</v>
      </c>
      <c r="AJ88" s="43">
        <f>IF('Anexo V - Quadro Consolidado'!AI87=Conferidor!$AJ$2,'Anexo V - Quadro Consolidado'!N87,0)</f>
        <v>0</v>
      </c>
      <c r="AK88" s="43">
        <f>IF('Anexo V - Quadro Consolidado'!AI87=Conferidor!$AK$2,'Anexo V - Quadro Consolidado'!N87,0)</f>
        <v>0</v>
      </c>
      <c r="AM88" s="43">
        <f>IF('Anexo V - Quadro Consolidado'!AJ87=Conferidor!$AM$2,'Anexo V - Quadro Consolidado'!O87,0)</f>
        <v>0</v>
      </c>
      <c r="AN88" s="43">
        <f>IF('Anexo V - Quadro Consolidado'!AJ87=Conferidor!$AN$2,'Anexo V - Quadro Consolidado'!O87,0)</f>
        <v>0</v>
      </c>
      <c r="AO88" s="43">
        <f>IF('Anexo V - Quadro Consolidado'!AJ87=Conferidor!$AO$2,'Anexo V - Quadro Consolidado'!O87,0)</f>
        <v>0</v>
      </c>
      <c r="AP88" s="43">
        <f>IF('Anexo V - Quadro Consolidado'!AJ87=Conferidor!$AP$2,'Anexo V - Quadro Consolidado'!O87,0)</f>
        <v>0</v>
      </c>
      <c r="AQ88" s="43">
        <f>IF('Anexo V - Quadro Consolidado'!AJ87=Conferidor!$AQ$2,'Anexo V - Quadro Consolidado'!O87,0)</f>
        <v>0</v>
      </c>
      <c r="AR88" s="43">
        <f>IF('Anexo V - Quadro Consolidado'!AJ87=Conferidor!$AR$2,'Anexo V - Quadro Consolidado'!O87,0)</f>
        <v>0</v>
      </c>
      <c r="AT88" s="43">
        <f>IF('Anexo V - Quadro Consolidado'!AE87=Conferidor!$AT$2,'Anexo V - Quadro Consolidado'!J87,0)</f>
        <v>0</v>
      </c>
      <c r="AU88" s="43">
        <f>IF('Anexo V - Quadro Consolidado'!AE87=Conferidor!$AU$2,'Anexo V - Quadro Consolidado'!J87,0)</f>
        <v>0</v>
      </c>
      <c r="AV88" s="43">
        <f>IF('Anexo V - Quadro Consolidado'!AE87=Conferidor!$AV$2,'Anexo V - Quadro Consolidado'!J87,0)</f>
        <v>0</v>
      </c>
      <c r="AW88" s="43">
        <f>IF('Anexo V - Quadro Consolidado'!AE87=Conferidor!$AW$2,'Anexo V - Quadro Consolidado'!J87,0)</f>
        <v>0</v>
      </c>
      <c r="AX88" s="43">
        <f>IF('Anexo V - Quadro Consolidado'!AE87=Conferidor!$AX$2,'Anexo V - Quadro Consolidado'!J87,0)</f>
        <v>0</v>
      </c>
      <c r="AY88" s="43">
        <f>IF('Anexo V - Quadro Consolidado'!AE87=Conferidor!$AY$2,'Anexo V - Quadro Consolidado'!J87,0)</f>
        <v>0</v>
      </c>
      <c r="AZ88" s="43">
        <f>IF('Anexo V - Quadro Consolidado'!AE87=Conferidor!$AZ$2,'Anexo V - Quadro Consolidado'!J87,0)</f>
        <v>0</v>
      </c>
      <c r="BA88" s="43">
        <f>IF('Anexo V - Quadro Consolidado'!AE87=Conferidor!$BA$2,'Anexo V - Quadro Consolidado'!J87,0)</f>
        <v>0</v>
      </c>
      <c r="BB88" s="43">
        <f>IF('Anexo V - Quadro Consolidado'!AE87=Conferidor!$BB$2,'Anexo V - Quadro Consolidado'!J87,0)</f>
        <v>0</v>
      </c>
      <c r="BD88" s="43">
        <f>IF('Anexo V - Quadro Consolidado'!AF87=Conferidor!$BD$2,'Anexo V - Quadro Consolidado'!K87,0)</f>
        <v>0</v>
      </c>
      <c r="BE88" s="43">
        <f>IF('Anexo V - Quadro Consolidado'!AF87=Conferidor!$BE$2,'Anexo V - Quadro Consolidado'!K87,0)</f>
        <v>0</v>
      </c>
      <c r="BF88" s="43">
        <f>IF('Anexo V - Quadro Consolidado'!AF87=Conferidor!$BF$2,'Anexo V - Quadro Consolidado'!K87,0)</f>
        <v>0</v>
      </c>
      <c r="BG88" s="43">
        <f>IF('Anexo V - Quadro Consolidado'!AF87=Conferidor!$BG$2,'Anexo V - Quadro Consolidado'!K87,0)</f>
        <v>0</v>
      </c>
      <c r="BH88" s="43">
        <f>IF('Anexo V - Quadro Consolidado'!AF87=Conferidor!$BH$2,'Anexo V - Quadro Consolidado'!K87,0)</f>
        <v>0</v>
      </c>
      <c r="BI88" s="43">
        <f>IF('Anexo V - Quadro Consolidado'!AF87=Conferidor!$BI$2,'Anexo V - Quadro Consolidado'!K87,0)</f>
        <v>0</v>
      </c>
      <c r="BJ88" s="43">
        <f>IF('Anexo V - Quadro Consolidado'!AF87=Conferidor!$BJ$2,'Anexo V - Quadro Consolidado'!K87,0)</f>
        <v>0</v>
      </c>
      <c r="BK88" s="43">
        <f>IF('Anexo V - Quadro Consolidado'!AF87=Conferidor!$BK$2,'Anexo V - Quadro Consolidado'!K87,0)</f>
        <v>0</v>
      </c>
      <c r="BM88" s="43">
        <f>IF('Anexo V - Quadro Consolidado'!AG87=Conferidor!$BM$2,'Anexo V - Quadro Consolidado'!L87,0)</f>
        <v>0</v>
      </c>
      <c r="BN88" s="43">
        <f>IF('Anexo V - Quadro Consolidado'!AG87=Conferidor!$BN$2,'Anexo V - Quadro Consolidado'!L87,0)</f>
        <v>0</v>
      </c>
      <c r="BO88" s="43">
        <f>IF('Anexo V - Quadro Consolidado'!AG87=Conferidor!$BO$2,'Anexo V - Quadro Consolidado'!L87,0)</f>
        <v>0</v>
      </c>
      <c r="BP88" s="43">
        <f>IF('Anexo V - Quadro Consolidado'!AG87=Conferidor!$BP$2,'Anexo V - Quadro Consolidado'!L87,0)</f>
        <v>0</v>
      </c>
      <c r="BQ88" s="43">
        <f>IF('Anexo V - Quadro Consolidado'!AG87=Conferidor!$BQ$2,'Anexo V - Quadro Consolidado'!L87,0)</f>
        <v>1</v>
      </c>
      <c r="BR88" s="43">
        <f>IF('Anexo V - Quadro Consolidado'!AG87=Conferidor!$BR$2,'Anexo V - Quadro Consolidado'!L87,0)</f>
        <v>0</v>
      </c>
      <c r="BT88" s="43">
        <f>IF('Anexo V - Quadro Consolidado'!AD87=Conferidor!$BT$2,'Anexo V - Quadro Consolidado'!I87,0)</f>
        <v>0</v>
      </c>
      <c r="BU88" s="43">
        <f>IF('Anexo V - Quadro Consolidado'!AD87=Conferidor!$BU$2,'Anexo V - Quadro Consolidado'!I87,0)</f>
        <v>0</v>
      </c>
      <c r="BV88" s="43">
        <f>IF('Anexo V - Quadro Consolidado'!AD87=Conferidor!$BV$2,'Anexo V - Quadro Consolidado'!I87,0)</f>
        <v>0</v>
      </c>
      <c r="BW88" s="43">
        <f>IF('Anexo V - Quadro Consolidado'!AD87=Conferidor!$BW$2,'Anexo V - Quadro Consolidado'!I87,0)</f>
        <v>0</v>
      </c>
      <c r="BX88" s="43">
        <f>IF('Anexo V - Quadro Consolidado'!AD87=Conferidor!$BX$2,'Anexo V - Quadro Consolidado'!I87,0)</f>
        <v>0</v>
      </c>
      <c r="BY88" s="43">
        <f>IF('Anexo V - Quadro Consolidado'!AD87=Conferidor!$BY$2,'Anexo V - Quadro Consolidado'!I87,0)</f>
        <v>0</v>
      </c>
      <c r="CA88" s="43">
        <f>IF('Anexo V - Quadro Consolidado'!AK87=Conferidor!$CA$2,'Anexo V - Quadro Consolidado'!P87,0)</f>
        <v>0</v>
      </c>
      <c r="CB88" s="43">
        <f>IF('Anexo V - Quadro Consolidado'!AK87=Conferidor!$CB$2,'Anexo V - Quadro Consolidado'!P87,0)</f>
        <v>0</v>
      </c>
      <c r="CC88" s="43">
        <f>IF('Anexo V - Quadro Consolidado'!AK87=Conferidor!$CC$2,'Anexo V - Quadro Consolidado'!P87,0)</f>
        <v>0</v>
      </c>
      <c r="CD88" s="43">
        <f>IF('Anexo V - Quadro Consolidado'!AK87=Conferidor!$CD$2,'Anexo V - Quadro Consolidado'!P87,0)</f>
        <v>0</v>
      </c>
      <c r="CE88" s="43">
        <f>IF('Anexo V - Quadro Consolidado'!AK87=Conferidor!$CE$2,'Anexo V - Quadro Consolidado'!P87,0)</f>
        <v>0</v>
      </c>
      <c r="CF88" s="43">
        <f>IF('Anexo V - Quadro Consolidado'!AK87=Conferidor!$CF$2,'Anexo V - Quadro Consolidado'!P87,0)</f>
        <v>0</v>
      </c>
      <c r="CH88" s="43">
        <f>IF('Anexo V - Quadro Consolidado'!AM87=Conferidor!$CH$2,'Anexo V - Quadro Consolidado'!R87,0)</f>
        <v>0</v>
      </c>
      <c r="CI88" s="43">
        <f>IF('Anexo V - Quadro Consolidado'!AM87=Conferidor!$CI$2,'Anexo V - Quadro Consolidado'!R87,0)</f>
        <v>0</v>
      </c>
      <c r="CJ88" s="43">
        <f>IF('Anexo V - Quadro Consolidado'!AM87=Conferidor!$CJ$2,'Anexo V - Quadro Consolidado'!R87,0)</f>
        <v>0</v>
      </c>
      <c r="CK88" s="43">
        <f>IF('Anexo V - Quadro Consolidado'!AM87=Conferidor!$CK$2,'Anexo V - Quadro Consolidado'!R87,0)</f>
        <v>0</v>
      </c>
      <c r="CL88" s="43">
        <f>IF('Anexo V - Quadro Consolidado'!AM87=Conferidor!$CL$2,'Anexo V - Quadro Consolidado'!R87,0)</f>
        <v>0</v>
      </c>
      <c r="CM88" s="43">
        <f>IF('Anexo V - Quadro Consolidado'!AM87=Conferidor!$CM$2,'Anexo V - Quadro Consolidado'!R87,0)</f>
        <v>0</v>
      </c>
      <c r="CO88" s="43">
        <f>IF('Anexo V - Quadro Consolidado'!AN87=Conferidor!$CO$2,'Anexo V - Quadro Consolidado'!S87,0)</f>
        <v>0</v>
      </c>
      <c r="CP88" s="43">
        <f>IF('Anexo V - Quadro Consolidado'!AN87=Conferidor!$CP$2,'Anexo V - Quadro Consolidado'!S87,0)</f>
        <v>0</v>
      </c>
      <c r="CQ88" s="43">
        <f>IF('Anexo V - Quadro Consolidado'!AN87=Conferidor!$CQ$2,'Anexo V - Quadro Consolidado'!S87,0)</f>
        <v>0</v>
      </c>
      <c r="CR88" s="43">
        <f>IF('Anexo V - Quadro Consolidado'!AN87=Conferidor!$CR$2,'Anexo V - Quadro Consolidado'!S87,0)</f>
        <v>0</v>
      </c>
      <c r="CS88" s="43">
        <f>IF('Anexo V - Quadro Consolidado'!AN87=Conferidor!$CS$2,'Anexo V - Quadro Consolidado'!S87,0)</f>
        <v>0</v>
      </c>
      <c r="CT88" s="43">
        <f>IF('Anexo V - Quadro Consolidado'!AN87=Conferidor!$CT$2,'Anexo V - Quadro Consolidado'!S87,0)</f>
        <v>0</v>
      </c>
      <c r="CV88" s="43">
        <f>IF('Anexo V - Quadro Consolidado'!AO87=Conferidor!$CV$2,'Anexo V - Quadro Consolidado'!T87,0)</f>
        <v>0</v>
      </c>
      <c r="CW88" s="43">
        <f>IF('Anexo V - Quadro Consolidado'!AO87=Conferidor!$CW$2,'Anexo V - Quadro Consolidado'!T87,0)</f>
        <v>0</v>
      </c>
      <c r="CX88" s="43">
        <f>IF('Anexo V - Quadro Consolidado'!AO87=Conferidor!$CX$2,'Anexo V - Quadro Consolidado'!T87,0)</f>
        <v>0</v>
      </c>
      <c r="CY88" s="43">
        <f>IF('Anexo V - Quadro Consolidado'!AO87=Conferidor!$CY$2,'Anexo V - Quadro Consolidado'!T87,0)</f>
        <v>0</v>
      </c>
      <c r="CZ88" s="43">
        <f>IF('Anexo V - Quadro Consolidado'!AO87=Conferidor!$CZ$2,'Anexo V - Quadro Consolidado'!T87,0)</f>
        <v>0</v>
      </c>
      <c r="DA88" s="43">
        <f>IF('Anexo V - Quadro Consolidado'!AO87=Conferidor!$DA$2,'Anexo V - Quadro Consolidado'!T87,0)</f>
        <v>0</v>
      </c>
      <c r="DC88" s="43">
        <f>IF('Anexo V - Quadro Consolidado'!AL87=Conferidor!$DC$2,'Anexo V - Quadro Consolidado'!Q87,0)</f>
        <v>0</v>
      </c>
      <c r="DD88" s="43">
        <f>IF('Anexo V - Quadro Consolidado'!AL87=Conferidor!$DD$2,'Anexo V - Quadro Consolidado'!Q87,0)</f>
        <v>0</v>
      </c>
      <c r="DE88" s="43">
        <f>IF('Anexo V - Quadro Consolidado'!AL87=Conferidor!$DE$2,'Anexo V - Quadro Consolidado'!Q87,0)</f>
        <v>0</v>
      </c>
      <c r="DF88" s="43">
        <f>IF('Anexo V - Quadro Consolidado'!AL87=Conferidor!$DF$2,'Anexo V - Quadro Consolidado'!Q87,0)</f>
        <v>0</v>
      </c>
      <c r="DG88" s="43">
        <f>IF('Anexo V - Quadro Consolidado'!AL87=Conferidor!$DG$2,'Anexo V - Quadro Consolidado'!Q87,0)</f>
        <v>0</v>
      </c>
      <c r="DH88" s="43">
        <f>IF('Anexo V - Quadro Consolidado'!AL87=Conferidor!$DH$2,'Anexo V - Quadro Consolidado'!Q87,0)</f>
        <v>0</v>
      </c>
      <c r="DJ88" s="43">
        <f>IF('Anexo V - Quadro Consolidado'!AP87=Conferidor!$DJ$2,'Anexo V - Quadro Consolidado'!U87,0)</f>
        <v>0</v>
      </c>
      <c r="DK88" s="43">
        <f>IF('Anexo V - Quadro Consolidado'!AP87=Conferidor!$DK$2,'Anexo V - Quadro Consolidado'!U87,0)</f>
        <v>0</v>
      </c>
      <c r="DL88" s="43">
        <f>IF('Anexo V - Quadro Consolidado'!AP87=Conferidor!$DL$2,'Anexo V - Quadro Consolidado'!U87,0)</f>
        <v>0</v>
      </c>
      <c r="DM88" s="43">
        <f>IF('Anexo V - Quadro Consolidado'!AP87=Conferidor!$DM$2,'Anexo V - Quadro Consolidado'!U87,0)</f>
        <v>0</v>
      </c>
      <c r="DN88" s="43">
        <f>IF('Anexo V - Quadro Consolidado'!AP87=Conferidor!$DN$2,'Anexo V - Quadro Consolidado'!U87,0)</f>
        <v>0</v>
      </c>
      <c r="DO88" s="43">
        <f>IF('Anexo V - Quadro Consolidado'!AP87=Conferidor!$DO$2,'Anexo V - Quadro Consolidado'!U87,0)</f>
        <v>0</v>
      </c>
      <c r="DQ88" s="43">
        <f>IF('Anexo V - Quadro Consolidado'!AQ87=Conferidor!$DQ$2,'Anexo V - Quadro Consolidado'!V87,0)</f>
        <v>0</v>
      </c>
      <c r="DR88" s="43">
        <f>IF('Anexo V - Quadro Consolidado'!AQ87=Conferidor!$DR$2,'Anexo V - Quadro Consolidado'!V87,0)</f>
        <v>0</v>
      </c>
      <c r="DS88" s="43">
        <f>IF('Anexo V - Quadro Consolidado'!AQ87=Conferidor!$DS$2,'Anexo V - Quadro Consolidado'!V87,0)</f>
        <v>0</v>
      </c>
      <c r="DT88" s="43">
        <f>IF('Anexo V - Quadro Consolidado'!AQ87=Conferidor!$DT$2,'Anexo V - Quadro Consolidado'!V87,0)</f>
        <v>0</v>
      </c>
      <c r="DU88" s="43">
        <f>IF('Anexo V - Quadro Consolidado'!AQ87=Conferidor!$DU$2,'Anexo V - Quadro Consolidado'!V87,0)</f>
        <v>0</v>
      </c>
      <c r="DV88" s="43">
        <f>IF('Anexo V - Quadro Consolidado'!AQ87=Conferidor!$DV$2,'Anexo V - Quadro Consolidado'!V87,0)</f>
        <v>0</v>
      </c>
      <c r="DX88" s="22">
        <f>IF('Anexo V - Quadro Consolidado'!AR87=Conferidor!$DX$2,'Anexo V - Quadro Consolidado'!W87,0)</f>
        <v>0</v>
      </c>
      <c r="DY88" s="22">
        <f>IF('Anexo V - Quadro Consolidado'!AR87=Conferidor!$DY$2,'Anexo V - Quadro Consolidado'!W87,0)</f>
        <v>0</v>
      </c>
      <c r="DZ88" s="22">
        <f>IF('Anexo V - Quadro Consolidado'!AR87=Conferidor!$DZ$2,'Anexo V - Quadro Consolidado'!W87,0)</f>
        <v>0</v>
      </c>
      <c r="EA88" s="22">
        <f>IF('Anexo V - Quadro Consolidado'!AR87=Conferidor!$EA$2,'Anexo V - Quadro Consolidado'!W87,0)</f>
        <v>0</v>
      </c>
      <c r="EB88" s="22">
        <f>IF('Anexo V - Quadro Consolidado'!AR87=Conferidor!$EB$2,'Anexo V - Quadro Consolidado'!W87,0)</f>
        <v>0</v>
      </c>
      <c r="EC88" s="22">
        <f>IF('Anexo V - Quadro Consolidado'!AR87=Conferidor!$EC$2,'Anexo V - Quadro Consolidado'!W87,0)</f>
        <v>0</v>
      </c>
      <c r="EE88" s="43">
        <f>IF('Anexo V - Quadro Consolidado'!AS87=Conferidor!$EE$2,'Anexo V - Quadro Consolidado'!X87,0)</f>
        <v>0</v>
      </c>
      <c r="EF88" s="43">
        <f>IF('Anexo V - Quadro Consolidado'!AS87=Conferidor!$EF$2,'Anexo V - Quadro Consolidado'!X87,0)</f>
        <v>0</v>
      </c>
      <c r="EG88" s="43">
        <f>IF('Anexo V - Quadro Consolidado'!AS87=Conferidor!$EG$2,'Anexo V - Quadro Consolidado'!X87,0)</f>
        <v>0</v>
      </c>
      <c r="EH88" s="43">
        <f>IF('Anexo V - Quadro Consolidado'!AS87=Conferidor!$EH$2,'Anexo V - Quadro Consolidado'!X87,0)</f>
        <v>0</v>
      </c>
      <c r="EI88" s="43">
        <f>IF('Anexo V - Quadro Consolidado'!AS87=Conferidor!$EI$2,'Anexo V - Quadro Consolidado'!X87,0)</f>
        <v>0</v>
      </c>
      <c r="EJ88" s="43">
        <f>IF('Anexo V - Quadro Consolidado'!AS87=Conferidor!$EJ$2,'Anexo V - Quadro Consolidado'!X87,0)</f>
        <v>0</v>
      </c>
      <c r="EL88" s="43">
        <f>IF('Anexo V - Quadro Consolidado'!AT87=Conferidor!$EL$2,'Anexo V - Quadro Consolidado'!Y87,0)</f>
        <v>0</v>
      </c>
      <c r="EM88" s="43">
        <f>IF('Anexo V - Quadro Consolidado'!AT87=Conferidor!$EM$2,'Anexo V - Quadro Consolidado'!Y87,0)</f>
        <v>0</v>
      </c>
      <c r="EN88" s="43">
        <f>IF('Anexo V - Quadro Consolidado'!AT87=Conferidor!$EN$2,'Anexo V - Quadro Consolidado'!Y87,0)</f>
        <v>0</v>
      </c>
      <c r="EO88" s="43">
        <f>IF('Anexo V - Quadro Consolidado'!AT87=Conferidor!$EO$2,'Anexo V - Quadro Consolidado'!Y87,0)</f>
        <v>0</v>
      </c>
      <c r="EP88" s="43">
        <f>IF('Anexo V - Quadro Consolidado'!AT87=Conferidor!$EP$2,'Anexo V - Quadro Consolidado'!Y87,0)</f>
        <v>0</v>
      </c>
      <c r="EQ88" s="43">
        <f>IF('Anexo V - Quadro Consolidado'!AT87=Conferidor!$EQ$2,'Anexo V - Quadro Consolidado'!Y87,0)</f>
        <v>0</v>
      </c>
    </row>
    <row r="89" spans="1:147">
      <c r="A89" s="475" t="s">
        <v>107</v>
      </c>
      <c r="B89" s="475" t="s">
        <v>128</v>
      </c>
      <c r="C89" s="12" t="s">
        <v>125</v>
      </c>
      <c r="D89" s="50">
        <f>IF('Anexo V - Quadro Consolidado'!AA88=Conferidor!$D$2,'Anexo V - Quadro Consolidado'!F88,0)</f>
        <v>0</v>
      </c>
      <c r="E89" s="50">
        <f>IF('Anexo V - Quadro Consolidado'!AA88=Conferidor!$E$2,'Anexo V - Quadro Consolidado'!F88,0)</f>
        <v>0</v>
      </c>
      <c r="F89" s="50">
        <f>IF('Anexo V - Quadro Consolidado'!AA88=Conferidor!$F$2,'Anexo V - Quadro Consolidado'!F88,0)</f>
        <v>0</v>
      </c>
      <c r="G89" s="50">
        <f>IF('Anexo V - Quadro Consolidado'!AA88=Conferidor!$G$2,'Anexo V - Quadro Consolidado'!F88,0)</f>
        <v>0</v>
      </c>
      <c r="H89" s="50">
        <f>IF('Anexo V - Quadro Consolidado'!AA88=Conferidor!$H$2,'Anexo V - Quadro Consolidado'!F88,0)</f>
        <v>0</v>
      </c>
      <c r="I89" s="50">
        <f>IF('Anexo V - Quadro Consolidado'!AA88=Conferidor!$I$2,'Anexo V - Quadro Consolidado'!F88,0)</f>
        <v>0</v>
      </c>
      <c r="K89" s="262">
        <f>IF('Anexo V - Quadro Consolidado'!AB88=Conferidor!$K$2,'Anexo V - Quadro Consolidado'!G88,0)</f>
        <v>0</v>
      </c>
      <c r="L89" s="262">
        <f>IF('Anexo V - Quadro Consolidado'!AB88=Conferidor!$L$2,'Anexo V - Quadro Consolidado'!G88,0)</f>
        <v>0</v>
      </c>
      <c r="M89" s="262">
        <f>IF('Anexo V - Quadro Consolidado'!AB88=Conferidor!$M$2,'Anexo V - Quadro Consolidado'!G88,0)</f>
        <v>0</v>
      </c>
      <c r="N89" s="262">
        <f>IF('Anexo V - Quadro Consolidado'!AB88=Conferidor!$N$2,'Anexo V - Quadro Consolidado'!G88,0)</f>
        <v>0</v>
      </c>
      <c r="O89" s="262">
        <f>IF('Anexo V - Quadro Consolidado'!AB88=Conferidor!$O$2,'Anexo V - Quadro Consolidado'!G88,0)</f>
        <v>0</v>
      </c>
      <c r="P89" s="262">
        <f>IF('Anexo V - Quadro Consolidado'!AB88=Conferidor!$P$2,'Anexo V - Quadro Consolidado'!G88,0)</f>
        <v>0</v>
      </c>
      <c r="R89" s="50">
        <f>IF('Anexo V - Quadro Consolidado'!AC88=Conferidor!$R$2,'Anexo V - Quadro Consolidado'!H88,0)</f>
        <v>0</v>
      </c>
      <c r="S89" s="50">
        <f>IF('Anexo V - Quadro Consolidado'!AC88=Conferidor!$S$2,'Anexo V - Quadro Consolidado'!H88,0)</f>
        <v>0</v>
      </c>
      <c r="T89" s="50">
        <f>IF('Anexo V - Quadro Consolidado'!AC88=Conferidor!$T$2,'Anexo V - Quadro Consolidado'!H88,0)</f>
        <v>0</v>
      </c>
      <c r="U89" s="50">
        <f>IF('Anexo V - Quadro Consolidado'!AC88=Conferidor!$U$2,'Anexo V - Quadro Consolidado'!H88,0)</f>
        <v>0</v>
      </c>
      <c r="V89" s="50">
        <f>IF('Anexo V - Quadro Consolidado'!AC88=Conferidor!$V$2,'Anexo V - Quadro Consolidado'!H88,0)</f>
        <v>0</v>
      </c>
      <c r="W89" s="50">
        <f>IF('Anexo V - Quadro Consolidado'!AC88=Conferidor!$W$2,'Anexo V - Quadro Consolidado'!H88,0)</f>
        <v>0</v>
      </c>
      <c r="Y89" s="43">
        <f>IF('Anexo V - Quadro Consolidado'!AH88=Conferidor!$Y$2,'Anexo V - Quadro Consolidado'!M88,0)</f>
        <v>0</v>
      </c>
      <c r="Z89" s="43">
        <f>IF('Anexo V - Quadro Consolidado'!AH88=Conferidor!$Z$2,'Anexo V - Quadro Consolidado'!M88,0)</f>
        <v>0</v>
      </c>
      <c r="AA89" s="43">
        <f>IF('Anexo V - Quadro Consolidado'!AH88=Conferidor!$AA$2,'Anexo V - Quadro Consolidado'!M88,0)</f>
        <v>0</v>
      </c>
      <c r="AB89" s="43">
        <f>IF('Anexo V - Quadro Consolidado'!AH88=Conferidor!$AB$2,'Anexo V - Quadro Consolidado'!M88,0)</f>
        <v>0</v>
      </c>
      <c r="AC89" s="43">
        <f>IF('Anexo V - Quadro Consolidado'!AH88=Conferidor!$AC$2,'Anexo V - Quadro Consolidado'!M88,0)</f>
        <v>0</v>
      </c>
      <c r="AD89" s="43">
        <f>IF('Anexo V - Quadro Consolidado'!AH88=Conferidor!$AD$2,'Anexo V - Quadro Consolidado'!M88,0)</f>
        <v>0</v>
      </c>
      <c r="AF89" s="43">
        <f>IF('Anexo V - Quadro Consolidado'!AI88=Conferidor!$AF$2,'Anexo V - Quadro Consolidado'!N88,0)</f>
        <v>0</v>
      </c>
      <c r="AG89" s="43">
        <f>IF('Anexo V - Quadro Consolidado'!AI88=Conferidor!$AG$2,'Anexo V - Quadro Consolidado'!N88,0)</f>
        <v>0</v>
      </c>
      <c r="AH89" s="43">
        <f>IF('Anexo V - Quadro Consolidado'!AI88=Conferidor!$AH$2,'Anexo V - Quadro Consolidado'!N88,0)</f>
        <v>0</v>
      </c>
      <c r="AI89" s="43">
        <f>IF('Anexo V - Quadro Consolidado'!AI88=Conferidor!$AI$2,'Anexo V - Quadro Consolidado'!N88,0)</f>
        <v>0</v>
      </c>
      <c r="AJ89" s="43">
        <f>IF('Anexo V - Quadro Consolidado'!AI88=Conferidor!$AJ$2,'Anexo V - Quadro Consolidado'!N88,0)</f>
        <v>0</v>
      </c>
      <c r="AK89" s="43">
        <f>IF('Anexo V - Quadro Consolidado'!AI88=Conferidor!$AK$2,'Anexo V - Quadro Consolidado'!N88,0)</f>
        <v>0</v>
      </c>
      <c r="AM89" s="43">
        <f>IF('Anexo V - Quadro Consolidado'!AJ88=Conferidor!$AM$2,'Anexo V - Quadro Consolidado'!O88,0)</f>
        <v>0</v>
      </c>
      <c r="AN89" s="43">
        <f>IF('Anexo V - Quadro Consolidado'!AJ88=Conferidor!$AN$2,'Anexo V - Quadro Consolidado'!O88,0)</f>
        <v>0</v>
      </c>
      <c r="AO89" s="43">
        <f>IF('Anexo V - Quadro Consolidado'!AJ88=Conferidor!$AO$2,'Anexo V - Quadro Consolidado'!O88,0)</f>
        <v>0</v>
      </c>
      <c r="AP89" s="43">
        <f>IF('Anexo V - Quadro Consolidado'!AJ88=Conferidor!$AP$2,'Anexo V - Quadro Consolidado'!O88,0)</f>
        <v>0</v>
      </c>
      <c r="AQ89" s="43">
        <f>IF('Anexo V - Quadro Consolidado'!AJ88=Conferidor!$AQ$2,'Anexo V - Quadro Consolidado'!O88,0)</f>
        <v>0</v>
      </c>
      <c r="AR89" s="43">
        <f>IF('Anexo V - Quadro Consolidado'!AJ88=Conferidor!$AR$2,'Anexo V - Quadro Consolidado'!O88,0)</f>
        <v>0</v>
      </c>
      <c r="AT89" s="43">
        <f>IF('Anexo V - Quadro Consolidado'!AE88=Conferidor!$AT$2,'Anexo V - Quadro Consolidado'!J88,0)</f>
        <v>0</v>
      </c>
      <c r="AU89" s="43">
        <f>IF('Anexo V - Quadro Consolidado'!AE88=Conferidor!$AU$2,'Anexo V - Quadro Consolidado'!J88,0)</f>
        <v>0</v>
      </c>
      <c r="AV89" s="43">
        <f>IF('Anexo V - Quadro Consolidado'!AE88=Conferidor!$AV$2,'Anexo V - Quadro Consolidado'!J88,0)</f>
        <v>0</v>
      </c>
      <c r="AW89" s="43">
        <f>IF('Anexo V - Quadro Consolidado'!AE88=Conferidor!$AW$2,'Anexo V - Quadro Consolidado'!J88,0)</f>
        <v>0</v>
      </c>
      <c r="AX89" s="43">
        <f>IF('Anexo V - Quadro Consolidado'!AE88=Conferidor!$AX$2,'Anexo V - Quadro Consolidado'!J88,0)</f>
        <v>1</v>
      </c>
      <c r="AY89" s="43">
        <f>IF('Anexo V - Quadro Consolidado'!AE88=Conferidor!$AY$2,'Anexo V - Quadro Consolidado'!J88,0)</f>
        <v>0</v>
      </c>
      <c r="AZ89" s="43">
        <f>IF('Anexo V - Quadro Consolidado'!AE88=Conferidor!$AZ$2,'Anexo V - Quadro Consolidado'!J88,0)</f>
        <v>0</v>
      </c>
      <c r="BA89" s="43">
        <f>IF('Anexo V - Quadro Consolidado'!AE88=Conferidor!$BA$2,'Anexo V - Quadro Consolidado'!J88,0)</f>
        <v>0</v>
      </c>
      <c r="BB89" s="43">
        <f>IF('Anexo V - Quadro Consolidado'!AE88=Conferidor!$BB$2,'Anexo V - Quadro Consolidado'!J88,0)</f>
        <v>0</v>
      </c>
      <c r="BD89" s="43">
        <f>IF('Anexo V - Quadro Consolidado'!AF88=Conferidor!$BD$2,'Anexo V - Quadro Consolidado'!K88,0)</f>
        <v>0</v>
      </c>
      <c r="BE89" s="43">
        <f>IF('Anexo V - Quadro Consolidado'!AF88=Conferidor!$BE$2,'Anexo V - Quadro Consolidado'!K88,0)</f>
        <v>0</v>
      </c>
      <c r="BF89" s="43">
        <f>IF('Anexo V - Quadro Consolidado'!AF88=Conferidor!$BF$2,'Anexo V - Quadro Consolidado'!K88,0)</f>
        <v>0</v>
      </c>
      <c r="BG89" s="43">
        <f>IF('Anexo V - Quadro Consolidado'!AF88=Conferidor!$BG$2,'Anexo V - Quadro Consolidado'!K88,0)</f>
        <v>0</v>
      </c>
      <c r="BH89" s="43">
        <f>IF('Anexo V - Quadro Consolidado'!AF88=Conferidor!$BH$2,'Anexo V - Quadro Consolidado'!K88,0)</f>
        <v>0</v>
      </c>
      <c r="BI89" s="43">
        <f>IF('Anexo V - Quadro Consolidado'!AF88=Conferidor!$BI$2,'Anexo V - Quadro Consolidado'!K88,0)</f>
        <v>0</v>
      </c>
      <c r="BJ89" s="43">
        <f>IF('Anexo V - Quadro Consolidado'!AF88=Conferidor!$BJ$2,'Anexo V - Quadro Consolidado'!K88,0)</f>
        <v>0</v>
      </c>
      <c r="BK89" s="43">
        <f>IF('Anexo V - Quadro Consolidado'!AF88=Conferidor!$BK$2,'Anexo V - Quadro Consolidado'!K88,0)</f>
        <v>0</v>
      </c>
      <c r="BM89" s="43">
        <f>IF('Anexo V - Quadro Consolidado'!AG88=Conferidor!$BM$2,'Anexo V - Quadro Consolidado'!L88,0)</f>
        <v>0</v>
      </c>
      <c r="BN89" s="43">
        <f>IF('Anexo V - Quadro Consolidado'!AG88=Conferidor!$BN$2,'Anexo V - Quadro Consolidado'!L88,0)</f>
        <v>0</v>
      </c>
      <c r="BO89" s="43">
        <f>IF('Anexo V - Quadro Consolidado'!AG88=Conferidor!$BO$2,'Anexo V - Quadro Consolidado'!L88,0)</f>
        <v>0</v>
      </c>
      <c r="BP89" s="43">
        <f>IF('Anexo V - Quadro Consolidado'!AG88=Conferidor!$BP$2,'Anexo V - Quadro Consolidado'!L88,0)</f>
        <v>0</v>
      </c>
      <c r="BQ89" s="43">
        <f>IF('Anexo V - Quadro Consolidado'!AG88=Conferidor!$BQ$2,'Anexo V - Quadro Consolidado'!L88,0)</f>
        <v>0</v>
      </c>
      <c r="BR89" s="43">
        <f>IF('Anexo V - Quadro Consolidado'!AG88=Conferidor!$BR$2,'Anexo V - Quadro Consolidado'!L88,0)</f>
        <v>0</v>
      </c>
      <c r="BT89" s="43">
        <f>IF('Anexo V - Quadro Consolidado'!AD88=Conferidor!$BT$2,'Anexo V - Quadro Consolidado'!I88,0)</f>
        <v>0</v>
      </c>
      <c r="BU89" s="43">
        <f>IF('Anexo V - Quadro Consolidado'!AD88=Conferidor!$BU$2,'Anexo V - Quadro Consolidado'!I88,0)</f>
        <v>0</v>
      </c>
      <c r="BV89" s="43">
        <f>IF('Anexo V - Quadro Consolidado'!AD88=Conferidor!$BV$2,'Anexo V - Quadro Consolidado'!I88,0)</f>
        <v>0</v>
      </c>
      <c r="BW89" s="43">
        <f>IF('Anexo V - Quadro Consolidado'!AD88=Conferidor!$BW$2,'Anexo V - Quadro Consolidado'!I88,0)</f>
        <v>0</v>
      </c>
      <c r="BX89" s="43">
        <f>IF('Anexo V - Quadro Consolidado'!AD88=Conferidor!$BX$2,'Anexo V - Quadro Consolidado'!I88,0)</f>
        <v>0</v>
      </c>
      <c r="BY89" s="43">
        <f>IF('Anexo V - Quadro Consolidado'!AD88=Conferidor!$BY$2,'Anexo V - Quadro Consolidado'!I88,0)</f>
        <v>0</v>
      </c>
      <c r="CA89" s="43">
        <f>IF('Anexo V - Quadro Consolidado'!AK88=Conferidor!$CA$2,'Anexo V - Quadro Consolidado'!P88,0)</f>
        <v>0</v>
      </c>
      <c r="CB89" s="43">
        <f>IF('Anexo V - Quadro Consolidado'!AK88=Conferidor!$CB$2,'Anexo V - Quadro Consolidado'!P88,0)</f>
        <v>0</v>
      </c>
      <c r="CC89" s="43">
        <f>IF('Anexo V - Quadro Consolidado'!AK88=Conferidor!$CC$2,'Anexo V - Quadro Consolidado'!P88,0)</f>
        <v>0</v>
      </c>
      <c r="CD89" s="43">
        <f>IF('Anexo V - Quadro Consolidado'!AK88=Conferidor!$CD$2,'Anexo V - Quadro Consolidado'!P88,0)</f>
        <v>0</v>
      </c>
      <c r="CE89" s="43">
        <f>IF('Anexo V - Quadro Consolidado'!AK88=Conferidor!$CE$2,'Anexo V - Quadro Consolidado'!P88,0)</f>
        <v>0</v>
      </c>
      <c r="CF89" s="43">
        <f>IF('Anexo V - Quadro Consolidado'!AK88=Conferidor!$CF$2,'Anexo V - Quadro Consolidado'!P88,0)</f>
        <v>0</v>
      </c>
      <c r="CH89" s="43">
        <f>IF('Anexo V - Quadro Consolidado'!AM88=Conferidor!$CH$2,'Anexo V - Quadro Consolidado'!R88,0)</f>
        <v>0</v>
      </c>
      <c r="CI89" s="43">
        <f>IF('Anexo V - Quadro Consolidado'!AM88=Conferidor!$CI$2,'Anexo V - Quadro Consolidado'!R88,0)</f>
        <v>0</v>
      </c>
      <c r="CJ89" s="43">
        <f>IF('Anexo V - Quadro Consolidado'!AM88=Conferidor!$CJ$2,'Anexo V - Quadro Consolidado'!R88,0)</f>
        <v>0</v>
      </c>
      <c r="CK89" s="43">
        <f>IF('Anexo V - Quadro Consolidado'!AM88=Conferidor!$CK$2,'Anexo V - Quadro Consolidado'!R88,0)</f>
        <v>0</v>
      </c>
      <c r="CL89" s="43">
        <f>IF('Anexo V - Quadro Consolidado'!AM88=Conferidor!$CL$2,'Anexo V - Quadro Consolidado'!R88,0)</f>
        <v>0</v>
      </c>
      <c r="CM89" s="43">
        <f>IF('Anexo V - Quadro Consolidado'!AM88=Conferidor!$CM$2,'Anexo V - Quadro Consolidado'!R88,0)</f>
        <v>0</v>
      </c>
      <c r="CO89" s="43">
        <f>IF('Anexo V - Quadro Consolidado'!AN88=Conferidor!$CO$2,'Anexo V - Quadro Consolidado'!S88,0)</f>
        <v>0</v>
      </c>
      <c r="CP89" s="43">
        <f>IF('Anexo V - Quadro Consolidado'!AN88=Conferidor!$CP$2,'Anexo V - Quadro Consolidado'!S88,0)</f>
        <v>0</v>
      </c>
      <c r="CQ89" s="43">
        <f>IF('Anexo V - Quadro Consolidado'!AN88=Conferidor!$CQ$2,'Anexo V - Quadro Consolidado'!S88,0)</f>
        <v>0</v>
      </c>
      <c r="CR89" s="43">
        <f>IF('Anexo V - Quadro Consolidado'!AN88=Conferidor!$CR$2,'Anexo V - Quadro Consolidado'!S88,0)</f>
        <v>0</v>
      </c>
      <c r="CS89" s="43">
        <f>IF('Anexo V - Quadro Consolidado'!AN88=Conferidor!$CS$2,'Anexo V - Quadro Consolidado'!S88,0)</f>
        <v>0</v>
      </c>
      <c r="CT89" s="43">
        <f>IF('Anexo V - Quadro Consolidado'!AN88=Conferidor!$CT$2,'Anexo V - Quadro Consolidado'!S88,0)</f>
        <v>0</v>
      </c>
      <c r="CV89" s="43">
        <f>IF('Anexo V - Quadro Consolidado'!AO88=Conferidor!$CV$2,'Anexo V - Quadro Consolidado'!T88,0)</f>
        <v>0</v>
      </c>
      <c r="CW89" s="43">
        <f>IF('Anexo V - Quadro Consolidado'!AO88=Conferidor!$CW$2,'Anexo V - Quadro Consolidado'!T88,0)</f>
        <v>0</v>
      </c>
      <c r="CX89" s="43">
        <f>IF('Anexo V - Quadro Consolidado'!AO88=Conferidor!$CX$2,'Anexo V - Quadro Consolidado'!T88,0)</f>
        <v>0</v>
      </c>
      <c r="CY89" s="43">
        <f>IF('Anexo V - Quadro Consolidado'!AO88=Conferidor!$CY$2,'Anexo V - Quadro Consolidado'!T88,0)</f>
        <v>0</v>
      </c>
      <c r="CZ89" s="43">
        <f>IF('Anexo V - Quadro Consolidado'!AO88=Conferidor!$CZ$2,'Anexo V - Quadro Consolidado'!T88,0)</f>
        <v>0</v>
      </c>
      <c r="DA89" s="43">
        <f>IF('Anexo V - Quadro Consolidado'!AO88=Conferidor!$DA$2,'Anexo V - Quadro Consolidado'!T88,0)</f>
        <v>0</v>
      </c>
      <c r="DC89" s="43">
        <f>IF('Anexo V - Quadro Consolidado'!AL88=Conferidor!$DC$2,'Anexo V - Quadro Consolidado'!Q88,0)</f>
        <v>0</v>
      </c>
      <c r="DD89" s="43">
        <f>IF('Anexo V - Quadro Consolidado'!AL88=Conferidor!$DD$2,'Anexo V - Quadro Consolidado'!Q88,0)</f>
        <v>0</v>
      </c>
      <c r="DE89" s="43">
        <f>IF('Anexo V - Quadro Consolidado'!AL88=Conferidor!$DE$2,'Anexo V - Quadro Consolidado'!Q88,0)</f>
        <v>0</v>
      </c>
      <c r="DF89" s="43">
        <f>IF('Anexo V - Quadro Consolidado'!AL88=Conferidor!$DF$2,'Anexo V - Quadro Consolidado'!Q88,0)</f>
        <v>0</v>
      </c>
      <c r="DG89" s="43">
        <f>IF('Anexo V - Quadro Consolidado'!AL88=Conferidor!$DG$2,'Anexo V - Quadro Consolidado'!Q88,0)</f>
        <v>0</v>
      </c>
      <c r="DH89" s="43">
        <f>IF('Anexo V - Quadro Consolidado'!AL88=Conferidor!$DH$2,'Anexo V - Quadro Consolidado'!Q88,0)</f>
        <v>0</v>
      </c>
      <c r="DJ89" s="43">
        <f>IF('Anexo V - Quadro Consolidado'!AP88=Conferidor!$DJ$2,'Anexo V - Quadro Consolidado'!U88,0)</f>
        <v>0</v>
      </c>
      <c r="DK89" s="43">
        <f>IF('Anexo V - Quadro Consolidado'!AP88=Conferidor!$DK$2,'Anexo V - Quadro Consolidado'!U88,0)</f>
        <v>0</v>
      </c>
      <c r="DL89" s="43">
        <f>IF('Anexo V - Quadro Consolidado'!AP88=Conferidor!$DL$2,'Anexo V - Quadro Consolidado'!U88,0)</f>
        <v>0</v>
      </c>
      <c r="DM89" s="43">
        <f>IF('Anexo V - Quadro Consolidado'!AP88=Conferidor!$DM$2,'Anexo V - Quadro Consolidado'!U88,0)</f>
        <v>0</v>
      </c>
      <c r="DN89" s="43">
        <f>IF('Anexo V - Quadro Consolidado'!AP88=Conferidor!$DN$2,'Anexo V - Quadro Consolidado'!U88,0)</f>
        <v>0</v>
      </c>
      <c r="DO89" s="43">
        <f>IF('Anexo V - Quadro Consolidado'!AP88=Conferidor!$DO$2,'Anexo V - Quadro Consolidado'!U88,0)</f>
        <v>0</v>
      </c>
      <c r="DQ89" s="43">
        <f>IF('Anexo V - Quadro Consolidado'!AQ88=Conferidor!$DQ$2,'Anexo V - Quadro Consolidado'!V88,0)</f>
        <v>0</v>
      </c>
      <c r="DR89" s="43">
        <f>IF('Anexo V - Quadro Consolidado'!AQ88=Conferidor!$DR$2,'Anexo V - Quadro Consolidado'!V88,0)</f>
        <v>0</v>
      </c>
      <c r="DS89" s="43">
        <f>IF('Anexo V - Quadro Consolidado'!AQ88=Conferidor!$DS$2,'Anexo V - Quadro Consolidado'!V88,0)</f>
        <v>0</v>
      </c>
      <c r="DT89" s="43">
        <f>IF('Anexo V - Quadro Consolidado'!AQ88=Conferidor!$DT$2,'Anexo V - Quadro Consolidado'!V88,0)</f>
        <v>0</v>
      </c>
      <c r="DU89" s="43">
        <f>IF('Anexo V - Quadro Consolidado'!AQ88=Conferidor!$DU$2,'Anexo V - Quadro Consolidado'!V88,0)</f>
        <v>0</v>
      </c>
      <c r="DV89" s="43">
        <f>IF('Anexo V - Quadro Consolidado'!AQ88=Conferidor!$DV$2,'Anexo V - Quadro Consolidado'!V88,0)</f>
        <v>0</v>
      </c>
      <c r="DX89" s="22">
        <f>IF('Anexo V - Quadro Consolidado'!AR88=Conferidor!$DX$2,'Anexo V - Quadro Consolidado'!W88,0)</f>
        <v>0</v>
      </c>
      <c r="DY89" s="22">
        <f>IF('Anexo V - Quadro Consolidado'!AR88=Conferidor!$DY$2,'Anexo V - Quadro Consolidado'!W88,0)</f>
        <v>0</v>
      </c>
      <c r="DZ89" s="22">
        <f>IF('Anexo V - Quadro Consolidado'!AR88=Conferidor!$DZ$2,'Anexo V - Quadro Consolidado'!W88,0)</f>
        <v>0</v>
      </c>
      <c r="EA89" s="22">
        <f>IF('Anexo V - Quadro Consolidado'!AR88=Conferidor!$EA$2,'Anexo V - Quadro Consolidado'!W88,0)</f>
        <v>0</v>
      </c>
      <c r="EB89" s="22">
        <f>IF('Anexo V - Quadro Consolidado'!AR88=Conferidor!$EB$2,'Anexo V - Quadro Consolidado'!W88,0)</f>
        <v>0</v>
      </c>
      <c r="EC89" s="22">
        <f>IF('Anexo V - Quadro Consolidado'!AR88=Conferidor!$EC$2,'Anexo V - Quadro Consolidado'!W88,0)</f>
        <v>0</v>
      </c>
      <c r="EE89" s="43">
        <f>IF('Anexo V - Quadro Consolidado'!AS88=Conferidor!$EE$2,'Anexo V - Quadro Consolidado'!X88,0)</f>
        <v>0</v>
      </c>
      <c r="EF89" s="43">
        <f>IF('Anexo V - Quadro Consolidado'!AS88=Conferidor!$EF$2,'Anexo V - Quadro Consolidado'!X88,0)</f>
        <v>0</v>
      </c>
      <c r="EG89" s="43">
        <f>IF('Anexo V - Quadro Consolidado'!AS88=Conferidor!$EG$2,'Anexo V - Quadro Consolidado'!X88,0)</f>
        <v>0</v>
      </c>
      <c r="EH89" s="43">
        <f>IF('Anexo V - Quadro Consolidado'!AS88=Conferidor!$EH$2,'Anexo V - Quadro Consolidado'!X88,0)</f>
        <v>0</v>
      </c>
      <c r="EI89" s="43">
        <f>IF('Anexo V - Quadro Consolidado'!AS88=Conferidor!$EI$2,'Anexo V - Quadro Consolidado'!X88,0)</f>
        <v>0</v>
      </c>
      <c r="EJ89" s="43">
        <f>IF('Anexo V - Quadro Consolidado'!AS88=Conferidor!$EJ$2,'Anexo V - Quadro Consolidado'!X88,0)</f>
        <v>0</v>
      </c>
      <c r="EL89" s="43">
        <f>IF('Anexo V - Quadro Consolidado'!AT88=Conferidor!$EL$2,'Anexo V - Quadro Consolidado'!Y88,0)</f>
        <v>0</v>
      </c>
      <c r="EM89" s="43">
        <f>IF('Anexo V - Quadro Consolidado'!AT88=Conferidor!$EM$2,'Anexo V - Quadro Consolidado'!Y88,0)</f>
        <v>0</v>
      </c>
      <c r="EN89" s="43">
        <f>IF('Anexo V - Quadro Consolidado'!AT88=Conferidor!$EN$2,'Anexo V - Quadro Consolidado'!Y88,0)</f>
        <v>0</v>
      </c>
      <c r="EO89" s="43">
        <f>IF('Anexo V - Quadro Consolidado'!AT88=Conferidor!$EO$2,'Anexo V - Quadro Consolidado'!Y88,0)</f>
        <v>0</v>
      </c>
      <c r="EP89" s="43">
        <f>IF('Anexo V - Quadro Consolidado'!AT88=Conferidor!$EP$2,'Anexo V - Quadro Consolidado'!Y88,0)</f>
        <v>0</v>
      </c>
      <c r="EQ89" s="43">
        <f>IF('Anexo V - Quadro Consolidado'!AT88=Conferidor!$EQ$2,'Anexo V - Quadro Consolidado'!Y88,0)</f>
        <v>0</v>
      </c>
    </row>
    <row r="90" spans="1:147">
      <c r="A90" s="475" t="s">
        <v>107</v>
      </c>
      <c r="B90" s="475" t="s">
        <v>128</v>
      </c>
      <c r="C90" s="12" t="s">
        <v>126</v>
      </c>
      <c r="D90" s="50">
        <f>IF('Anexo V - Quadro Consolidado'!AA89=Conferidor!$D$2,'Anexo V - Quadro Consolidado'!F89,0)</f>
        <v>0</v>
      </c>
      <c r="E90" s="50">
        <f>IF('Anexo V - Quadro Consolidado'!AA89=Conferidor!$E$2,'Anexo V - Quadro Consolidado'!F89,0)</f>
        <v>0</v>
      </c>
      <c r="F90" s="50">
        <f>IF('Anexo V - Quadro Consolidado'!AA89=Conferidor!$F$2,'Anexo V - Quadro Consolidado'!F89,0)</f>
        <v>0</v>
      </c>
      <c r="G90" s="50">
        <f>IF('Anexo V - Quadro Consolidado'!AA89=Conferidor!$G$2,'Anexo V - Quadro Consolidado'!F89,0)</f>
        <v>0</v>
      </c>
      <c r="H90" s="50">
        <f>IF('Anexo V - Quadro Consolidado'!AA89=Conferidor!$H$2,'Anexo V - Quadro Consolidado'!F89,0)</f>
        <v>0</v>
      </c>
      <c r="I90" s="50">
        <f>IF('Anexo V - Quadro Consolidado'!AA89=Conferidor!$I$2,'Anexo V - Quadro Consolidado'!F89,0)</f>
        <v>0</v>
      </c>
      <c r="K90" s="262">
        <f>IF('Anexo V - Quadro Consolidado'!AB89=Conferidor!$K$2,'Anexo V - Quadro Consolidado'!G89,0)</f>
        <v>0</v>
      </c>
      <c r="L90" s="262">
        <f>IF('Anexo V - Quadro Consolidado'!AB89=Conferidor!$L$2,'Anexo V - Quadro Consolidado'!G89,0)</f>
        <v>0</v>
      </c>
      <c r="M90" s="262">
        <f>IF('Anexo V - Quadro Consolidado'!AB89=Conferidor!$M$2,'Anexo V - Quadro Consolidado'!G89,0)</f>
        <v>0</v>
      </c>
      <c r="N90" s="262">
        <f>IF('Anexo V - Quadro Consolidado'!AB89=Conferidor!$N$2,'Anexo V - Quadro Consolidado'!G89,0)</f>
        <v>0</v>
      </c>
      <c r="O90" s="262">
        <f>IF('Anexo V - Quadro Consolidado'!AB89=Conferidor!$O$2,'Anexo V - Quadro Consolidado'!G89,0)</f>
        <v>0</v>
      </c>
      <c r="P90" s="262">
        <f>IF('Anexo V - Quadro Consolidado'!AB89=Conferidor!$P$2,'Anexo V - Quadro Consolidado'!G89,0)</f>
        <v>0</v>
      </c>
      <c r="R90" s="50">
        <f>IF('Anexo V - Quadro Consolidado'!AC89=Conferidor!$R$2,'Anexo V - Quadro Consolidado'!H89,0)</f>
        <v>0</v>
      </c>
      <c r="S90" s="50">
        <f>IF('Anexo V - Quadro Consolidado'!AC89=Conferidor!$S$2,'Anexo V - Quadro Consolidado'!H89,0)</f>
        <v>0</v>
      </c>
      <c r="T90" s="50">
        <f>IF('Anexo V - Quadro Consolidado'!AC89=Conferidor!$T$2,'Anexo V - Quadro Consolidado'!H89,0)</f>
        <v>0</v>
      </c>
      <c r="U90" s="50">
        <f>IF('Anexo V - Quadro Consolidado'!AC89=Conferidor!$U$2,'Anexo V - Quadro Consolidado'!H89,0)</f>
        <v>0</v>
      </c>
      <c r="V90" s="50">
        <f>IF('Anexo V - Quadro Consolidado'!AC89=Conferidor!$V$2,'Anexo V - Quadro Consolidado'!H89,0)</f>
        <v>0</v>
      </c>
      <c r="W90" s="50">
        <f>IF('Anexo V - Quadro Consolidado'!AC89=Conferidor!$W$2,'Anexo V - Quadro Consolidado'!H89,0)</f>
        <v>0</v>
      </c>
      <c r="Y90" s="43">
        <f>IF('Anexo V - Quadro Consolidado'!AH89=Conferidor!$Y$2,'Anexo V - Quadro Consolidado'!M89,0)</f>
        <v>0</v>
      </c>
      <c r="Z90" s="43">
        <f>IF('Anexo V - Quadro Consolidado'!AH89=Conferidor!$Z$2,'Anexo V - Quadro Consolidado'!M89,0)</f>
        <v>0</v>
      </c>
      <c r="AA90" s="43">
        <f>IF('Anexo V - Quadro Consolidado'!AH89=Conferidor!$AA$2,'Anexo V - Quadro Consolidado'!M89,0)</f>
        <v>0</v>
      </c>
      <c r="AB90" s="43">
        <f>IF('Anexo V - Quadro Consolidado'!AH89=Conferidor!$AB$2,'Anexo V - Quadro Consolidado'!M89,0)</f>
        <v>0</v>
      </c>
      <c r="AC90" s="43">
        <f>IF('Anexo V - Quadro Consolidado'!AH89=Conferidor!$AC$2,'Anexo V - Quadro Consolidado'!M89,0)</f>
        <v>0</v>
      </c>
      <c r="AD90" s="43">
        <f>IF('Anexo V - Quadro Consolidado'!AH89=Conferidor!$AD$2,'Anexo V - Quadro Consolidado'!M89,0)</f>
        <v>0</v>
      </c>
      <c r="AF90" s="43">
        <f>IF('Anexo V - Quadro Consolidado'!AI89=Conferidor!$AF$2,'Anexo V - Quadro Consolidado'!N89,0)</f>
        <v>0</v>
      </c>
      <c r="AG90" s="43">
        <f>IF('Anexo V - Quadro Consolidado'!AI89=Conferidor!$AG$2,'Anexo V - Quadro Consolidado'!N89,0)</f>
        <v>0</v>
      </c>
      <c r="AH90" s="43">
        <f>IF('Anexo V - Quadro Consolidado'!AI89=Conferidor!$AH$2,'Anexo V - Quadro Consolidado'!N89,0)</f>
        <v>0</v>
      </c>
      <c r="AI90" s="43">
        <f>IF('Anexo V - Quadro Consolidado'!AI89=Conferidor!$AI$2,'Anexo V - Quadro Consolidado'!N89,0)</f>
        <v>0</v>
      </c>
      <c r="AJ90" s="43">
        <f>IF('Anexo V - Quadro Consolidado'!AI89=Conferidor!$AJ$2,'Anexo V - Quadro Consolidado'!N89,0)</f>
        <v>0</v>
      </c>
      <c r="AK90" s="43">
        <f>IF('Anexo V - Quadro Consolidado'!AI89=Conferidor!$AK$2,'Anexo V - Quadro Consolidado'!N89,0)</f>
        <v>0</v>
      </c>
      <c r="AM90" s="43">
        <f>IF('Anexo V - Quadro Consolidado'!AJ89=Conferidor!$AM$2,'Anexo V - Quadro Consolidado'!O89,0)</f>
        <v>0</v>
      </c>
      <c r="AN90" s="43">
        <f>IF('Anexo V - Quadro Consolidado'!AJ89=Conferidor!$AN$2,'Anexo V - Quadro Consolidado'!O89,0)</f>
        <v>0</v>
      </c>
      <c r="AO90" s="43">
        <f>IF('Anexo V - Quadro Consolidado'!AJ89=Conferidor!$AO$2,'Anexo V - Quadro Consolidado'!O89,0)</f>
        <v>0</v>
      </c>
      <c r="AP90" s="43">
        <f>IF('Anexo V - Quadro Consolidado'!AJ89=Conferidor!$AP$2,'Anexo V - Quadro Consolidado'!O89,0)</f>
        <v>0</v>
      </c>
      <c r="AQ90" s="43">
        <f>IF('Anexo V - Quadro Consolidado'!AJ89=Conferidor!$AQ$2,'Anexo V - Quadro Consolidado'!O89,0)</f>
        <v>0</v>
      </c>
      <c r="AR90" s="43">
        <f>IF('Anexo V - Quadro Consolidado'!AJ89=Conferidor!$AR$2,'Anexo V - Quadro Consolidado'!O89,0)</f>
        <v>0</v>
      </c>
      <c r="AT90" s="43">
        <f>IF('Anexo V - Quadro Consolidado'!AE89=Conferidor!$AT$2,'Anexo V - Quadro Consolidado'!J89,0)</f>
        <v>0</v>
      </c>
      <c r="AU90" s="43">
        <f>IF('Anexo V - Quadro Consolidado'!AE89=Conferidor!$AU$2,'Anexo V - Quadro Consolidado'!J89,0)</f>
        <v>0</v>
      </c>
      <c r="AV90" s="43">
        <f>IF('Anexo V - Quadro Consolidado'!AE89=Conferidor!$AV$2,'Anexo V - Quadro Consolidado'!J89,0)</f>
        <v>0</v>
      </c>
      <c r="AW90" s="43">
        <f>IF('Anexo V - Quadro Consolidado'!AE89=Conferidor!$AW$2,'Anexo V - Quadro Consolidado'!J89,0)</f>
        <v>0</v>
      </c>
      <c r="AX90" s="43">
        <f>IF('Anexo V - Quadro Consolidado'!AE89=Conferidor!$AX$2,'Anexo V - Quadro Consolidado'!J89,0)</f>
        <v>0</v>
      </c>
      <c r="AY90" s="43">
        <f>IF('Anexo V - Quadro Consolidado'!AE89=Conferidor!$AY$2,'Anexo V - Quadro Consolidado'!J89,0)</f>
        <v>0</v>
      </c>
      <c r="AZ90" s="43">
        <f>IF('Anexo V - Quadro Consolidado'!AE89=Conferidor!$AZ$2,'Anexo V - Quadro Consolidado'!J89,0)</f>
        <v>0</v>
      </c>
      <c r="BA90" s="43">
        <f>IF('Anexo V - Quadro Consolidado'!AE89=Conferidor!$BA$2,'Anexo V - Quadro Consolidado'!J89,0)</f>
        <v>0</v>
      </c>
      <c r="BB90" s="43">
        <f>IF('Anexo V - Quadro Consolidado'!AE89=Conferidor!$BB$2,'Anexo V - Quadro Consolidado'!J89,0)</f>
        <v>0</v>
      </c>
      <c r="BD90" s="43">
        <f>IF('Anexo V - Quadro Consolidado'!AF89=Conferidor!$BD$2,'Anexo V - Quadro Consolidado'!K89,0)</f>
        <v>0</v>
      </c>
      <c r="BE90" s="43">
        <f>IF('Anexo V - Quadro Consolidado'!AF89=Conferidor!$BE$2,'Anexo V - Quadro Consolidado'!K89,0)</f>
        <v>0</v>
      </c>
      <c r="BF90" s="43">
        <f>IF('Anexo V - Quadro Consolidado'!AF89=Conferidor!$BF$2,'Anexo V - Quadro Consolidado'!K89,0)</f>
        <v>0</v>
      </c>
      <c r="BG90" s="43">
        <f>IF('Anexo V - Quadro Consolidado'!AF89=Conferidor!$BG$2,'Anexo V - Quadro Consolidado'!K89,0)</f>
        <v>0</v>
      </c>
      <c r="BH90" s="43">
        <f>IF('Anexo V - Quadro Consolidado'!AF89=Conferidor!$BH$2,'Anexo V - Quadro Consolidado'!K89,0)</f>
        <v>1</v>
      </c>
      <c r="BI90" s="43">
        <f>IF('Anexo V - Quadro Consolidado'!AF89=Conferidor!$BI$2,'Anexo V - Quadro Consolidado'!K89,0)</f>
        <v>0</v>
      </c>
      <c r="BJ90" s="43">
        <f>IF('Anexo V - Quadro Consolidado'!AF89=Conferidor!$BJ$2,'Anexo V - Quadro Consolidado'!K89,0)</f>
        <v>0</v>
      </c>
      <c r="BK90" s="43">
        <f>IF('Anexo V - Quadro Consolidado'!AF89=Conferidor!$BK$2,'Anexo V - Quadro Consolidado'!K89,0)</f>
        <v>0</v>
      </c>
      <c r="BM90" s="43">
        <f>IF('Anexo V - Quadro Consolidado'!AG89=Conferidor!$BM$2,'Anexo V - Quadro Consolidado'!L89,0)</f>
        <v>0</v>
      </c>
      <c r="BN90" s="43">
        <f>IF('Anexo V - Quadro Consolidado'!AG89=Conferidor!$BN$2,'Anexo V - Quadro Consolidado'!L89,0)</f>
        <v>0</v>
      </c>
      <c r="BO90" s="43">
        <f>IF('Anexo V - Quadro Consolidado'!AG89=Conferidor!$BO$2,'Anexo V - Quadro Consolidado'!L89,0)</f>
        <v>0</v>
      </c>
      <c r="BP90" s="43">
        <f>IF('Anexo V - Quadro Consolidado'!AG89=Conferidor!$BP$2,'Anexo V - Quadro Consolidado'!L89,0)</f>
        <v>0</v>
      </c>
      <c r="BQ90" s="43">
        <f>IF('Anexo V - Quadro Consolidado'!AG89=Conferidor!$BQ$2,'Anexo V - Quadro Consolidado'!L89,0)</f>
        <v>0</v>
      </c>
      <c r="BR90" s="43">
        <f>IF('Anexo V - Quadro Consolidado'!AG89=Conferidor!$BR$2,'Anexo V - Quadro Consolidado'!L89,0)</f>
        <v>0</v>
      </c>
      <c r="BT90" s="43">
        <f>IF('Anexo V - Quadro Consolidado'!AD89=Conferidor!$BT$2,'Anexo V - Quadro Consolidado'!I89,0)</f>
        <v>0</v>
      </c>
      <c r="BU90" s="43">
        <f>IF('Anexo V - Quadro Consolidado'!AD89=Conferidor!$BU$2,'Anexo V - Quadro Consolidado'!I89,0)</f>
        <v>0</v>
      </c>
      <c r="BV90" s="43">
        <f>IF('Anexo V - Quadro Consolidado'!AD89=Conferidor!$BV$2,'Anexo V - Quadro Consolidado'!I89,0)</f>
        <v>0</v>
      </c>
      <c r="BW90" s="43">
        <f>IF('Anexo V - Quadro Consolidado'!AD89=Conferidor!$BW$2,'Anexo V - Quadro Consolidado'!I89,0)</f>
        <v>0</v>
      </c>
      <c r="BX90" s="43">
        <f>IF('Anexo V - Quadro Consolidado'!AD89=Conferidor!$BX$2,'Anexo V - Quadro Consolidado'!I89,0)</f>
        <v>0</v>
      </c>
      <c r="BY90" s="43">
        <f>IF('Anexo V - Quadro Consolidado'!AD89=Conferidor!$BY$2,'Anexo V - Quadro Consolidado'!I89,0)</f>
        <v>0</v>
      </c>
      <c r="CA90" s="43">
        <f>IF('Anexo V - Quadro Consolidado'!AK89=Conferidor!$CA$2,'Anexo V - Quadro Consolidado'!P89,0)</f>
        <v>0</v>
      </c>
      <c r="CB90" s="43">
        <f>IF('Anexo V - Quadro Consolidado'!AK89=Conferidor!$CB$2,'Anexo V - Quadro Consolidado'!P89,0)</f>
        <v>0</v>
      </c>
      <c r="CC90" s="43">
        <f>IF('Anexo V - Quadro Consolidado'!AK89=Conferidor!$CC$2,'Anexo V - Quadro Consolidado'!P89,0)</f>
        <v>0</v>
      </c>
      <c r="CD90" s="43">
        <f>IF('Anexo V - Quadro Consolidado'!AK89=Conferidor!$CD$2,'Anexo V - Quadro Consolidado'!P89,0)</f>
        <v>0</v>
      </c>
      <c r="CE90" s="43">
        <f>IF('Anexo V - Quadro Consolidado'!AK89=Conferidor!$CE$2,'Anexo V - Quadro Consolidado'!P89,0)</f>
        <v>0</v>
      </c>
      <c r="CF90" s="43">
        <f>IF('Anexo V - Quadro Consolidado'!AK89=Conferidor!$CF$2,'Anexo V - Quadro Consolidado'!P89,0)</f>
        <v>0</v>
      </c>
      <c r="CH90" s="43">
        <f>IF('Anexo V - Quadro Consolidado'!AM89=Conferidor!$CH$2,'Anexo V - Quadro Consolidado'!R89,0)</f>
        <v>0</v>
      </c>
      <c r="CI90" s="43">
        <f>IF('Anexo V - Quadro Consolidado'!AM89=Conferidor!$CI$2,'Anexo V - Quadro Consolidado'!R89,0)</f>
        <v>0</v>
      </c>
      <c r="CJ90" s="43">
        <f>IF('Anexo V - Quadro Consolidado'!AM89=Conferidor!$CJ$2,'Anexo V - Quadro Consolidado'!R89,0)</f>
        <v>0</v>
      </c>
      <c r="CK90" s="43">
        <f>IF('Anexo V - Quadro Consolidado'!AM89=Conferidor!$CK$2,'Anexo V - Quadro Consolidado'!R89,0)</f>
        <v>0</v>
      </c>
      <c r="CL90" s="43">
        <f>IF('Anexo V - Quadro Consolidado'!AM89=Conferidor!$CL$2,'Anexo V - Quadro Consolidado'!R89,0)</f>
        <v>0</v>
      </c>
      <c r="CM90" s="43">
        <f>IF('Anexo V - Quadro Consolidado'!AM89=Conferidor!$CM$2,'Anexo V - Quadro Consolidado'!R89,0)</f>
        <v>0</v>
      </c>
      <c r="CO90" s="43">
        <f>IF('Anexo V - Quadro Consolidado'!AN89=Conferidor!$CO$2,'Anexo V - Quadro Consolidado'!S89,0)</f>
        <v>0</v>
      </c>
      <c r="CP90" s="43">
        <f>IF('Anexo V - Quadro Consolidado'!AN89=Conferidor!$CP$2,'Anexo V - Quadro Consolidado'!S89,0)</f>
        <v>0</v>
      </c>
      <c r="CQ90" s="43">
        <f>IF('Anexo V - Quadro Consolidado'!AN89=Conferidor!$CQ$2,'Anexo V - Quadro Consolidado'!S89,0)</f>
        <v>0</v>
      </c>
      <c r="CR90" s="43">
        <f>IF('Anexo V - Quadro Consolidado'!AN89=Conferidor!$CR$2,'Anexo V - Quadro Consolidado'!S89,0)</f>
        <v>0</v>
      </c>
      <c r="CS90" s="43">
        <f>IF('Anexo V - Quadro Consolidado'!AN89=Conferidor!$CS$2,'Anexo V - Quadro Consolidado'!S89,0)</f>
        <v>0</v>
      </c>
      <c r="CT90" s="43">
        <f>IF('Anexo V - Quadro Consolidado'!AN89=Conferidor!$CT$2,'Anexo V - Quadro Consolidado'!S89,0)</f>
        <v>0</v>
      </c>
      <c r="CV90" s="43">
        <f>IF('Anexo V - Quadro Consolidado'!AO89=Conferidor!$CV$2,'Anexo V - Quadro Consolidado'!T89,0)</f>
        <v>0</v>
      </c>
      <c r="CW90" s="43">
        <f>IF('Anexo V - Quadro Consolidado'!AO89=Conferidor!$CW$2,'Anexo V - Quadro Consolidado'!T89,0)</f>
        <v>0</v>
      </c>
      <c r="CX90" s="43">
        <f>IF('Anexo V - Quadro Consolidado'!AO89=Conferidor!$CX$2,'Anexo V - Quadro Consolidado'!T89,0)</f>
        <v>0</v>
      </c>
      <c r="CY90" s="43">
        <f>IF('Anexo V - Quadro Consolidado'!AO89=Conferidor!$CY$2,'Anexo V - Quadro Consolidado'!T89,0)</f>
        <v>0</v>
      </c>
      <c r="CZ90" s="43">
        <f>IF('Anexo V - Quadro Consolidado'!AO89=Conferidor!$CZ$2,'Anexo V - Quadro Consolidado'!T89,0)</f>
        <v>0</v>
      </c>
      <c r="DA90" s="43">
        <f>IF('Anexo V - Quadro Consolidado'!AO89=Conferidor!$DA$2,'Anexo V - Quadro Consolidado'!T89,0)</f>
        <v>0</v>
      </c>
      <c r="DC90" s="43">
        <f>IF('Anexo V - Quadro Consolidado'!AL89=Conferidor!$DC$2,'Anexo V - Quadro Consolidado'!Q89,0)</f>
        <v>0</v>
      </c>
      <c r="DD90" s="43">
        <f>IF('Anexo V - Quadro Consolidado'!AL89=Conferidor!$DD$2,'Anexo V - Quadro Consolidado'!Q89,0)</f>
        <v>0</v>
      </c>
      <c r="DE90" s="43">
        <f>IF('Anexo V - Quadro Consolidado'!AL89=Conferidor!$DE$2,'Anexo V - Quadro Consolidado'!Q89,0)</f>
        <v>0</v>
      </c>
      <c r="DF90" s="43">
        <f>IF('Anexo V - Quadro Consolidado'!AL89=Conferidor!$DF$2,'Anexo V - Quadro Consolidado'!Q89,0)</f>
        <v>0</v>
      </c>
      <c r="DG90" s="43">
        <f>IF('Anexo V - Quadro Consolidado'!AL89=Conferidor!$DG$2,'Anexo V - Quadro Consolidado'!Q89,0)</f>
        <v>0</v>
      </c>
      <c r="DH90" s="43">
        <f>IF('Anexo V - Quadro Consolidado'!AL89=Conferidor!$DH$2,'Anexo V - Quadro Consolidado'!Q89,0)</f>
        <v>0</v>
      </c>
      <c r="DJ90" s="43">
        <f>IF('Anexo V - Quadro Consolidado'!AP89=Conferidor!$DJ$2,'Anexo V - Quadro Consolidado'!U89,0)</f>
        <v>0</v>
      </c>
      <c r="DK90" s="43">
        <f>IF('Anexo V - Quadro Consolidado'!AP89=Conferidor!$DK$2,'Anexo V - Quadro Consolidado'!U89,0)</f>
        <v>0</v>
      </c>
      <c r="DL90" s="43">
        <f>IF('Anexo V - Quadro Consolidado'!AP89=Conferidor!$DL$2,'Anexo V - Quadro Consolidado'!U89,0)</f>
        <v>0</v>
      </c>
      <c r="DM90" s="43">
        <f>IF('Anexo V - Quadro Consolidado'!AP89=Conferidor!$DM$2,'Anexo V - Quadro Consolidado'!U89,0)</f>
        <v>0</v>
      </c>
      <c r="DN90" s="43">
        <f>IF('Anexo V - Quadro Consolidado'!AP89=Conferidor!$DN$2,'Anexo V - Quadro Consolidado'!U89,0)</f>
        <v>0</v>
      </c>
      <c r="DO90" s="43">
        <f>IF('Anexo V - Quadro Consolidado'!AP89=Conferidor!$DO$2,'Anexo V - Quadro Consolidado'!U89,0)</f>
        <v>0</v>
      </c>
      <c r="DQ90" s="43">
        <f>IF('Anexo V - Quadro Consolidado'!AQ89=Conferidor!$DQ$2,'Anexo V - Quadro Consolidado'!V89,0)</f>
        <v>0</v>
      </c>
      <c r="DR90" s="43">
        <f>IF('Anexo V - Quadro Consolidado'!AQ89=Conferidor!$DR$2,'Anexo V - Quadro Consolidado'!V89,0)</f>
        <v>0</v>
      </c>
      <c r="DS90" s="43">
        <f>IF('Anexo V - Quadro Consolidado'!AQ89=Conferidor!$DS$2,'Anexo V - Quadro Consolidado'!V89,0)</f>
        <v>0</v>
      </c>
      <c r="DT90" s="43">
        <f>IF('Anexo V - Quadro Consolidado'!AQ89=Conferidor!$DT$2,'Anexo V - Quadro Consolidado'!V89,0)</f>
        <v>0</v>
      </c>
      <c r="DU90" s="43">
        <f>IF('Anexo V - Quadro Consolidado'!AQ89=Conferidor!$DU$2,'Anexo V - Quadro Consolidado'!V89,0)</f>
        <v>0</v>
      </c>
      <c r="DV90" s="43">
        <f>IF('Anexo V - Quadro Consolidado'!AQ89=Conferidor!$DV$2,'Anexo V - Quadro Consolidado'!V89,0)</f>
        <v>0</v>
      </c>
      <c r="DX90" s="22">
        <f>IF('Anexo V - Quadro Consolidado'!AR89=Conferidor!$DX$2,'Anexo V - Quadro Consolidado'!W89,0)</f>
        <v>0</v>
      </c>
      <c r="DY90" s="22">
        <f>IF('Anexo V - Quadro Consolidado'!AR89=Conferidor!$DY$2,'Anexo V - Quadro Consolidado'!W89,0)</f>
        <v>0</v>
      </c>
      <c r="DZ90" s="22">
        <f>IF('Anexo V - Quadro Consolidado'!AR89=Conferidor!$DZ$2,'Anexo V - Quadro Consolidado'!W89,0)</f>
        <v>0</v>
      </c>
      <c r="EA90" s="22">
        <f>IF('Anexo V - Quadro Consolidado'!AR89=Conferidor!$EA$2,'Anexo V - Quadro Consolidado'!W89,0)</f>
        <v>0</v>
      </c>
      <c r="EB90" s="22">
        <f>IF('Anexo V - Quadro Consolidado'!AR89=Conferidor!$EB$2,'Anexo V - Quadro Consolidado'!W89,0)</f>
        <v>0</v>
      </c>
      <c r="EC90" s="22">
        <f>IF('Anexo V - Quadro Consolidado'!AR89=Conferidor!$EC$2,'Anexo V - Quadro Consolidado'!W89,0)</f>
        <v>0</v>
      </c>
      <c r="EE90" s="43">
        <f>IF('Anexo V - Quadro Consolidado'!AS89=Conferidor!$EE$2,'Anexo V - Quadro Consolidado'!X89,0)</f>
        <v>0</v>
      </c>
      <c r="EF90" s="43">
        <f>IF('Anexo V - Quadro Consolidado'!AS89=Conferidor!$EF$2,'Anexo V - Quadro Consolidado'!X89,0)</f>
        <v>0</v>
      </c>
      <c r="EG90" s="43">
        <f>IF('Anexo V - Quadro Consolidado'!AS89=Conferidor!$EG$2,'Anexo V - Quadro Consolidado'!X89,0)</f>
        <v>0</v>
      </c>
      <c r="EH90" s="43">
        <f>IF('Anexo V - Quadro Consolidado'!AS89=Conferidor!$EH$2,'Anexo V - Quadro Consolidado'!X89,0)</f>
        <v>0</v>
      </c>
      <c r="EI90" s="43">
        <f>IF('Anexo V - Quadro Consolidado'!AS89=Conferidor!$EI$2,'Anexo V - Quadro Consolidado'!X89,0)</f>
        <v>0</v>
      </c>
      <c r="EJ90" s="43">
        <f>IF('Anexo V - Quadro Consolidado'!AS89=Conferidor!$EJ$2,'Anexo V - Quadro Consolidado'!X89,0)</f>
        <v>0</v>
      </c>
      <c r="EL90" s="43">
        <f>IF('Anexo V - Quadro Consolidado'!AT89=Conferidor!$EL$2,'Anexo V - Quadro Consolidado'!Y89,0)</f>
        <v>0</v>
      </c>
      <c r="EM90" s="43">
        <f>IF('Anexo V - Quadro Consolidado'!AT89=Conferidor!$EM$2,'Anexo V - Quadro Consolidado'!Y89,0)</f>
        <v>0</v>
      </c>
      <c r="EN90" s="43">
        <f>IF('Anexo V - Quadro Consolidado'!AT89=Conferidor!$EN$2,'Anexo V - Quadro Consolidado'!Y89,0)</f>
        <v>0</v>
      </c>
      <c r="EO90" s="43">
        <f>IF('Anexo V - Quadro Consolidado'!AT89=Conferidor!$EO$2,'Anexo V - Quadro Consolidado'!Y89,0)</f>
        <v>0</v>
      </c>
      <c r="EP90" s="43">
        <f>IF('Anexo V - Quadro Consolidado'!AT89=Conferidor!$EP$2,'Anexo V - Quadro Consolidado'!Y89,0)</f>
        <v>0</v>
      </c>
      <c r="EQ90" s="43">
        <f>IF('Anexo V - Quadro Consolidado'!AT89=Conferidor!$EQ$2,'Anexo V - Quadro Consolidado'!Y89,0)</f>
        <v>0</v>
      </c>
    </row>
    <row r="91" spans="1:147">
      <c r="A91" s="475" t="s">
        <v>107</v>
      </c>
      <c r="B91" s="475" t="s">
        <v>128</v>
      </c>
      <c r="C91" s="12" t="s">
        <v>127</v>
      </c>
      <c r="D91" s="50">
        <f>IF('Anexo V - Quadro Consolidado'!AA90=Conferidor!$D$2,'Anexo V - Quadro Consolidado'!F90,0)</f>
        <v>0</v>
      </c>
      <c r="E91" s="50">
        <f>IF('Anexo V - Quadro Consolidado'!AA90=Conferidor!$E$2,'Anexo V - Quadro Consolidado'!F90,0)</f>
        <v>0</v>
      </c>
      <c r="F91" s="50">
        <f>IF('Anexo V - Quadro Consolidado'!AA90=Conferidor!$F$2,'Anexo V - Quadro Consolidado'!F90,0)</f>
        <v>0</v>
      </c>
      <c r="G91" s="50">
        <f>IF('Anexo V - Quadro Consolidado'!AA90=Conferidor!$G$2,'Anexo V - Quadro Consolidado'!F90,0)</f>
        <v>0</v>
      </c>
      <c r="H91" s="50">
        <f>IF('Anexo V - Quadro Consolidado'!AA90=Conferidor!$H$2,'Anexo V - Quadro Consolidado'!F90,0)</f>
        <v>0</v>
      </c>
      <c r="I91" s="50">
        <f>IF('Anexo V - Quadro Consolidado'!AA90=Conferidor!$I$2,'Anexo V - Quadro Consolidado'!F90,0)</f>
        <v>0</v>
      </c>
      <c r="K91" s="262">
        <f>IF('Anexo V - Quadro Consolidado'!AB90=Conferidor!$K$2,'Anexo V - Quadro Consolidado'!G90,0)</f>
        <v>0</v>
      </c>
      <c r="L91" s="262">
        <f>IF('Anexo V - Quadro Consolidado'!AB90=Conferidor!$L$2,'Anexo V - Quadro Consolidado'!G90,0)</f>
        <v>0</v>
      </c>
      <c r="M91" s="262">
        <f>IF('Anexo V - Quadro Consolidado'!AB90=Conferidor!$M$2,'Anexo V - Quadro Consolidado'!G90,0)</f>
        <v>0</v>
      </c>
      <c r="N91" s="262">
        <f>IF('Anexo V - Quadro Consolidado'!AB90=Conferidor!$N$2,'Anexo V - Quadro Consolidado'!G90,0)</f>
        <v>0</v>
      </c>
      <c r="O91" s="262">
        <f>IF('Anexo V - Quadro Consolidado'!AB90=Conferidor!$O$2,'Anexo V - Quadro Consolidado'!G90,0)</f>
        <v>0</v>
      </c>
      <c r="P91" s="262">
        <f>IF('Anexo V - Quadro Consolidado'!AB90=Conferidor!$P$2,'Anexo V - Quadro Consolidado'!G90,0)</f>
        <v>0</v>
      </c>
      <c r="R91" s="50">
        <f>IF('Anexo V - Quadro Consolidado'!AC90=Conferidor!$R$2,'Anexo V - Quadro Consolidado'!H90,0)</f>
        <v>0</v>
      </c>
      <c r="S91" s="50">
        <f>IF('Anexo V - Quadro Consolidado'!AC90=Conferidor!$S$2,'Anexo V - Quadro Consolidado'!H90,0)</f>
        <v>0</v>
      </c>
      <c r="T91" s="50">
        <f>IF('Anexo V - Quadro Consolidado'!AC90=Conferidor!$T$2,'Anexo V - Quadro Consolidado'!H90,0)</f>
        <v>0</v>
      </c>
      <c r="U91" s="50">
        <f>IF('Anexo V - Quadro Consolidado'!AC90=Conferidor!$U$2,'Anexo V - Quadro Consolidado'!H90,0)</f>
        <v>0</v>
      </c>
      <c r="V91" s="50">
        <f>IF('Anexo V - Quadro Consolidado'!AC90=Conferidor!$V$2,'Anexo V - Quadro Consolidado'!H90,0)</f>
        <v>0</v>
      </c>
      <c r="W91" s="50">
        <f>IF('Anexo V - Quadro Consolidado'!AC90=Conferidor!$W$2,'Anexo V - Quadro Consolidado'!H90,0)</f>
        <v>0</v>
      </c>
      <c r="Y91" s="43">
        <f>IF('Anexo V - Quadro Consolidado'!AH90=Conferidor!$Y$2,'Anexo V - Quadro Consolidado'!M90,0)</f>
        <v>0</v>
      </c>
      <c r="Z91" s="43">
        <f>IF('Anexo V - Quadro Consolidado'!AH90=Conferidor!$Z$2,'Anexo V - Quadro Consolidado'!M90,0)</f>
        <v>0</v>
      </c>
      <c r="AA91" s="43">
        <f>IF('Anexo V - Quadro Consolidado'!AH90=Conferidor!$AA$2,'Anexo V - Quadro Consolidado'!M90,0)</f>
        <v>0</v>
      </c>
      <c r="AB91" s="43">
        <f>IF('Anexo V - Quadro Consolidado'!AH90=Conferidor!$AB$2,'Anexo V - Quadro Consolidado'!M90,0)</f>
        <v>0</v>
      </c>
      <c r="AC91" s="43">
        <f>IF('Anexo V - Quadro Consolidado'!AH90=Conferidor!$AC$2,'Anexo V - Quadro Consolidado'!M90,0)</f>
        <v>0</v>
      </c>
      <c r="AD91" s="43">
        <f>IF('Anexo V - Quadro Consolidado'!AH90=Conferidor!$AD$2,'Anexo V - Quadro Consolidado'!M90,0)</f>
        <v>0</v>
      </c>
      <c r="AF91" s="43">
        <f>IF('Anexo V - Quadro Consolidado'!AI90=Conferidor!$AF$2,'Anexo V - Quadro Consolidado'!N90,0)</f>
        <v>0</v>
      </c>
      <c r="AG91" s="43">
        <f>IF('Anexo V - Quadro Consolidado'!AI90=Conferidor!$AG$2,'Anexo V - Quadro Consolidado'!N90,0)</f>
        <v>0</v>
      </c>
      <c r="AH91" s="43">
        <f>IF('Anexo V - Quadro Consolidado'!AI90=Conferidor!$AH$2,'Anexo V - Quadro Consolidado'!N90,0)</f>
        <v>0</v>
      </c>
      <c r="AI91" s="43">
        <f>IF('Anexo V - Quadro Consolidado'!AI90=Conferidor!$AI$2,'Anexo V - Quadro Consolidado'!N90,0)</f>
        <v>0</v>
      </c>
      <c r="AJ91" s="43">
        <f>IF('Anexo V - Quadro Consolidado'!AI90=Conferidor!$AJ$2,'Anexo V - Quadro Consolidado'!N90,0)</f>
        <v>0</v>
      </c>
      <c r="AK91" s="43">
        <f>IF('Anexo V - Quadro Consolidado'!AI90=Conferidor!$AK$2,'Anexo V - Quadro Consolidado'!N90,0)</f>
        <v>0</v>
      </c>
      <c r="AM91" s="43">
        <f>IF('Anexo V - Quadro Consolidado'!AJ90=Conferidor!$AM$2,'Anexo V - Quadro Consolidado'!O90,0)</f>
        <v>0</v>
      </c>
      <c r="AN91" s="43">
        <f>IF('Anexo V - Quadro Consolidado'!AJ90=Conferidor!$AN$2,'Anexo V - Quadro Consolidado'!O90,0)</f>
        <v>0</v>
      </c>
      <c r="AO91" s="43">
        <f>IF('Anexo V - Quadro Consolidado'!AJ90=Conferidor!$AO$2,'Anexo V - Quadro Consolidado'!O90,0)</f>
        <v>0</v>
      </c>
      <c r="AP91" s="43">
        <f>IF('Anexo V - Quadro Consolidado'!AJ90=Conferidor!$AP$2,'Anexo V - Quadro Consolidado'!O90,0)</f>
        <v>0</v>
      </c>
      <c r="AQ91" s="43">
        <f>IF('Anexo V - Quadro Consolidado'!AJ90=Conferidor!$AQ$2,'Anexo V - Quadro Consolidado'!O90,0)</f>
        <v>0</v>
      </c>
      <c r="AR91" s="43">
        <f>IF('Anexo V - Quadro Consolidado'!AJ90=Conferidor!$AR$2,'Anexo V - Quadro Consolidado'!O90,0)</f>
        <v>0</v>
      </c>
      <c r="AT91" s="43">
        <f>IF('Anexo V - Quadro Consolidado'!AE90=Conferidor!$AT$2,'Anexo V - Quadro Consolidado'!J90,0)</f>
        <v>0</v>
      </c>
      <c r="AU91" s="43">
        <f>IF('Anexo V - Quadro Consolidado'!AE90=Conferidor!$AU$2,'Anexo V - Quadro Consolidado'!J90,0)</f>
        <v>0</v>
      </c>
      <c r="AV91" s="43">
        <f>IF('Anexo V - Quadro Consolidado'!AE90=Conferidor!$AV$2,'Anexo V - Quadro Consolidado'!J90,0)</f>
        <v>0</v>
      </c>
      <c r="AW91" s="43">
        <f>IF('Anexo V - Quadro Consolidado'!AE90=Conferidor!$AW$2,'Anexo V - Quadro Consolidado'!J90,0)</f>
        <v>0</v>
      </c>
      <c r="AX91" s="43">
        <f>IF('Anexo V - Quadro Consolidado'!AE90=Conferidor!$AX$2,'Anexo V - Quadro Consolidado'!J90,0)</f>
        <v>0</v>
      </c>
      <c r="AY91" s="43">
        <f>IF('Anexo V - Quadro Consolidado'!AE90=Conferidor!$AY$2,'Anexo V - Quadro Consolidado'!J90,0)</f>
        <v>0</v>
      </c>
      <c r="AZ91" s="43">
        <f>IF('Anexo V - Quadro Consolidado'!AE90=Conferidor!$AZ$2,'Anexo V - Quadro Consolidado'!J90,0)</f>
        <v>0</v>
      </c>
      <c r="BA91" s="43">
        <f>IF('Anexo V - Quadro Consolidado'!AE90=Conferidor!$BA$2,'Anexo V - Quadro Consolidado'!J90,0)</f>
        <v>0</v>
      </c>
      <c r="BB91" s="43">
        <f>IF('Anexo V - Quadro Consolidado'!AE90=Conferidor!$BB$2,'Anexo V - Quadro Consolidado'!J90,0)</f>
        <v>0</v>
      </c>
      <c r="BD91" s="43">
        <f>IF('Anexo V - Quadro Consolidado'!AF90=Conferidor!$BD$2,'Anexo V - Quadro Consolidado'!K90,0)</f>
        <v>0</v>
      </c>
      <c r="BE91" s="43">
        <f>IF('Anexo V - Quadro Consolidado'!AF90=Conferidor!$BE$2,'Anexo V - Quadro Consolidado'!K90,0)</f>
        <v>0</v>
      </c>
      <c r="BF91" s="43">
        <f>IF('Anexo V - Quadro Consolidado'!AF90=Conferidor!$BF$2,'Anexo V - Quadro Consolidado'!K90,0)</f>
        <v>0</v>
      </c>
      <c r="BG91" s="43">
        <f>IF('Anexo V - Quadro Consolidado'!AF90=Conferidor!$BG$2,'Anexo V - Quadro Consolidado'!K90,0)</f>
        <v>0</v>
      </c>
      <c r="BH91" s="43">
        <f>IF('Anexo V - Quadro Consolidado'!AF90=Conferidor!$BH$2,'Anexo V - Quadro Consolidado'!K90,0)</f>
        <v>1</v>
      </c>
      <c r="BI91" s="43">
        <f>IF('Anexo V - Quadro Consolidado'!AF90=Conferidor!$BI$2,'Anexo V - Quadro Consolidado'!K90,0)</f>
        <v>0</v>
      </c>
      <c r="BJ91" s="43">
        <f>IF('Anexo V - Quadro Consolidado'!AF90=Conferidor!$BJ$2,'Anexo V - Quadro Consolidado'!K90,0)</f>
        <v>0</v>
      </c>
      <c r="BK91" s="43">
        <f>IF('Anexo V - Quadro Consolidado'!AF90=Conferidor!$BK$2,'Anexo V - Quadro Consolidado'!K90,0)</f>
        <v>0</v>
      </c>
      <c r="BM91" s="43">
        <f>IF('Anexo V - Quadro Consolidado'!AG90=Conferidor!$BM$2,'Anexo V - Quadro Consolidado'!L90,0)</f>
        <v>0</v>
      </c>
      <c r="BN91" s="43">
        <f>IF('Anexo V - Quadro Consolidado'!AG90=Conferidor!$BN$2,'Anexo V - Quadro Consolidado'!L90,0)</f>
        <v>0</v>
      </c>
      <c r="BO91" s="43">
        <f>IF('Anexo V - Quadro Consolidado'!AG90=Conferidor!$BO$2,'Anexo V - Quadro Consolidado'!L90,0)</f>
        <v>0</v>
      </c>
      <c r="BP91" s="43">
        <f>IF('Anexo V - Quadro Consolidado'!AG90=Conferidor!$BP$2,'Anexo V - Quadro Consolidado'!L90,0)</f>
        <v>0</v>
      </c>
      <c r="BQ91" s="43">
        <f>IF('Anexo V - Quadro Consolidado'!AG90=Conferidor!$BQ$2,'Anexo V - Quadro Consolidado'!L90,0)</f>
        <v>0</v>
      </c>
      <c r="BR91" s="43">
        <f>IF('Anexo V - Quadro Consolidado'!AG90=Conferidor!$BR$2,'Anexo V - Quadro Consolidado'!L90,0)</f>
        <v>0</v>
      </c>
      <c r="BT91" s="43">
        <f>IF('Anexo V - Quadro Consolidado'!AD90=Conferidor!$BT$2,'Anexo V - Quadro Consolidado'!I90,0)</f>
        <v>0</v>
      </c>
      <c r="BU91" s="43">
        <f>IF('Anexo V - Quadro Consolidado'!AD90=Conferidor!$BU$2,'Anexo V - Quadro Consolidado'!I90,0)</f>
        <v>0</v>
      </c>
      <c r="BV91" s="43">
        <f>IF('Anexo V - Quadro Consolidado'!AD90=Conferidor!$BV$2,'Anexo V - Quadro Consolidado'!I90,0)</f>
        <v>0</v>
      </c>
      <c r="BW91" s="43">
        <f>IF('Anexo V - Quadro Consolidado'!AD90=Conferidor!$BW$2,'Anexo V - Quadro Consolidado'!I90,0)</f>
        <v>0</v>
      </c>
      <c r="BX91" s="43">
        <f>IF('Anexo V - Quadro Consolidado'!AD90=Conferidor!$BX$2,'Anexo V - Quadro Consolidado'!I90,0)</f>
        <v>0</v>
      </c>
      <c r="BY91" s="43">
        <f>IF('Anexo V - Quadro Consolidado'!AD90=Conferidor!$BY$2,'Anexo V - Quadro Consolidado'!I90,0)</f>
        <v>0</v>
      </c>
      <c r="CA91" s="43">
        <f>IF('Anexo V - Quadro Consolidado'!AK90=Conferidor!$CA$2,'Anexo V - Quadro Consolidado'!P90,0)</f>
        <v>0</v>
      </c>
      <c r="CB91" s="43">
        <f>IF('Anexo V - Quadro Consolidado'!AK90=Conferidor!$CB$2,'Anexo V - Quadro Consolidado'!P90,0)</f>
        <v>0</v>
      </c>
      <c r="CC91" s="43">
        <f>IF('Anexo V - Quadro Consolidado'!AK90=Conferidor!$CC$2,'Anexo V - Quadro Consolidado'!P90,0)</f>
        <v>0</v>
      </c>
      <c r="CD91" s="43">
        <f>IF('Anexo V - Quadro Consolidado'!AK90=Conferidor!$CD$2,'Anexo V - Quadro Consolidado'!P90,0)</f>
        <v>0</v>
      </c>
      <c r="CE91" s="43">
        <f>IF('Anexo V - Quadro Consolidado'!AK90=Conferidor!$CE$2,'Anexo V - Quadro Consolidado'!P90,0)</f>
        <v>0</v>
      </c>
      <c r="CF91" s="43">
        <f>IF('Anexo V - Quadro Consolidado'!AK90=Conferidor!$CF$2,'Anexo V - Quadro Consolidado'!P90,0)</f>
        <v>0</v>
      </c>
      <c r="CH91" s="43">
        <f>IF('Anexo V - Quadro Consolidado'!AM90=Conferidor!$CH$2,'Anexo V - Quadro Consolidado'!R90,0)</f>
        <v>0</v>
      </c>
      <c r="CI91" s="43">
        <f>IF('Anexo V - Quadro Consolidado'!AM90=Conferidor!$CI$2,'Anexo V - Quadro Consolidado'!R90,0)</f>
        <v>0</v>
      </c>
      <c r="CJ91" s="43">
        <f>IF('Anexo V - Quadro Consolidado'!AM90=Conferidor!$CJ$2,'Anexo V - Quadro Consolidado'!R90,0)</f>
        <v>0</v>
      </c>
      <c r="CK91" s="43">
        <f>IF('Anexo V - Quadro Consolidado'!AM90=Conferidor!$CK$2,'Anexo V - Quadro Consolidado'!R90,0)</f>
        <v>0</v>
      </c>
      <c r="CL91" s="43">
        <f>IF('Anexo V - Quadro Consolidado'!AM90=Conferidor!$CL$2,'Anexo V - Quadro Consolidado'!R90,0)</f>
        <v>0</v>
      </c>
      <c r="CM91" s="43">
        <f>IF('Anexo V - Quadro Consolidado'!AM90=Conferidor!$CM$2,'Anexo V - Quadro Consolidado'!R90,0)</f>
        <v>0</v>
      </c>
      <c r="CO91" s="43">
        <f>IF('Anexo V - Quadro Consolidado'!AN90=Conferidor!$CO$2,'Anexo V - Quadro Consolidado'!S90,0)</f>
        <v>0</v>
      </c>
      <c r="CP91" s="43">
        <f>IF('Anexo V - Quadro Consolidado'!AN90=Conferidor!$CP$2,'Anexo V - Quadro Consolidado'!S90,0)</f>
        <v>0</v>
      </c>
      <c r="CQ91" s="43">
        <f>IF('Anexo V - Quadro Consolidado'!AN90=Conferidor!$CQ$2,'Anexo V - Quadro Consolidado'!S90,0)</f>
        <v>0</v>
      </c>
      <c r="CR91" s="43">
        <f>IF('Anexo V - Quadro Consolidado'!AN90=Conferidor!$CR$2,'Anexo V - Quadro Consolidado'!S90,0)</f>
        <v>0</v>
      </c>
      <c r="CS91" s="43">
        <f>IF('Anexo V - Quadro Consolidado'!AN90=Conferidor!$CS$2,'Anexo V - Quadro Consolidado'!S90,0)</f>
        <v>0</v>
      </c>
      <c r="CT91" s="43">
        <f>IF('Anexo V - Quadro Consolidado'!AN90=Conferidor!$CT$2,'Anexo V - Quadro Consolidado'!S90,0)</f>
        <v>0</v>
      </c>
      <c r="CV91" s="43">
        <f>IF('Anexo V - Quadro Consolidado'!AO90=Conferidor!$CV$2,'Anexo V - Quadro Consolidado'!T90,0)</f>
        <v>0</v>
      </c>
      <c r="CW91" s="43">
        <f>IF('Anexo V - Quadro Consolidado'!AO90=Conferidor!$CW$2,'Anexo V - Quadro Consolidado'!T90,0)</f>
        <v>0</v>
      </c>
      <c r="CX91" s="43">
        <f>IF('Anexo V - Quadro Consolidado'!AO90=Conferidor!$CX$2,'Anexo V - Quadro Consolidado'!T90,0)</f>
        <v>0</v>
      </c>
      <c r="CY91" s="43">
        <f>IF('Anexo V - Quadro Consolidado'!AO90=Conferidor!$CY$2,'Anexo V - Quadro Consolidado'!T90,0)</f>
        <v>0</v>
      </c>
      <c r="CZ91" s="43">
        <f>IF('Anexo V - Quadro Consolidado'!AO90=Conferidor!$CZ$2,'Anexo V - Quadro Consolidado'!T90,0)</f>
        <v>0</v>
      </c>
      <c r="DA91" s="43">
        <f>IF('Anexo V - Quadro Consolidado'!AO90=Conferidor!$DA$2,'Anexo V - Quadro Consolidado'!T90,0)</f>
        <v>0</v>
      </c>
      <c r="DC91" s="43">
        <f>IF('Anexo V - Quadro Consolidado'!AL90=Conferidor!$DC$2,'Anexo V - Quadro Consolidado'!Q90,0)</f>
        <v>0</v>
      </c>
      <c r="DD91" s="43">
        <f>IF('Anexo V - Quadro Consolidado'!AL90=Conferidor!$DD$2,'Anexo V - Quadro Consolidado'!Q90,0)</f>
        <v>0</v>
      </c>
      <c r="DE91" s="43">
        <f>IF('Anexo V - Quadro Consolidado'!AL90=Conferidor!$DE$2,'Anexo V - Quadro Consolidado'!Q90,0)</f>
        <v>0</v>
      </c>
      <c r="DF91" s="43">
        <f>IF('Anexo V - Quadro Consolidado'!AL90=Conferidor!$DF$2,'Anexo V - Quadro Consolidado'!Q90,0)</f>
        <v>0</v>
      </c>
      <c r="DG91" s="43">
        <f>IF('Anexo V - Quadro Consolidado'!AL90=Conferidor!$DG$2,'Anexo V - Quadro Consolidado'!Q90,0)</f>
        <v>0</v>
      </c>
      <c r="DH91" s="43">
        <f>IF('Anexo V - Quadro Consolidado'!AL90=Conferidor!$DH$2,'Anexo V - Quadro Consolidado'!Q90,0)</f>
        <v>0</v>
      </c>
      <c r="DJ91" s="43">
        <f>IF('Anexo V - Quadro Consolidado'!AP90=Conferidor!$DJ$2,'Anexo V - Quadro Consolidado'!U90,0)</f>
        <v>0</v>
      </c>
      <c r="DK91" s="43">
        <f>IF('Anexo V - Quadro Consolidado'!AP90=Conferidor!$DK$2,'Anexo V - Quadro Consolidado'!U90,0)</f>
        <v>0</v>
      </c>
      <c r="DL91" s="43">
        <f>IF('Anexo V - Quadro Consolidado'!AP90=Conferidor!$DL$2,'Anexo V - Quadro Consolidado'!U90,0)</f>
        <v>0</v>
      </c>
      <c r="DM91" s="43">
        <f>IF('Anexo V - Quadro Consolidado'!AP90=Conferidor!$DM$2,'Anexo V - Quadro Consolidado'!U90,0)</f>
        <v>0</v>
      </c>
      <c r="DN91" s="43">
        <f>IF('Anexo V - Quadro Consolidado'!AP90=Conferidor!$DN$2,'Anexo V - Quadro Consolidado'!U90,0)</f>
        <v>0</v>
      </c>
      <c r="DO91" s="43">
        <f>IF('Anexo V - Quadro Consolidado'!AP90=Conferidor!$DO$2,'Anexo V - Quadro Consolidado'!U90,0)</f>
        <v>0</v>
      </c>
      <c r="DQ91" s="43">
        <f>IF('Anexo V - Quadro Consolidado'!AQ90=Conferidor!$DQ$2,'Anexo V - Quadro Consolidado'!V90,0)</f>
        <v>0</v>
      </c>
      <c r="DR91" s="43">
        <f>IF('Anexo V - Quadro Consolidado'!AQ90=Conferidor!$DR$2,'Anexo V - Quadro Consolidado'!V90,0)</f>
        <v>0</v>
      </c>
      <c r="DS91" s="43">
        <f>IF('Anexo V - Quadro Consolidado'!AQ90=Conferidor!$DS$2,'Anexo V - Quadro Consolidado'!V90,0)</f>
        <v>0</v>
      </c>
      <c r="DT91" s="43">
        <f>IF('Anexo V - Quadro Consolidado'!AQ90=Conferidor!$DT$2,'Anexo V - Quadro Consolidado'!V90,0)</f>
        <v>0</v>
      </c>
      <c r="DU91" s="43">
        <f>IF('Anexo V - Quadro Consolidado'!AQ90=Conferidor!$DU$2,'Anexo V - Quadro Consolidado'!V90,0)</f>
        <v>0</v>
      </c>
      <c r="DV91" s="43">
        <f>IF('Anexo V - Quadro Consolidado'!AQ90=Conferidor!$DV$2,'Anexo V - Quadro Consolidado'!V90,0)</f>
        <v>0</v>
      </c>
      <c r="DX91" s="22">
        <f>IF('Anexo V - Quadro Consolidado'!AR90=Conferidor!$DX$2,'Anexo V - Quadro Consolidado'!W90,0)</f>
        <v>0</v>
      </c>
      <c r="DY91" s="22">
        <f>IF('Anexo V - Quadro Consolidado'!AR90=Conferidor!$DY$2,'Anexo V - Quadro Consolidado'!W90,0)</f>
        <v>0</v>
      </c>
      <c r="DZ91" s="22">
        <f>IF('Anexo V - Quadro Consolidado'!AR90=Conferidor!$DZ$2,'Anexo V - Quadro Consolidado'!W90,0)</f>
        <v>0</v>
      </c>
      <c r="EA91" s="22">
        <f>IF('Anexo V - Quadro Consolidado'!AR90=Conferidor!$EA$2,'Anexo V - Quadro Consolidado'!W90,0)</f>
        <v>0</v>
      </c>
      <c r="EB91" s="22">
        <f>IF('Anexo V - Quadro Consolidado'!AR90=Conferidor!$EB$2,'Anexo V - Quadro Consolidado'!W90,0)</f>
        <v>0</v>
      </c>
      <c r="EC91" s="22">
        <f>IF('Anexo V - Quadro Consolidado'!AR90=Conferidor!$EC$2,'Anexo V - Quadro Consolidado'!W90,0)</f>
        <v>0</v>
      </c>
      <c r="EE91" s="43">
        <f>IF('Anexo V - Quadro Consolidado'!AS90=Conferidor!$EE$2,'Anexo V - Quadro Consolidado'!X90,0)</f>
        <v>0</v>
      </c>
      <c r="EF91" s="43">
        <f>IF('Anexo V - Quadro Consolidado'!AS90=Conferidor!$EF$2,'Anexo V - Quadro Consolidado'!X90,0)</f>
        <v>0</v>
      </c>
      <c r="EG91" s="43">
        <f>IF('Anexo V - Quadro Consolidado'!AS90=Conferidor!$EG$2,'Anexo V - Quadro Consolidado'!X90,0)</f>
        <v>0</v>
      </c>
      <c r="EH91" s="43">
        <f>IF('Anexo V - Quadro Consolidado'!AS90=Conferidor!$EH$2,'Anexo V - Quadro Consolidado'!X90,0)</f>
        <v>0</v>
      </c>
      <c r="EI91" s="43">
        <f>IF('Anexo V - Quadro Consolidado'!AS90=Conferidor!$EI$2,'Anexo V - Quadro Consolidado'!X90,0)</f>
        <v>0</v>
      </c>
      <c r="EJ91" s="43">
        <f>IF('Anexo V - Quadro Consolidado'!AS90=Conferidor!$EJ$2,'Anexo V - Quadro Consolidado'!X90,0)</f>
        <v>0</v>
      </c>
      <c r="EL91" s="43">
        <f>IF('Anexo V - Quadro Consolidado'!AT90=Conferidor!$EL$2,'Anexo V - Quadro Consolidado'!Y90,0)</f>
        <v>0</v>
      </c>
      <c r="EM91" s="43">
        <f>IF('Anexo V - Quadro Consolidado'!AT90=Conferidor!$EM$2,'Anexo V - Quadro Consolidado'!Y90,0)</f>
        <v>0</v>
      </c>
      <c r="EN91" s="43">
        <f>IF('Anexo V - Quadro Consolidado'!AT90=Conferidor!$EN$2,'Anexo V - Quadro Consolidado'!Y90,0)</f>
        <v>0</v>
      </c>
      <c r="EO91" s="43">
        <f>IF('Anexo V - Quadro Consolidado'!AT90=Conferidor!$EO$2,'Anexo V - Quadro Consolidado'!Y90,0)</f>
        <v>0</v>
      </c>
      <c r="EP91" s="43">
        <f>IF('Anexo V - Quadro Consolidado'!AT90=Conferidor!$EP$2,'Anexo V - Quadro Consolidado'!Y90,0)</f>
        <v>0</v>
      </c>
      <c r="EQ91" s="43">
        <f>IF('Anexo V - Quadro Consolidado'!AT90=Conferidor!$EQ$2,'Anexo V - Quadro Consolidado'!Y90,0)</f>
        <v>0</v>
      </c>
    </row>
    <row r="92" spans="1:147">
      <c r="A92" s="475" t="s">
        <v>107</v>
      </c>
      <c r="B92" s="475" t="s">
        <v>128</v>
      </c>
      <c r="C92" s="12" t="s">
        <v>416</v>
      </c>
      <c r="D92" s="50">
        <f>IF('Anexo V - Quadro Consolidado'!AA91=Conferidor!$D$2,'Anexo V - Quadro Consolidado'!F91,0)</f>
        <v>0</v>
      </c>
      <c r="E92" s="50">
        <f>IF('Anexo V - Quadro Consolidado'!AA91=Conferidor!$E$2,'Anexo V - Quadro Consolidado'!F91,0)</f>
        <v>0</v>
      </c>
      <c r="F92" s="50">
        <f>IF('Anexo V - Quadro Consolidado'!AA91=Conferidor!$F$2,'Anexo V - Quadro Consolidado'!F91,0)</f>
        <v>0</v>
      </c>
      <c r="G92" s="50">
        <f>IF('Anexo V - Quadro Consolidado'!AA91=Conferidor!$G$2,'Anexo V - Quadro Consolidado'!F91,0)</f>
        <v>0</v>
      </c>
      <c r="H92" s="50">
        <f>IF('Anexo V - Quadro Consolidado'!AA91=Conferidor!$H$2,'Anexo V - Quadro Consolidado'!F91,0)</f>
        <v>0</v>
      </c>
      <c r="I92" s="50">
        <f>IF('Anexo V - Quadro Consolidado'!AA91=Conferidor!$I$2,'Anexo V - Quadro Consolidado'!F91,0)</f>
        <v>8</v>
      </c>
      <c r="K92" s="262">
        <f>IF('Anexo V - Quadro Consolidado'!AB91=Conferidor!$K$2,'Anexo V - Quadro Consolidado'!G91,0)</f>
        <v>0</v>
      </c>
      <c r="L92" s="262">
        <f>IF('Anexo V - Quadro Consolidado'!AB91=Conferidor!$L$2,'Anexo V - Quadro Consolidado'!G91,0)</f>
        <v>0</v>
      </c>
      <c r="M92" s="262">
        <f>IF('Anexo V - Quadro Consolidado'!AB91=Conferidor!$M$2,'Anexo V - Quadro Consolidado'!G91,0)</f>
        <v>0</v>
      </c>
      <c r="N92" s="262">
        <f>IF('Anexo V - Quadro Consolidado'!AB91=Conferidor!$N$2,'Anexo V - Quadro Consolidado'!G91,0)</f>
        <v>0</v>
      </c>
      <c r="O92" s="262">
        <f>IF('Anexo V - Quadro Consolidado'!AB91=Conferidor!$O$2,'Anexo V - Quadro Consolidado'!G91,0)</f>
        <v>0</v>
      </c>
      <c r="P92" s="262">
        <f>IF('Anexo V - Quadro Consolidado'!AB91=Conferidor!$P$2,'Anexo V - Quadro Consolidado'!G91,0)</f>
        <v>0</v>
      </c>
      <c r="R92" s="50">
        <f>IF('Anexo V - Quadro Consolidado'!AC91=Conferidor!$R$2,'Anexo V - Quadro Consolidado'!H91,0)</f>
        <v>0</v>
      </c>
      <c r="S92" s="50">
        <f>IF('Anexo V - Quadro Consolidado'!AC91=Conferidor!$S$2,'Anexo V - Quadro Consolidado'!H91,0)</f>
        <v>0</v>
      </c>
      <c r="T92" s="50">
        <f>IF('Anexo V - Quadro Consolidado'!AC91=Conferidor!$T$2,'Anexo V - Quadro Consolidado'!H91,0)</f>
        <v>0</v>
      </c>
      <c r="U92" s="50">
        <f>IF('Anexo V - Quadro Consolidado'!AC91=Conferidor!$U$2,'Anexo V - Quadro Consolidado'!H91,0)</f>
        <v>0</v>
      </c>
      <c r="V92" s="50">
        <f>IF('Anexo V - Quadro Consolidado'!AC91=Conferidor!$V$2,'Anexo V - Quadro Consolidado'!H91,0)</f>
        <v>0</v>
      </c>
      <c r="W92" s="50">
        <f>IF('Anexo V - Quadro Consolidado'!AC91=Conferidor!$W$2,'Anexo V - Quadro Consolidado'!H91,0)</f>
        <v>0</v>
      </c>
      <c r="Y92" s="43">
        <f>IF('Anexo V - Quadro Consolidado'!AH91=Conferidor!$Y$2,'Anexo V - Quadro Consolidado'!M91,0)</f>
        <v>0</v>
      </c>
      <c r="Z92" s="43">
        <f>IF('Anexo V - Quadro Consolidado'!AH91=Conferidor!$Z$2,'Anexo V - Quadro Consolidado'!M91,0)</f>
        <v>0</v>
      </c>
      <c r="AA92" s="43">
        <f>IF('Anexo V - Quadro Consolidado'!AH91=Conferidor!$AA$2,'Anexo V - Quadro Consolidado'!M91,0)</f>
        <v>0</v>
      </c>
      <c r="AB92" s="43">
        <f>IF('Anexo V - Quadro Consolidado'!AH91=Conferidor!$AB$2,'Anexo V - Quadro Consolidado'!M91,0)</f>
        <v>0</v>
      </c>
      <c r="AC92" s="43">
        <f>IF('Anexo V - Quadro Consolidado'!AH91=Conferidor!$AC$2,'Anexo V - Quadro Consolidado'!M91,0)</f>
        <v>0</v>
      </c>
      <c r="AD92" s="43">
        <f>IF('Anexo V - Quadro Consolidado'!AH91=Conferidor!$AD$2,'Anexo V - Quadro Consolidado'!M91,0)</f>
        <v>0</v>
      </c>
      <c r="AF92" s="43">
        <f>IF('Anexo V - Quadro Consolidado'!AI91=Conferidor!$AF$2,'Anexo V - Quadro Consolidado'!N91,0)</f>
        <v>0</v>
      </c>
      <c r="AG92" s="43">
        <f>IF('Anexo V - Quadro Consolidado'!AI91=Conferidor!$AG$2,'Anexo V - Quadro Consolidado'!N91,0)</f>
        <v>0</v>
      </c>
      <c r="AH92" s="43">
        <f>IF('Anexo V - Quadro Consolidado'!AI91=Conferidor!$AH$2,'Anexo V - Quadro Consolidado'!N91,0)</f>
        <v>0</v>
      </c>
      <c r="AI92" s="43">
        <f>IF('Anexo V - Quadro Consolidado'!AI91=Conferidor!$AI$2,'Anexo V - Quadro Consolidado'!N91,0)</f>
        <v>0</v>
      </c>
      <c r="AJ92" s="43">
        <f>IF('Anexo V - Quadro Consolidado'!AI91=Conferidor!$AJ$2,'Anexo V - Quadro Consolidado'!N91,0)</f>
        <v>0</v>
      </c>
      <c r="AK92" s="43">
        <f>IF('Anexo V - Quadro Consolidado'!AI91=Conferidor!$AK$2,'Anexo V - Quadro Consolidado'!N91,0)</f>
        <v>0</v>
      </c>
      <c r="AM92" s="43">
        <f>IF('Anexo V - Quadro Consolidado'!AJ91=Conferidor!$AM$2,'Anexo V - Quadro Consolidado'!O91,0)</f>
        <v>0</v>
      </c>
      <c r="AN92" s="43">
        <f>IF('Anexo V - Quadro Consolidado'!AJ91=Conferidor!$AN$2,'Anexo V - Quadro Consolidado'!O91,0)</f>
        <v>0</v>
      </c>
      <c r="AO92" s="43">
        <f>IF('Anexo V - Quadro Consolidado'!AJ91=Conferidor!$AO$2,'Anexo V - Quadro Consolidado'!O91,0)</f>
        <v>0</v>
      </c>
      <c r="AP92" s="43">
        <f>IF('Anexo V - Quadro Consolidado'!AJ91=Conferidor!$AP$2,'Anexo V - Quadro Consolidado'!O91,0)</f>
        <v>0</v>
      </c>
      <c r="AQ92" s="43">
        <f>IF('Anexo V - Quadro Consolidado'!AJ91=Conferidor!$AQ$2,'Anexo V - Quadro Consolidado'!O91,0)</f>
        <v>0</v>
      </c>
      <c r="AR92" s="43">
        <f>IF('Anexo V - Quadro Consolidado'!AJ91=Conferidor!$AR$2,'Anexo V - Quadro Consolidado'!O91,0)</f>
        <v>0</v>
      </c>
      <c r="AT92" s="43">
        <f>IF('Anexo V - Quadro Consolidado'!AE91=Conferidor!$AT$2,'Anexo V - Quadro Consolidado'!J91,0)</f>
        <v>0</v>
      </c>
      <c r="AU92" s="43">
        <f>IF('Anexo V - Quadro Consolidado'!AE91=Conferidor!$AU$2,'Anexo V - Quadro Consolidado'!J91,0)</f>
        <v>0</v>
      </c>
      <c r="AV92" s="43">
        <f>IF('Anexo V - Quadro Consolidado'!AE91=Conferidor!$AV$2,'Anexo V - Quadro Consolidado'!J91,0)</f>
        <v>0</v>
      </c>
      <c r="AW92" s="43">
        <f>IF('Anexo V - Quadro Consolidado'!AE91=Conferidor!$AW$2,'Anexo V - Quadro Consolidado'!J91,0)</f>
        <v>0</v>
      </c>
      <c r="AX92" s="43">
        <f>IF('Anexo V - Quadro Consolidado'!AE91=Conferidor!$AX$2,'Anexo V - Quadro Consolidado'!J91,0)</f>
        <v>0</v>
      </c>
      <c r="AY92" s="43">
        <f>IF('Anexo V - Quadro Consolidado'!AE91=Conferidor!$AY$2,'Anexo V - Quadro Consolidado'!J91,0)</f>
        <v>0</v>
      </c>
      <c r="AZ92" s="43">
        <f>IF('Anexo V - Quadro Consolidado'!AE91=Conferidor!$AZ$2,'Anexo V - Quadro Consolidado'!J91,0)</f>
        <v>0</v>
      </c>
      <c r="BA92" s="43">
        <f>IF('Anexo V - Quadro Consolidado'!AE91=Conferidor!$BA$2,'Anexo V - Quadro Consolidado'!J91,0)</f>
        <v>0</v>
      </c>
      <c r="BB92" s="43">
        <f>IF('Anexo V - Quadro Consolidado'!AE91=Conferidor!$BB$2,'Anexo V - Quadro Consolidado'!J91,0)</f>
        <v>0</v>
      </c>
      <c r="BD92" s="43">
        <f>IF('Anexo V - Quadro Consolidado'!AF91=Conferidor!$BD$2,'Anexo V - Quadro Consolidado'!K91,0)</f>
        <v>0</v>
      </c>
      <c r="BE92" s="43">
        <f>IF('Anexo V - Quadro Consolidado'!AF91=Conferidor!$BE$2,'Anexo V - Quadro Consolidado'!K91,0)</f>
        <v>0</v>
      </c>
      <c r="BF92" s="43">
        <f>IF('Anexo V - Quadro Consolidado'!AF91=Conferidor!$BF$2,'Anexo V - Quadro Consolidado'!K91,0)</f>
        <v>0</v>
      </c>
      <c r="BG92" s="43">
        <f>IF('Anexo V - Quadro Consolidado'!AF91=Conferidor!$BG$2,'Anexo V - Quadro Consolidado'!K91,0)</f>
        <v>0</v>
      </c>
      <c r="BH92" s="43">
        <f>IF('Anexo V - Quadro Consolidado'!AF91=Conferidor!$BH$2,'Anexo V - Quadro Consolidado'!K91,0)</f>
        <v>0</v>
      </c>
      <c r="BI92" s="43">
        <f>IF('Anexo V - Quadro Consolidado'!AF91=Conferidor!$BI$2,'Anexo V - Quadro Consolidado'!K91,0)</f>
        <v>0</v>
      </c>
      <c r="BJ92" s="43">
        <f>IF('Anexo V - Quadro Consolidado'!AF91=Conferidor!$BJ$2,'Anexo V - Quadro Consolidado'!K91,0)</f>
        <v>0</v>
      </c>
      <c r="BK92" s="43">
        <f>IF('Anexo V - Quadro Consolidado'!AF91=Conferidor!$BK$2,'Anexo V - Quadro Consolidado'!K91,0)</f>
        <v>0</v>
      </c>
      <c r="BM92" s="43">
        <f>IF('Anexo V - Quadro Consolidado'!AG91=Conferidor!$BM$2,'Anexo V - Quadro Consolidado'!L91,0)</f>
        <v>0</v>
      </c>
      <c r="BN92" s="43">
        <f>IF('Anexo V - Quadro Consolidado'!AG91=Conferidor!$BN$2,'Anexo V - Quadro Consolidado'!L91,0)</f>
        <v>0</v>
      </c>
      <c r="BO92" s="43">
        <f>IF('Anexo V - Quadro Consolidado'!AG91=Conferidor!$BO$2,'Anexo V - Quadro Consolidado'!L91,0)</f>
        <v>0</v>
      </c>
      <c r="BP92" s="43">
        <f>IF('Anexo V - Quadro Consolidado'!AG91=Conferidor!$BP$2,'Anexo V - Quadro Consolidado'!L91,0)</f>
        <v>0</v>
      </c>
      <c r="BQ92" s="43">
        <f>IF('Anexo V - Quadro Consolidado'!AG91=Conferidor!$BQ$2,'Anexo V - Quadro Consolidado'!L91,0)</f>
        <v>0</v>
      </c>
      <c r="BR92" s="43">
        <f>IF('Anexo V - Quadro Consolidado'!AG91=Conferidor!$BR$2,'Anexo V - Quadro Consolidado'!L91,0)</f>
        <v>1</v>
      </c>
      <c r="BT92" s="43">
        <f>IF('Anexo V - Quadro Consolidado'!AD91=Conferidor!$BT$2,'Anexo V - Quadro Consolidado'!I91,0)</f>
        <v>0</v>
      </c>
      <c r="BU92" s="43">
        <f>IF('Anexo V - Quadro Consolidado'!AD91=Conferidor!$BU$2,'Anexo V - Quadro Consolidado'!I91,0)</f>
        <v>0</v>
      </c>
      <c r="BV92" s="43">
        <f>IF('Anexo V - Quadro Consolidado'!AD91=Conferidor!$BV$2,'Anexo V - Quadro Consolidado'!I91,0)</f>
        <v>0</v>
      </c>
      <c r="BW92" s="43">
        <f>IF('Anexo V - Quadro Consolidado'!AD91=Conferidor!$BW$2,'Anexo V - Quadro Consolidado'!I91,0)</f>
        <v>0</v>
      </c>
      <c r="BX92" s="43">
        <f>IF('Anexo V - Quadro Consolidado'!AD91=Conferidor!$BX$2,'Anexo V - Quadro Consolidado'!I91,0)</f>
        <v>0</v>
      </c>
      <c r="BY92" s="43">
        <f>IF('Anexo V - Quadro Consolidado'!AD91=Conferidor!$BY$2,'Anexo V - Quadro Consolidado'!I91,0)</f>
        <v>0</v>
      </c>
      <c r="CA92" s="43">
        <f>IF('Anexo V - Quadro Consolidado'!AK91=Conferidor!$CA$2,'Anexo V - Quadro Consolidado'!P91,0)</f>
        <v>0</v>
      </c>
      <c r="CB92" s="43">
        <f>IF('Anexo V - Quadro Consolidado'!AK91=Conferidor!$CB$2,'Anexo V - Quadro Consolidado'!P91,0)</f>
        <v>0</v>
      </c>
      <c r="CC92" s="43">
        <f>IF('Anexo V - Quadro Consolidado'!AK91=Conferidor!$CC$2,'Anexo V - Quadro Consolidado'!P91,0)</f>
        <v>0</v>
      </c>
      <c r="CD92" s="43">
        <f>IF('Anexo V - Quadro Consolidado'!AK91=Conferidor!$CD$2,'Anexo V - Quadro Consolidado'!P91,0)</f>
        <v>0</v>
      </c>
      <c r="CE92" s="43">
        <f>IF('Anexo V - Quadro Consolidado'!AK91=Conferidor!$CE$2,'Anexo V - Quadro Consolidado'!P91,0)</f>
        <v>0</v>
      </c>
      <c r="CF92" s="43">
        <f>IF('Anexo V - Quadro Consolidado'!AK91=Conferidor!$CF$2,'Anexo V - Quadro Consolidado'!P91,0)</f>
        <v>0</v>
      </c>
      <c r="CH92" s="43">
        <f>IF('Anexo V - Quadro Consolidado'!AM91=Conferidor!$CH$2,'Anexo V - Quadro Consolidado'!R91,0)</f>
        <v>0</v>
      </c>
      <c r="CI92" s="43">
        <f>IF('Anexo V - Quadro Consolidado'!AM91=Conferidor!$CI$2,'Anexo V - Quadro Consolidado'!R91,0)</f>
        <v>0</v>
      </c>
      <c r="CJ92" s="43">
        <f>IF('Anexo V - Quadro Consolidado'!AM91=Conferidor!$CJ$2,'Anexo V - Quadro Consolidado'!R91,0)</f>
        <v>0</v>
      </c>
      <c r="CK92" s="43">
        <f>IF('Anexo V - Quadro Consolidado'!AM91=Conferidor!$CK$2,'Anexo V - Quadro Consolidado'!R91,0)</f>
        <v>0</v>
      </c>
      <c r="CL92" s="43">
        <f>IF('Anexo V - Quadro Consolidado'!AM91=Conferidor!$CL$2,'Anexo V - Quadro Consolidado'!R91,0)</f>
        <v>0</v>
      </c>
      <c r="CM92" s="43">
        <f>IF('Anexo V - Quadro Consolidado'!AM91=Conferidor!$CM$2,'Anexo V - Quadro Consolidado'!R91,0)</f>
        <v>0</v>
      </c>
      <c r="CO92" s="43">
        <f>IF('Anexo V - Quadro Consolidado'!AN91=Conferidor!$CO$2,'Anexo V - Quadro Consolidado'!S91,0)</f>
        <v>0</v>
      </c>
      <c r="CP92" s="43">
        <f>IF('Anexo V - Quadro Consolidado'!AN91=Conferidor!$CP$2,'Anexo V - Quadro Consolidado'!S91,0)</f>
        <v>0</v>
      </c>
      <c r="CQ92" s="43">
        <f>IF('Anexo V - Quadro Consolidado'!AN91=Conferidor!$CQ$2,'Anexo V - Quadro Consolidado'!S91,0)</f>
        <v>0</v>
      </c>
      <c r="CR92" s="43">
        <f>IF('Anexo V - Quadro Consolidado'!AN91=Conferidor!$CR$2,'Anexo V - Quadro Consolidado'!S91,0)</f>
        <v>0</v>
      </c>
      <c r="CS92" s="43">
        <f>IF('Anexo V - Quadro Consolidado'!AN91=Conferidor!$CS$2,'Anexo V - Quadro Consolidado'!S91,0)</f>
        <v>0</v>
      </c>
      <c r="CT92" s="43">
        <f>IF('Anexo V - Quadro Consolidado'!AN91=Conferidor!$CT$2,'Anexo V - Quadro Consolidado'!S91,0)</f>
        <v>0</v>
      </c>
      <c r="CV92" s="43">
        <f>IF('Anexo V - Quadro Consolidado'!AO91=Conferidor!$CV$2,'Anexo V - Quadro Consolidado'!T91,0)</f>
        <v>0</v>
      </c>
      <c r="CW92" s="43">
        <f>IF('Anexo V - Quadro Consolidado'!AO91=Conferidor!$CW$2,'Anexo V - Quadro Consolidado'!T91,0)</f>
        <v>0</v>
      </c>
      <c r="CX92" s="43">
        <f>IF('Anexo V - Quadro Consolidado'!AO91=Conferidor!$CX$2,'Anexo V - Quadro Consolidado'!T91,0)</f>
        <v>0</v>
      </c>
      <c r="CY92" s="43">
        <f>IF('Anexo V - Quadro Consolidado'!AO91=Conferidor!$CY$2,'Anexo V - Quadro Consolidado'!T91,0)</f>
        <v>0</v>
      </c>
      <c r="CZ92" s="43">
        <f>IF('Anexo V - Quadro Consolidado'!AO91=Conferidor!$CZ$2,'Anexo V - Quadro Consolidado'!T91,0)</f>
        <v>0</v>
      </c>
      <c r="DA92" s="43">
        <f>IF('Anexo V - Quadro Consolidado'!AO91=Conferidor!$DA$2,'Anexo V - Quadro Consolidado'!T91,0)</f>
        <v>0</v>
      </c>
      <c r="DC92" s="43">
        <f>IF('Anexo V - Quadro Consolidado'!AL91=Conferidor!$DC$2,'Anexo V - Quadro Consolidado'!Q91,0)</f>
        <v>0</v>
      </c>
      <c r="DD92" s="43">
        <f>IF('Anexo V - Quadro Consolidado'!AL91=Conferidor!$DD$2,'Anexo V - Quadro Consolidado'!Q91,0)</f>
        <v>0</v>
      </c>
      <c r="DE92" s="43">
        <f>IF('Anexo V - Quadro Consolidado'!AL91=Conferidor!$DE$2,'Anexo V - Quadro Consolidado'!Q91,0)</f>
        <v>0</v>
      </c>
      <c r="DF92" s="43">
        <f>IF('Anexo V - Quadro Consolidado'!AL91=Conferidor!$DF$2,'Anexo V - Quadro Consolidado'!Q91,0)</f>
        <v>0</v>
      </c>
      <c r="DG92" s="43">
        <f>IF('Anexo V - Quadro Consolidado'!AL91=Conferidor!$DG$2,'Anexo V - Quadro Consolidado'!Q91,0)</f>
        <v>0</v>
      </c>
      <c r="DH92" s="43">
        <f>IF('Anexo V - Quadro Consolidado'!AL91=Conferidor!$DH$2,'Anexo V - Quadro Consolidado'!Q91,0)</f>
        <v>0</v>
      </c>
      <c r="DJ92" s="43">
        <f>IF('Anexo V - Quadro Consolidado'!AP91=Conferidor!$DJ$2,'Anexo V - Quadro Consolidado'!U91,0)</f>
        <v>0</v>
      </c>
      <c r="DK92" s="43">
        <f>IF('Anexo V - Quadro Consolidado'!AP91=Conferidor!$DK$2,'Anexo V - Quadro Consolidado'!U91,0)</f>
        <v>0</v>
      </c>
      <c r="DL92" s="43">
        <f>IF('Anexo V - Quadro Consolidado'!AP91=Conferidor!$DL$2,'Anexo V - Quadro Consolidado'!U91,0)</f>
        <v>0</v>
      </c>
      <c r="DM92" s="43">
        <f>IF('Anexo V - Quadro Consolidado'!AP91=Conferidor!$DM$2,'Anexo V - Quadro Consolidado'!U91,0)</f>
        <v>0</v>
      </c>
      <c r="DN92" s="43">
        <f>IF('Anexo V - Quadro Consolidado'!AP91=Conferidor!$DN$2,'Anexo V - Quadro Consolidado'!U91,0)</f>
        <v>0</v>
      </c>
      <c r="DO92" s="43">
        <f>IF('Anexo V - Quadro Consolidado'!AP91=Conferidor!$DO$2,'Anexo V - Quadro Consolidado'!U91,0)</f>
        <v>0</v>
      </c>
      <c r="DQ92" s="43">
        <f>IF('Anexo V - Quadro Consolidado'!AQ91=Conferidor!$DQ$2,'Anexo V - Quadro Consolidado'!V91,0)</f>
        <v>0</v>
      </c>
      <c r="DR92" s="43">
        <f>IF('Anexo V - Quadro Consolidado'!AQ91=Conferidor!$DR$2,'Anexo V - Quadro Consolidado'!V91,0)</f>
        <v>0</v>
      </c>
      <c r="DS92" s="43">
        <f>IF('Anexo V - Quadro Consolidado'!AQ91=Conferidor!$DS$2,'Anexo V - Quadro Consolidado'!V91,0)</f>
        <v>0</v>
      </c>
      <c r="DT92" s="43">
        <f>IF('Anexo V - Quadro Consolidado'!AQ91=Conferidor!$DT$2,'Anexo V - Quadro Consolidado'!V91,0)</f>
        <v>0</v>
      </c>
      <c r="DU92" s="43">
        <f>IF('Anexo V - Quadro Consolidado'!AQ91=Conferidor!$DU$2,'Anexo V - Quadro Consolidado'!V91,0)</f>
        <v>0</v>
      </c>
      <c r="DV92" s="43">
        <f>IF('Anexo V - Quadro Consolidado'!AQ91=Conferidor!$DV$2,'Anexo V - Quadro Consolidado'!V91,0)</f>
        <v>0</v>
      </c>
      <c r="DX92" s="22">
        <f>IF('Anexo V - Quadro Consolidado'!AR91=Conferidor!$DX$2,'Anexo V - Quadro Consolidado'!W91,0)</f>
        <v>0</v>
      </c>
      <c r="DY92" s="22">
        <f>IF('Anexo V - Quadro Consolidado'!AR91=Conferidor!$DY$2,'Anexo V - Quadro Consolidado'!W91,0)</f>
        <v>0</v>
      </c>
      <c r="DZ92" s="22">
        <f>IF('Anexo V - Quadro Consolidado'!AR91=Conferidor!$DZ$2,'Anexo V - Quadro Consolidado'!W91,0)</f>
        <v>0</v>
      </c>
      <c r="EA92" s="22">
        <f>IF('Anexo V - Quadro Consolidado'!AR91=Conferidor!$EA$2,'Anexo V - Quadro Consolidado'!W91,0)</f>
        <v>0</v>
      </c>
      <c r="EB92" s="22">
        <f>IF('Anexo V - Quadro Consolidado'!AR91=Conferidor!$EB$2,'Anexo V - Quadro Consolidado'!W91,0)</f>
        <v>0</v>
      </c>
      <c r="EC92" s="22">
        <f>IF('Anexo V - Quadro Consolidado'!AR91=Conferidor!$EC$2,'Anexo V - Quadro Consolidado'!W91,0)</f>
        <v>0</v>
      </c>
      <c r="EE92" s="43">
        <f>IF('Anexo V - Quadro Consolidado'!AS91=Conferidor!$EE$2,'Anexo V - Quadro Consolidado'!X91,0)</f>
        <v>0</v>
      </c>
      <c r="EF92" s="43">
        <f>IF('Anexo V - Quadro Consolidado'!AS91=Conferidor!$EF$2,'Anexo V - Quadro Consolidado'!X91,0)</f>
        <v>0</v>
      </c>
      <c r="EG92" s="43">
        <f>IF('Anexo V - Quadro Consolidado'!AS91=Conferidor!$EG$2,'Anexo V - Quadro Consolidado'!X91,0)</f>
        <v>0</v>
      </c>
      <c r="EH92" s="43">
        <f>IF('Anexo V - Quadro Consolidado'!AS91=Conferidor!$EH$2,'Anexo V - Quadro Consolidado'!X91,0)</f>
        <v>0</v>
      </c>
      <c r="EI92" s="43">
        <f>IF('Anexo V - Quadro Consolidado'!AS91=Conferidor!$EI$2,'Anexo V - Quadro Consolidado'!X91,0)</f>
        <v>0</v>
      </c>
      <c r="EJ92" s="43">
        <f>IF('Anexo V - Quadro Consolidado'!AS91=Conferidor!$EJ$2,'Anexo V - Quadro Consolidado'!X91,0)</f>
        <v>0</v>
      </c>
      <c r="EL92" s="43">
        <f>IF('Anexo V - Quadro Consolidado'!AT91=Conferidor!$EL$2,'Anexo V - Quadro Consolidado'!Y91,0)</f>
        <v>0</v>
      </c>
      <c r="EM92" s="43">
        <f>IF('Anexo V - Quadro Consolidado'!AT91=Conferidor!$EM$2,'Anexo V - Quadro Consolidado'!Y91,0)</f>
        <v>0</v>
      </c>
      <c r="EN92" s="43">
        <f>IF('Anexo V - Quadro Consolidado'!AT91=Conferidor!$EN$2,'Anexo V - Quadro Consolidado'!Y91,0)</f>
        <v>0</v>
      </c>
      <c r="EO92" s="43">
        <f>IF('Anexo V - Quadro Consolidado'!AT91=Conferidor!$EO$2,'Anexo V - Quadro Consolidado'!Y91,0)</f>
        <v>0</v>
      </c>
      <c r="EP92" s="43">
        <f>IF('Anexo V - Quadro Consolidado'!AT91=Conferidor!$EP$2,'Anexo V - Quadro Consolidado'!Y91,0)</f>
        <v>0</v>
      </c>
      <c r="EQ92" s="43">
        <f>IF('Anexo V - Quadro Consolidado'!AT91=Conferidor!$EQ$2,'Anexo V - Quadro Consolidado'!Y91,0)</f>
        <v>0</v>
      </c>
    </row>
    <row r="93" spans="1:147">
      <c r="A93" s="475" t="s">
        <v>107</v>
      </c>
      <c r="B93" s="475" t="s">
        <v>128</v>
      </c>
      <c r="C93" s="12" t="s">
        <v>129</v>
      </c>
      <c r="D93" s="50">
        <f>IF('Anexo V - Quadro Consolidado'!AA92=Conferidor!$D$2,'Anexo V - Quadro Consolidado'!F92,0)</f>
        <v>0</v>
      </c>
      <c r="E93" s="50">
        <f>IF('Anexo V - Quadro Consolidado'!AA92=Conferidor!$E$2,'Anexo V - Quadro Consolidado'!F92,0)</f>
        <v>0</v>
      </c>
      <c r="F93" s="50">
        <f>IF('Anexo V - Quadro Consolidado'!AA92=Conferidor!$F$2,'Anexo V - Quadro Consolidado'!F92,0)</f>
        <v>0</v>
      </c>
      <c r="G93" s="50">
        <f>IF('Anexo V - Quadro Consolidado'!AA92=Conferidor!$G$2,'Anexo V - Quadro Consolidado'!F92,0)</f>
        <v>0</v>
      </c>
      <c r="H93" s="50">
        <f>IF('Anexo V - Quadro Consolidado'!AA92=Conferidor!$H$2,'Anexo V - Quadro Consolidado'!F92,0)</f>
        <v>0</v>
      </c>
      <c r="I93" s="50">
        <f>IF('Anexo V - Quadro Consolidado'!AA92=Conferidor!$I$2,'Anexo V - Quadro Consolidado'!F92,0)</f>
        <v>0</v>
      </c>
      <c r="K93" s="262">
        <f>IF('Anexo V - Quadro Consolidado'!AB92=Conferidor!$K$2,'Anexo V - Quadro Consolidado'!G92,0)</f>
        <v>0</v>
      </c>
      <c r="L93" s="262">
        <f>IF('Anexo V - Quadro Consolidado'!AB92=Conferidor!$L$2,'Anexo V - Quadro Consolidado'!G92,0)</f>
        <v>0</v>
      </c>
      <c r="M93" s="262">
        <f>IF('Anexo V - Quadro Consolidado'!AB92=Conferidor!$M$2,'Anexo V - Quadro Consolidado'!G92,0)</f>
        <v>0</v>
      </c>
      <c r="N93" s="262">
        <f>IF('Anexo V - Quadro Consolidado'!AB92=Conferidor!$N$2,'Anexo V - Quadro Consolidado'!G92,0)</f>
        <v>0</v>
      </c>
      <c r="O93" s="262">
        <f>IF('Anexo V - Quadro Consolidado'!AB92=Conferidor!$O$2,'Anexo V - Quadro Consolidado'!G92,0)</f>
        <v>0</v>
      </c>
      <c r="P93" s="262">
        <f>IF('Anexo V - Quadro Consolidado'!AB92=Conferidor!$P$2,'Anexo V - Quadro Consolidado'!G92,0)</f>
        <v>0</v>
      </c>
      <c r="R93" s="50">
        <f>IF('Anexo V - Quadro Consolidado'!AC92=Conferidor!$R$2,'Anexo V - Quadro Consolidado'!H92,0)</f>
        <v>0</v>
      </c>
      <c r="S93" s="50">
        <f>IF('Anexo V - Quadro Consolidado'!AC92=Conferidor!$S$2,'Anexo V - Quadro Consolidado'!H92,0)</f>
        <v>0</v>
      </c>
      <c r="T93" s="50">
        <f>IF('Anexo V - Quadro Consolidado'!AC92=Conferidor!$T$2,'Anexo V - Quadro Consolidado'!H92,0)</f>
        <v>0</v>
      </c>
      <c r="U93" s="50">
        <f>IF('Anexo V - Quadro Consolidado'!AC92=Conferidor!$U$2,'Anexo V - Quadro Consolidado'!H92,0)</f>
        <v>0</v>
      </c>
      <c r="V93" s="50">
        <f>IF('Anexo V - Quadro Consolidado'!AC92=Conferidor!$V$2,'Anexo V - Quadro Consolidado'!H92,0)</f>
        <v>0</v>
      </c>
      <c r="W93" s="50">
        <f>IF('Anexo V - Quadro Consolidado'!AC92=Conferidor!$W$2,'Anexo V - Quadro Consolidado'!H92,0)</f>
        <v>0</v>
      </c>
      <c r="Y93" s="43">
        <f>IF('Anexo V - Quadro Consolidado'!AH92=Conferidor!$Y$2,'Anexo V - Quadro Consolidado'!M92,0)</f>
        <v>0</v>
      </c>
      <c r="Z93" s="43">
        <f>IF('Anexo V - Quadro Consolidado'!AH92=Conferidor!$Z$2,'Anexo V - Quadro Consolidado'!M92,0)</f>
        <v>0</v>
      </c>
      <c r="AA93" s="43">
        <f>IF('Anexo V - Quadro Consolidado'!AH92=Conferidor!$AA$2,'Anexo V - Quadro Consolidado'!M92,0)</f>
        <v>0</v>
      </c>
      <c r="AB93" s="43">
        <f>IF('Anexo V - Quadro Consolidado'!AH92=Conferidor!$AB$2,'Anexo V - Quadro Consolidado'!M92,0)</f>
        <v>0</v>
      </c>
      <c r="AC93" s="43">
        <f>IF('Anexo V - Quadro Consolidado'!AH92=Conferidor!$AC$2,'Anexo V - Quadro Consolidado'!M92,0)</f>
        <v>0</v>
      </c>
      <c r="AD93" s="43">
        <f>IF('Anexo V - Quadro Consolidado'!AH92=Conferidor!$AD$2,'Anexo V - Quadro Consolidado'!M92,0)</f>
        <v>0</v>
      </c>
      <c r="AF93" s="43">
        <f>IF('Anexo V - Quadro Consolidado'!AI92=Conferidor!$AF$2,'Anexo V - Quadro Consolidado'!N92,0)</f>
        <v>0</v>
      </c>
      <c r="AG93" s="43">
        <f>IF('Anexo V - Quadro Consolidado'!AI92=Conferidor!$AG$2,'Anexo V - Quadro Consolidado'!N92,0)</f>
        <v>0</v>
      </c>
      <c r="AH93" s="43">
        <f>IF('Anexo V - Quadro Consolidado'!AI92=Conferidor!$AH$2,'Anexo V - Quadro Consolidado'!N92,0)</f>
        <v>0</v>
      </c>
      <c r="AI93" s="43">
        <f>IF('Anexo V - Quadro Consolidado'!AI92=Conferidor!$AI$2,'Anexo V - Quadro Consolidado'!N92,0)</f>
        <v>0</v>
      </c>
      <c r="AJ93" s="43">
        <f>IF('Anexo V - Quadro Consolidado'!AI92=Conferidor!$AJ$2,'Anexo V - Quadro Consolidado'!N92,0)</f>
        <v>0</v>
      </c>
      <c r="AK93" s="43">
        <f>IF('Anexo V - Quadro Consolidado'!AI92=Conferidor!$AK$2,'Anexo V - Quadro Consolidado'!N92,0)</f>
        <v>0</v>
      </c>
      <c r="AM93" s="43">
        <f>IF('Anexo V - Quadro Consolidado'!AJ92=Conferidor!$AM$2,'Anexo V - Quadro Consolidado'!O92,0)</f>
        <v>0</v>
      </c>
      <c r="AN93" s="43">
        <f>IF('Anexo V - Quadro Consolidado'!AJ92=Conferidor!$AN$2,'Anexo V - Quadro Consolidado'!O92,0)</f>
        <v>0</v>
      </c>
      <c r="AO93" s="43">
        <f>IF('Anexo V - Quadro Consolidado'!AJ92=Conferidor!$AO$2,'Anexo V - Quadro Consolidado'!O92,0)</f>
        <v>0</v>
      </c>
      <c r="AP93" s="43">
        <f>IF('Anexo V - Quadro Consolidado'!AJ92=Conferidor!$AP$2,'Anexo V - Quadro Consolidado'!O92,0)</f>
        <v>0</v>
      </c>
      <c r="AQ93" s="43">
        <f>IF('Anexo V - Quadro Consolidado'!AJ92=Conferidor!$AQ$2,'Anexo V - Quadro Consolidado'!O92,0)</f>
        <v>0</v>
      </c>
      <c r="AR93" s="43">
        <f>IF('Anexo V - Quadro Consolidado'!AJ92=Conferidor!$AR$2,'Anexo V - Quadro Consolidado'!O92,0)</f>
        <v>0</v>
      </c>
      <c r="AT93" s="43">
        <f>IF('Anexo V - Quadro Consolidado'!AE92=Conferidor!$AT$2,'Anexo V - Quadro Consolidado'!J92,0)</f>
        <v>0</v>
      </c>
      <c r="AU93" s="43">
        <f>IF('Anexo V - Quadro Consolidado'!AE92=Conferidor!$AU$2,'Anexo V - Quadro Consolidado'!J92,0)</f>
        <v>0</v>
      </c>
      <c r="AV93" s="43">
        <f>IF('Anexo V - Quadro Consolidado'!AE92=Conferidor!$AV$2,'Anexo V - Quadro Consolidado'!J92,0)</f>
        <v>0</v>
      </c>
      <c r="AW93" s="43">
        <f>IF('Anexo V - Quadro Consolidado'!AE92=Conferidor!$AW$2,'Anexo V - Quadro Consolidado'!J92,0)</f>
        <v>0</v>
      </c>
      <c r="AX93" s="43">
        <f>IF('Anexo V - Quadro Consolidado'!AE92=Conferidor!$AX$2,'Anexo V - Quadro Consolidado'!J92,0)</f>
        <v>1</v>
      </c>
      <c r="AY93" s="43">
        <f>IF('Anexo V - Quadro Consolidado'!AE92=Conferidor!$AY$2,'Anexo V - Quadro Consolidado'!J92,0)</f>
        <v>0</v>
      </c>
      <c r="AZ93" s="43">
        <f>IF('Anexo V - Quadro Consolidado'!AE92=Conferidor!$AZ$2,'Anexo V - Quadro Consolidado'!J92,0)</f>
        <v>0</v>
      </c>
      <c r="BA93" s="43">
        <f>IF('Anexo V - Quadro Consolidado'!AE92=Conferidor!$BA$2,'Anexo V - Quadro Consolidado'!J92,0)</f>
        <v>0</v>
      </c>
      <c r="BB93" s="43">
        <f>IF('Anexo V - Quadro Consolidado'!AE92=Conferidor!$BB$2,'Anexo V - Quadro Consolidado'!J92,0)</f>
        <v>0</v>
      </c>
      <c r="BD93" s="43">
        <f>IF('Anexo V - Quadro Consolidado'!AF92=Conferidor!$BD$2,'Anexo V - Quadro Consolidado'!K92,0)</f>
        <v>0</v>
      </c>
      <c r="BE93" s="43">
        <f>IF('Anexo V - Quadro Consolidado'!AF92=Conferidor!$BE$2,'Anexo V - Quadro Consolidado'!K92,0)</f>
        <v>0</v>
      </c>
      <c r="BF93" s="43">
        <f>IF('Anexo V - Quadro Consolidado'!AF92=Conferidor!$BF$2,'Anexo V - Quadro Consolidado'!K92,0)</f>
        <v>0</v>
      </c>
      <c r="BG93" s="43">
        <f>IF('Anexo V - Quadro Consolidado'!AF92=Conferidor!$BG$2,'Anexo V - Quadro Consolidado'!K92,0)</f>
        <v>0</v>
      </c>
      <c r="BH93" s="43">
        <f>IF('Anexo V - Quadro Consolidado'!AF92=Conferidor!$BH$2,'Anexo V - Quadro Consolidado'!K92,0)</f>
        <v>0</v>
      </c>
      <c r="BI93" s="43">
        <f>IF('Anexo V - Quadro Consolidado'!AF92=Conferidor!$BI$2,'Anexo V - Quadro Consolidado'!K92,0)</f>
        <v>0</v>
      </c>
      <c r="BJ93" s="43">
        <f>IF('Anexo V - Quadro Consolidado'!AF92=Conferidor!$BJ$2,'Anexo V - Quadro Consolidado'!K92,0)</f>
        <v>0</v>
      </c>
      <c r="BK93" s="43">
        <f>IF('Anexo V - Quadro Consolidado'!AF92=Conferidor!$BK$2,'Anexo V - Quadro Consolidado'!K92,0)</f>
        <v>0</v>
      </c>
      <c r="BM93" s="43">
        <f>IF('Anexo V - Quadro Consolidado'!AG92=Conferidor!$BM$2,'Anexo V - Quadro Consolidado'!L92,0)</f>
        <v>0</v>
      </c>
      <c r="BN93" s="43">
        <f>IF('Anexo V - Quadro Consolidado'!AG92=Conferidor!$BN$2,'Anexo V - Quadro Consolidado'!L92,0)</f>
        <v>0</v>
      </c>
      <c r="BO93" s="43">
        <f>IF('Anexo V - Quadro Consolidado'!AG92=Conferidor!$BO$2,'Anexo V - Quadro Consolidado'!L92,0)</f>
        <v>0</v>
      </c>
      <c r="BP93" s="43">
        <f>IF('Anexo V - Quadro Consolidado'!AG92=Conferidor!$BP$2,'Anexo V - Quadro Consolidado'!L92,0)</f>
        <v>0</v>
      </c>
      <c r="BQ93" s="43">
        <f>IF('Anexo V - Quadro Consolidado'!AG92=Conferidor!$BQ$2,'Anexo V - Quadro Consolidado'!L92,0)</f>
        <v>0</v>
      </c>
      <c r="BR93" s="43">
        <f>IF('Anexo V - Quadro Consolidado'!AG92=Conferidor!$BR$2,'Anexo V - Quadro Consolidado'!L92,0)</f>
        <v>0</v>
      </c>
      <c r="BT93" s="43">
        <f>IF('Anexo V - Quadro Consolidado'!AD92=Conferidor!$BT$2,'Anexo V - Quadro Consolidado'!I92,0)</f>
        <v>0</v>
      </c>
      <c r="BU93" s="43">
        <f>IF('Anexo V - Quadro Consolidado'!AD92=Conferidor!$BU$2,'Anexo V - Quadro Consolidado'!I92,0)</f>
        <v>0</v>
      </c>
      <c r="BV93" s="43">
        <f>IF('Anexo V - Quadro Consolidado'!AD92=Conferidor!$BV$2,'Anexo V - Quadro Consolidado'!I92,0)</f>
        <v>0</v>
      </c>
      <c r="BW93" s="43">
        <f>IF('Anexo V - Quadro Consolidado'!AD92=Conferidor!$BW$2,'Anexo V - Quadro Consolidado'!I92,0)</f>
        <v>0</v>
      </c>
      <c r="BX93" s="43">
        <f>IF('Anexo V - Quadro Consolidado'!AD92=Conferidor!$BX$2,'Anexo V - Quadro Consolidado'!I92,0)</f>
        <v>0</v>
      </c>
      <c r="BY93" s="43">
        <f>IF('Anexo V - Quadro Consolidado'!AD92=Conferidor!$BY$2,'Anexo V - Quadro Consolidado'!I92,0)</f>
        <v>0</v>
      </c>
      <c r="CA93" s="43">
        <f>IF('Anexo V - Quadro Consolidado'!AK92=Conferidor!$CA$2,'Anexo V - Quadro Consolidado'!P92,0)</f>
        <v>0</v>
      </c>
      <c r="CB93" s="43">
        <f>IF('Anexo V - Quadro Consolidado'!AK92=Conferidor!$CB$2,'Anexo V - Quadro Consolidado'!P92,0)</f>
        <v>0</v>
      </c>
      <c r="CC93" s="43">
        <f>IF('Anexo V - Quadro Consolidado'!AK92=Conferidor!$CC$2,'Anexo V - Quadro Consolidado'!P92,0)</f>
        <v>0</v>
      </c>
      <c r="CD93" s="43">
        <f>IF('Anexo V - Quadro Consolidado'!AK92=Conferidor!$CD$2,'Anexo V - Quadro Consolidado'!P92,0)</f>
        <v>0</v>
      </c>
      <c r="CE93" s="43">
        <f>IF('Anexo V - Quadro Consolidado'!AK92=Conferidor!$CE$2,'Anexo V - Quadro Consolidado'!P92,0)</f>
        <v>0</v>
      </c>
      <c r="CF93" s="43">
        <f>IF('Anexo V - Quadro Consolidado'!AK92=Conferidor!$CF$2,'Anexo V - Quadro Consolidado'!P92,0)</f>
        <v>0</v>
      </c>
      <c r="CH93" s="43">
        <f>IF('Anexo V - Quadro Consolidado'!AM92=Conferidor!$CH$2,'Anexo V - Quadro Consolidado'!R92,0)</f>
        <v>0</v>
      </c>
      <c r="CI93" s="43">
        <f>IF('Anexo V - Quadro Consolidado'!AM92=Conferidor!$CI$2,'Anexo V - Quadro Consolidado'!R92,0)</f>
        <v>0</v>
      </c>
      <c r="CJ93" s="43">
        <f>IF('Anexo V - Quadro Consolidado'!AM92=Conferidor!$CJ$2,'Anexo V - Quadro Consolidado'!R92,0)</f>
        <v>0</v>
      </c>
      <c r="CK93" s="43">
        <f>IF('Anexo V - Quadro Consolidado'!AM92=Conferidor!$CK$2,'Anexo V - Quadro Consolidado'!R92,0)</f>
        <v>0</v>
      </c>
      <c r="CL93" s="43">
        <f>IF('Anexo V - Quadro Consolidado'!AM92=Conferidor!$CL$2,'Anexo V - Quadro Consolidado'!R92,0)</f>
        <v>0</v>
      </c>
      <c r="CM93" s="43">
        <f>IF('Anexo V - Quadro Consolidado'!AM92=Conferidor!$CM$2,'Anexo V - Quadro Consolidado'!R92,0)</f>
        <v>0</v>
      </c>
      <c r="CO93" s="43">
        <f>IF('Anexo V - Quadro Consolidado'!AN92=Conferidor!$CO$2,'Anexo V - Quadro Consolidado'!S92,0)</f>
        <v>0</v>
      </c>
      <c r="CP93" s="43">
        <f>IF('Anexo V - Quadro Consolidado'!AN92=Conferidor!$CP$2,'Anexo V - Quadro Consolidado'!S92,0)</f>
        <v>0</v>
      </c>
      <c r="CQ93" s="43">
        <f>IF('Anexo V - Quadro Consolidado'!AN92=Conferidor!$CQ$2,'Anexo V - Quadro Consolidado'!S92,0)</f>
        <v>0</v>
      </c>
      <c r="CR93" s="43">
        <f>IF('Anexo V - Quadro Consolidado'!AN92=Conferidor!$CR$2,'Anexo V - Quadro Consolidado'!S92,0)</f>
        <v>0</v>
      </c>
      <c r="CS93" s="43">
        <f>IF('Anexo V - Quadro Consolidado'!AN92=Conferidor!$CS$2,'Anexo V - Quadro Consolidado'!S92,0)</f>
        <v>0</v>
      </c>
      <c r="CT93" s="43">
        <f>IF('Anexo V - Quadro Consolidado'!AN92=Conferidor!$CT$2,'Anexo V - Quadro Consolidado'!S92,0)</f>
        <v>0</v>
      </c>
      <c r="CV93" s="43">
        <f>IF('Anexo V - Quadro Consolidado'!AO92=Conferidor!$CV$2,'Anexo V - Quadro Consolidado'!T92,0)</f>
        <v>0</v>
      </c>
      <c r="CW93" s="43">
        <f>IF('Anexo V - Quadro Consolidado'!AO92=Conferidor!$CW$2,'Anexo V - Quadro Consolidado'!T92,0)</f>
        <v>0</v>
      </c>
      <c r="CX93" s="43">
        <f>IF('Anexo V - Quadro Consolidado'!AO92=Conferidor!$CX$2,'Anexo V - Quadro Consolidado'!T92,0)</f>
        <v>0</v>
      </c>
      <c r="CY93" s="43">
        <f>IF('Anexo V - Quadro Consolidado'!AO92=Conferidor!$CY$2,'Anexo V - Quadro Consolidado'!T92,0)</f>
        <v>0</v>
      </c>
      <c r="CZ93" s="43">
        <f>IF('Anexo V - Quadro Consolidado'!AO92=Conferidor!$CZ$2,'Anexo V - Quadro Consolidado'!T92,0)</f>
        <v>0</v>
      </c>
      <c r="DA93" s="43">
        <f>IF('Anexo V - Quadro Consolidado'!AO92=Conferidor!$DA$2,'Anexo V - Quadro Consolidado'!T92,0)</f>
        <v>0</v>
      </c>
      <c r="DC93" s="43">
        <f>IF('Anexo V - Quadro Consolidado'!AL92=Conferidor!$DC$2,'Anexo V - Quadro Consolidado'!Q92,0)</f>
        <v>0</v>
      </c>
      <c r="DD93" s="43">
        <f>IF('Anexo V - Quadro Consolidado'!AL92=Conferidor!$DD$2,'Anexo V - Quadro Consolidado'!Q92,0)</f>
        <v>0</v>
      </c>
      <c r="DE93" s="43">
        <f>IF('Anexo V - Quadro Consolidado'!AL92=Conferidor!$DE$2,'Anexo V - Quadro Consolidado'!Q92,0)</f>
        <v>0</v>
      </c>
      <c r="DF93" s="43">
        <f>IF('Anexo V - Quadro Consolidado'!AL92=Conferidor!$DF$2,'Anexo V - Quadro Consolidado'!Q92,0)</f>
        <v>0</v>
      </c>
      <c r="DG93" s="43">
        <f>IF('Anexo V - Quadro Consolidado'!AL92=Conferidor!$DG$2,'Anexo V - Quadro Consolidado'!Q92,0)</f>
        <v>0</v>
      </c>
      <c r="DH93" s="43">
        <f>IF('Anexo V - Quadro Consolidado'!AL92=Conferidor!$DH$2,'Anexo V - Quadro Consolidado'!Q92,0)</f>
        <v>0</v>
      </c>
      <c r="DJ93" s="43">
        <f>IF('Anexo V - Quadro Consolidado'!AP92=Conferidor!$DJ$2,'Anexo V - Quadro Consolidado'!U92,0)</f>
        <v>0</v>
      </c>
      <c r="DK93" s="43">
        <f>IF('Anexo V - Quadro Consolidado'!AP92=Conferidor!$DK$2,'Anexo V - Quadro Consolidado'!U92,0)</f>
        <v>0</v>
      </c>
      <c r="DL93" s="43">
        <f>IF('Anexo V - Quadro Consolidado'!AP92=Conferidor!$DL$2,'Anexo V - Quadro Consolidado'!U92,0)</f>
        <v>0</v>
      </c>
      <c r="DM93" s="43">
        <f>IF('Anexo V - Quadro Consolidado'!AP92=Conferidor!$DM$2,'Anexo V - Quadro Consolidado'!U92,0)</f>
        <v>0</v>
      </c>
      <c r="DN93" s="43">
        <f>IF('Anexo V - Quadro Consolidado'!AP92=Conferidor!$DN$2,'Anexo V - Quadro Consolidado'!U92,0)</f>
        <v>0</v>
      </c>
      <c r="DO93" s="43">
        <f>IF('Anexo V - Quadro Consolidado'!AP92=Conferidor!$DO$2,'Anexo V - Quadro Consolidado'!U92,0)</f>
        <v>0</v>
      </c>
      <c r="DQ93" s="43">
        <f>IF('Anexo V - Quadro Consolidado'!AQ92=Conferidor!$DQ$2,'Anexo V - Quadro Consolidado'!V92,0)</f>
        <v>0</v>
      </c>
      <c r="DR93" s="43">
        <f>IF('Anexo V - Quadro Consolidado'!AQ92=Conferidor!$DR$2,'Anexo V - Quadro Consolidado'!V92,0)</f>
        <v>0</v>
      </c>
      <c r="DS93" s="43">
        <f>IF('Anexo V - Quadro Consolidado'!AQ92=Conferidor!$DS$2,'Anexo V - Quadro Consolidado'!V92,0)</f>
        <v>0</v>
      </c>
      <c r="DT93" s="43">
        <f>IF('Anexo V - Quadro Consolidado'!AQ92=Conferidor!$DT$2,'Anexo V - Quadro Consolidado'!V92,0)</f>
        <v>0</v>
      </c>
      <c r="DU93" s="43">
        <f>IF('Anexo V - Quadro Consolidado'!AQ92=Conferidor!$DU$2,'Anexo V - Quadro Consolidado'!V92,0)</f>
        <v>0</v>
      </c>
      <c r="DV93" s="43">
        <f>IF('Anexo V - Quadro Consolidado'!AQ92=Conferidor!$DV$2,'Anexo V - Quadro Consolidado'!V92,0)</f>
        <v>0</v>
      </c>
      <c r="DX93" s="22">
        <f>IF('Anexo V - Quadro Consolidado'!AR92=Conferidor!$DX$2,'Anexo V - Quadro Consolidado'!W92,0)</f>
        <v>0</v>
      </c>
      <c r="DY93" s="22">
        <f>IF('Anexo V - Quadro Consolidado'!AR92=Conferidor!$DY$2,'Anexo V - Quadro Consolidado'!W92,0)</f>
        <v>0</v>
      </c>
      <c r="DZ93" s="22">
        <f>IF('Anexo V - Quadro Consolidado'!AR92=Conferidor!$DZ$2,'Anexo V - Quadro Consolidado'!W92,0)</f>
        <v>0</v>
      </c>
      <c r="EA93" s="22">
        <f>IF('Anexo V - Quadro Consolidado'!AR92=Conferidor!$EA$2,'Anexo V - Quadro Consolidado'!W92,0)</f>
        <v>0</v>
      </c>
      <c r="EB93" s="22">
        <f>IF('Anexo V - Quadro Consolidado'!AR92=Conferidor!$EB$2,'Anexo V - Quadro Consolidado'!W92,0)</f>
        <v>0</v>
      </c>
      <c r="EC93" s="22">
        <f>IF('Anexo V - Quadro Consolidado'!AR92=Conferidor!$EC$2,'Anexo V - Quadro Consolidado'!W92,0)</f>
        <v>0</v>
      </c>
      <c r="EE93" s="43">
        <f>IF('Anexo V - Quadro Consolidado'!AS92=Conferidor!$EE$2,'Anexo V - Quadro Consolidado'!X92,0)</f>
        <v>0</v>
      </c>
      <c r="EF93" s="43">
        <f>IF('Anexo V - Quadro Consolidado'!AS92=Conferidor!$EF$2,'Anexo V - Quadro Consolidado'!X92,0)</f>
        <v>0</v>
      </c>
      <c r="EG93" s="43">
        <f>IF('Anexo V - Quadro Consolidado'!AS92=Conferidor!$EG$2,'Anexo V - Quadro Consolidado'!X92,0)</f>
        <v>0</v>
      </c>
      <c r="EH93" s="43">
        <f>IF('Anexo V - Quadro Consolidado'!AS92=Conferidor!$EH$2,'Anexo V - Quadro Consolidado'!X92,0)</f>
        <v>0</v>
      </c>
      <c r="EI93" s="43">
        <f>IF('Anexo V - Quadro Consolidado'!AS92=Conferidor!$EI$2,'Anexo V - Quadro Consolidado'!X92,0)</f>
        <v>0</v>
      </c>
      <c r="EJ93" s="43">
        <f>IF('Anexo V - Quadro Consolidado'!AS92=Conferidor!$EJ$2,'Anexo V - Quadro Consolidado'!X92,0)</f>
        <v>0</v>
      </c>
      <c r="EL93" s="43">
        <f>IF('Anexo V - Quadro Consolidado'!AT92=Conferidor!$EL$2,'Anexo V - Quadro Consolidado'!Y92,0)</f>
        <v>0</v>
      </c>
      <c r="EM93" s="43">
        <f>IF('Anexo V - Quadro Consolidado'!AT92=Conferidor!$EM$2,'Anexo V - Quadro Consolidado'!Y92,0)</f>
        <v>0</v>
      </c>
      <c r="EN93" s="43">
        <f>IF('Anexo V - Quadro Consolidado'!AT92=Conferidor!$EN$2,'Anexo V - Quadro Consolidado'!Y92,0)</f>
        <v>0</v>
      </c>
      <c r="EO93" s="43">
        <f>IF('Anexo V - Quadro Consolidado'!AT92=Conferidor!$EO$2,'Anexo V - Quadro Consolidado'!Y92,0)</f>
        <v>0</v>
      </c>
      <c r="EP93" s="43">
        <f>IF('Anexo V - Quadro Consolidado'!AT92=Conferidor!$EP$2,'Anexo V - Quadro Consolidado'!Y92,0)</f>
        <v>0</v>
      </c>
      <c r="EQ93" s="43">
        <f>IF('Anexo V - Quadro Consolidado'!AT92=Conferidor!$EQ$2,'Anexo V - Quadro Consolidado'!Y92,0)</f>
        <v>0</v>
      </c>
    </row>
    <row r="94" spans="1:147">
      <c r="A94" s="475" t="s">
        <v>107</v>
      </c>
      <c r="B94" s="475" t="s">
        <v>128</v>
      </c>
      <c r="C94" s="12" t="s">
        <v>130</v>
      </c>
      <c r="D94" s="50">
        <f>IF('Anexo V - Quadro Consolidado'!AA93=Conferidor!$D$2,'Anexo V - Quadro Consolidado'!F93,0)</f>
        <v>0</v>
      </c>
      <c r="E94" s="50">
        <f>IF('Anexo V - Quadro Consolidado'!AA93=Conferidor!$E$2,'Anexo V - Quadro Consolidado'!F93,0)</f>
        <v>0</v>
      </c>
      <c r="F94" s="50">
        <f>IF('Anexo V - Quadro Consolidado'!AA93=Conferidor!$F$2,'Anexo V - Quadro Consolidado'!F93,0)</f>
        <v>0</v>
      </c>
      <c r="G94" s="50">
        <f>IF('Anexo V - Quadro Consolidado'!AA93=Conferidor!$G$2,'Anexo V - Quadro Consolidado'!F93,0)</f>
        <v>0</v>
      </c>
      <c r="H94" s="50">
        <f>IF('Anexo V - Quadro Consolidado'!AA93=Conferidor!$H$2,'Anexo V - Quadro Consolidado'!F93,0)</f>
        <v>0</v>
      </c>
      <c r="I94" s="50">
        <f>IF('Anexo V - Quadro Consolidado'!AA93=Conferidor!$I$2,'Anexo V - Quadro Consolidado'!F93,0)</f>
        <v>0</v>
      </c>
      <c r="K94" s="262">
        <f>IF('Anexo V - Quadro Consolidado'!AB93=Conferidor!$K$2,'Anexo V - Quadro Consolidado'!G93,0)</f>
        <v>0</v>
      </c>
      <c r="L94" s="262">
        <f>IF('Anexo V - Quadro Consolidado'!AB93=Conferidor!$L$2,'Anexo V - Quadro Consolidado'!G93,0)</f>
        <v>0</v>
      </c>
      <c r="M94" s="262">
        <f>IF('Anexo V - Quadro Consolidado'!AB93=Conferidor!$M$2,'Anexo V - Quadro Consolidado'!G93,0)</f>
        <v>0</v>
      </c>
      <c r="N94" s="262">
        <f>IF('Anexo V - Quadro Consolidado'!AB93=Conferidor!$N$2,'Anexo V - Quadro Consolidado'!G93,0)</f>
        <v>0</v>
      </c>
      <c r="O94" s="262">
        <f>IF('Anexo V - Quadro Consolidado'!AB93=Conferidor!$O$2,'Anexo V - Quadro Consolidado'!G93,0)</f>
        <v>0</v>
      </c>
      <c r="P94" s="262">
        <f>IF('Anexo V - Quadro Consolidado'!AB93=Conferidor!$P$2,'Anexo V - Quadro Consolidado'!G93,0)</f>
        <v>0</v>
      </c>
      <c r="R94" s="50">
        <f>IF('Anexo V - Quadro Consolidado'!AC93=Conferidor!$R$2,'Anexo V - Quadro Consolidado'!H93,0)</f>
        <v>0</v>
      </c>
      <c r="S94" s="50">
        <f>IF('Anexo V - Quadro Consolidado'!AC93=Conferidor!$S$2,'Anexo V - Quadro Consolidado'!H93,0)</f>
        <v>0</v>
      </c>
      <c r="T94" s="50">
        <f>IF('Anexo V - Quadro Consolidado'!AC93=Conferidor!$T$2,'Anexo V - Quadro Consolidado'!H93,0)</f>
        <v>0</v>
      </c>
      <c r="U94" s="50">
        <f>IF('Anexo V - Quadro Consolidado'!AC93=Conferidor!$U$2,'Anexo V - Quadro Consolidado'!H93,0)</f>
        <v>0</v>
      </c>
      <c r="V94" s="50">
        <f>IF('Anexo V - Quadro Consolidado'!AC93=Conferidor!$V$2,'Anexo V - Quadro Consolidado'!H93,0)</f>
        <v>0</v>
      </c>
      <c r="W94" s="50">
        <f>IF('Anexo V - Quadro Consolidado'!AC93=Conferidor!$W$2,'Anexo V - Quadro Consolidado'!H93,0)</f>
        <v>0</v>
      </c>
      <c r="Y94" s="43">
        <f>IF('Anexo V - Quadro Consolidado'!AH93=Conferidor!$Y$2,'Anexo V - Quadro Consolidado'!M93,0)</f>
        <v>0</v>
      </c>
      <c r="Z94" s="43">
        <f>IF('Anexo V - Quadro Consolidado'!AH93=Conferidor!$Z$2,'Anexo V - Quadro Consolidado'!M93,0)</f>
        <v>0</v>
      </c>
      <c r="AA94" s="43">
        <f>IF('Anexo V - Quadro Consolidado'!AH93=Conferidor!$AA$2,'Anexo V - Quadro Consolidado'!M93,0)</f>
        <v>0</v>
      </c>
      <c r="AB94" s="43">
        <f>IF('Anexo V - Quadro Consolidado'!AH93=Conferidor!$AB$2,'Anexo V - Quadro Consolidado'!M93,0)</f>
        <v>0</v>
      </c>
      <c r="AC94" s="43">
        <f>IF('Anexo V - Quadro Consolidado'!AH93=Conferidor!$AC$2,'Anexo V - Quadro Consolidado'!M93,0)</f>
        <v>0</v>
      </c>
      <c r="AD94" s="43">
        <f>IF('Anexo V - Quadro Consolidado'!AH93=Conferidor!$AD$2,'Anexo V - Quadro Consolidado'!M93,0)</f>
        <v>0</v>
      </c>
      <c r="AF94" s="43">
        <f>IF('Anexo V - Quadro Consolidado'!AI93=Conferidor!$AF$2,'Anexo V - Quadro Consolidado'!N93,0)</f>
        <v>0</v>
      </c>
      <c r="AG94" s="43">
        <f>IF('Anexo V - Quadro Consolidado'!AI93=Conferidor!$AG$2,'Anexo V - Quadro Consolidado'!N93,0)</f>
        <v>0</v>
      </c>
      <c r="AH94" s="43">
        <f>IF('Anexo V - Quadro Consolidado'!AI93=Conferidor!$AH$2,'Anexo V - Quadro Consolidado'!N93,0)</f>
        <v>0</v>
      </c>
      <c r="AI94" s="43">
        <f>IF('Anexo V - Quadro Consolidado'!AI93=Conferidor!$AI$2,'Anexo V - Quadro Consolidado'!N93,0)</f>
        <v>0</v>
      </c>
      <c r="AJ94" s="43">
        <f>IF('Anexo V - Quadro Consolidado'!AI93=Conferidor!$AJ$2,'Anexo V - Quadro Consolidado'!N93,0)</f>
        <v>0</v>
      </c>
      <c r="AK94" s="43">
        <f>IF('Anexo V - Quadro Consolidado'!AI93=Conferidor!$AK$2,'Anexo V - Quadro Consolidado'!N93,0)</f>
        <v>0</v>
      </c>
      <c r="AM94" s="43">
        <f>IF('Anexo V - Quadro Consolidado'!AJ93=Conferidor!$AM$2,'Anexo V - Quadro Consolidado'!O93,0)</f>
        <v>0</v>
      </c>
      <c r="AN94" s="43">
        <f>IF('Anexo V - Quadro Consolidado'!AJ93=Conferidor!$AN$2,'Anexo V - Quadro Consolidado'!O93,0)</f>
        <v>0</v>
      </c>
      <c r="AO94" s="43">
        <f>IF('Anexo V - Quadro Consolidado'!AJ93=Conferidor!$AO$2,'Anexo V - Quadro Consolidado'!O93,0)</f>
        <v>0</v>
      </c>
      <c r="AP94" s="43">
        <f>IF('Anexo V - Quadro Consolidado'!AJ93=Conferidor!$AP$2,'Anexo V - Quadro Consolidado'!O93,0)</f>
        <v>0</v>
      </c>
      <c r="AQ94" s="43">
        <f>IF('Anexo V - Quadro Consolidado'!AJ93=Conferidor!$AQ$2,'Anexo V - Quadro Consolidado'!O93,0)</f>
        <v>0</v>
      </c>
      <c r="AR94" s="43">
        <f>IF('Anexo V - Quadro Consolidado'!AJ93=Conferidor!$AR$2,'Anexo V - Quadro Consolidado'!O93,0)</f>
        <v>0</v>
      </c>
      <c r="AT94" s="43">
        <f>IF('Anexo V - Quadro Consolidado'!AE93=Conferidor!$AT$2,'Anexo V - Quadro Consolidado'!J93,0)</f>
        <v>0</v>
      </c>
      <c r="AU94" s="43">
        <f>IF('Anexo V - Quadro Consolidado'!AE93=Conferidor!$AU$2,'Anexo V - Quadro Consolidado'!J93,0)</f>
        <v>0</v>
      </c>
      <c r="AV94" s="43">
        <f>IF('Anexo V - Quadro Consolidado'!AE93=Conferidor!$AV$2,'Anexo V - Quadro Consolidado'!J93,0)</f>
        <v>0</v>
      </c>
      <c r="AW94" s="43">
        <f>IF('Anexo V - Quadro Consolidado'!AE93=Conferidor!$AW$2,'Anexo V - Quadro Consolidado'!J93,0)</f>
        <v>0</v>
      </c>
      <c r="AX94" s="43">
        <f>IF('Anexo V - Quadro Consolidado'!AE93=Conferidor!$AX$2,'Anexo V - Quadro Consolidado'!J93,0)</f>
        <v>1</v>
      </c>
      <c r="AY94" s="43">
        <f>IF('Anexo V - Quadro Consolidado'!AE93=Conferidor!$AY$2,'Anexo V - Quadro Consolidado'!J93,0)</f>
        <v>0</v>
      </c>
      <c r="AZ94" s="43">
        <f>IF('Anexo V - Quadro Consolidado'!AE93=Conferidor!$AZ$2,'Anexo V - Quadro Consolidado'!J93,0)</f>
        <v>0</v>
      </c>
      <c r="BA94" s="43">
        <f>IF('Anexo V - Quadro Consolidado'!AE93=Conferidor!$BA$2,'Anexo V - Quadro Consolidado'!J93,0)</f>
        <v>0</v>
      </c>
      <c r="BB94" s="43">
        <f>IF('Anexo V - Quadro Consolidado'!AE93=Conferidor!$BB$2,'Anexo V - Quadro Consolidado'!J93,0)</f>
        <v>0</v>
      </c>
      <c r="BD94" s="43">
        <f>IF('Anexo V - Quadro Consolidado'!AF93=Conferidor!$BD$2,'Anexo V - Quadro Consolidado'!K93,0)</f>
        <v>0</v>
      </c>
      <c r="BE94" s="43">
        <f>IF('Anexo V - Quadro Consolidado'!AF93=Conferidor!$BE$2,'Anexo V - Quadro Consolidado'!K93,0)</f>
        <v>0</v>
      </c>
      <c r="BF94" s="43">
        <f>IF('Anexo V - Quadro Consolidado'!AF93=Conferidor!$BF$2,'Anexo V - Quadro Consolidado'!K93,0)</f>
        <v>0</v>
      </c>
      <c r="BG94" s="43">
        <f>IF('Anexo V - Quadro Consolidado'!AF93=Conferidor!$BG$2,'Anexo V - Quadro Consolidado'!K93,0)</f>
        <v>0</v>
      </c>
      <c r="BH94" s="43">
        <f>IF('Anexo V - Quadro Consolidado'!AF93=Conferidor!$BH$2,'Anexo V - Quadro Consolidado'!K93,0)</f>
        <v>0</v>
      </c>
      <c r="BI94" s="43">
        <f>IF('Anexo V - Quadro Consolidado'!AF93=Conferidor!$BI$2,'Anexo V - Quadro Consolidado'!K93,0)</f>
        <v>0</v>
      </c>
      <c r="BJ94" s="43">
        <f>IF('Anexo V - Quadro Consolidado'!AF93=Conferidor!$BJ$2,'Anexo V - Quadro Consolidado'!K93,0)</f>
        <v>0</v>
      </c>
      <c r="BK94" s="43">
        <f>IF('Anexo V - Quadro Consolidado'!AF93=Conferidor!$BK$2,'Anexo V - Quadro Consolidado'!K93,0)</f>
        <v>0</v>
      </c>
      <c r="BM94" s="43">
        <f>IF('Anexo V - Quadro Consolidado'!AG93=Conferidor!$BM$2,'Anexo V - Quadro Consolidado'!L93,0)</f>
        <v>0</v>
      </c>
      <c r="BN94" s="43">
        <f>IF('Anexo V - Quadro Consolidado'!AG93=Conferidor!$BN$2,'Anexo V - Quadro Consolidado'!L93,0)</f>
        <v>0</v>
      </c>
      <c r="BO94" s="43">
        <f>IF('Anexo V - Quadro Consolidado'!AG93=Conferidor!$BO$2,'Anexo V - Quadro Consolidado'!L93,0)</f>
        <v>0</v>
      </c>
      <c r="BP94" s="43">
        <f>IF('Anexo V - Quadro Consolidado'!AG93=Conferidor!$BP$2,'Anexo V - Quadro Consolidado'!L93,0)</f>
        <v>0</v>
      </c>
      <c r="BQ94" s="43">
        <f>IF('Anexo V - Quadro Consolidado'!AG93=Conferidor!$BQ$2,'Anexo V - Quadro Consolidado'!L93,0)</f>
        <v>0</v>
      </c>
      <c r="BR94" s="43">
        <f>IF('Anexo V - Quadro Consolidado'!AG93=Conferidor!$BR$2,'Anexo V - Quadro Consolidado'!L93,0)</f>
        <v>0</v>
      </c>
      <c r="BT94" s="43">
        <f>IF('Anexo V - Quadro Consolidado'!AD93=Conferidor!$BT$2,'Anexo V - Quadro Consolidado'!I93,0)</f>
        <v>0</v>
      </c>
      <c r="BU94" s="43">
        <f>IF('Anexo V - Quadro Consolidado'!AD93=Conferidor!$BU$2,'Anexo V - Quadro Consolidado'!I93,0)</f>
        <v>0</v>
      </c>
      <c r="BV94" s="43">
        <f>IF('Anexo V - Quadro Consolidado'!AD93=Conferidor!$BV$2,'Anexo V - Quadro Consolidado'!I93,0)</f>
        <v>0</v>
      </c>
      <c r="BW94" s="43">
        <f>IF('Anexo V - Quadro Consolidado'!AD93=Conferidor!$BW$2,'Anexo V - Quadro Consolidado'!I93,0)</f>
        <v>0</v>
      </c>
      <c r="BX94" s="43">
        <f>IF('Anexo V - Quadro Consolidado'!AD93=Conferidor!$BX$2,'Anexo V - Quadro Consolidado'!I93,0)</f>
        <v>0</v>
      </c>
      <c r="BY94" s="43">
        <f>IF('Anexo V - Quadro Consolidado'!AD93=Conferidor!$BY$2,'Anexo V - Quadro Consolidado'!I93,0)</f>
        <v>0</v>
      </c>
      <c r="CA94" s="43">
        <f>IF('Anexo V - Quadro Consolidado'!AK93=Conferidor!$CA$2,'Anexo V - Quadro Consolidado'!P93,0)</f>
        <v>0</v>
      </c>
      <c r="CB94" s="43">
        <f>IF('Anexo V - Quadro Consolidado'!AK93=Conferidor!$CB$2,'Anexo V - Quadro Consolidado'!P93,0)</f>
        <v>0</v>
      </c>
      <c r="CC94" s="43">
        <f>IF('Anexo V - Quadro Consolidado'!AK93=Conferidor!$CC$2,'Anexo V - Quadro Consolidado'!P93,0)</f>
        <v>0</v>
      </c>
      <c r="CD94" s="43">
        <f>IF('Anexo V - Quadro Consolidado'!AK93=Conferidor!$CD$2,'Anexo V - Quadro Consolidado'!P93,0)</f>
        <v>0</v>
      </c>
      <c r="CE94" s="43">
        <f>IF('Anexo V - Quadro Consolidado'!AK93=Conferidor!$CE$2,'Anexo V - Quadro Consolidado'!P93,0)</f>
        <v>0</v>
      </c>
      <c r="CF94" s="43">
        <f>IF('Anexo V - Quadro Consolidado'!AK93=Conferidor!$CF$2,'Anexo V - Quadro Consolidado'!P93,0)</f>
        <v>0</v>
      </c>
      <c r="CH94" s="43">
        <f>IF('Anexo V - Quadro Consolidado'!AM93=Conferidor!$CH$2,'Anexo V - Quadro Consolidado'!R93,0)</f>
        <v>0</v>
      </c>
      <c r="CI94" s="43">
        <f>IF('Anexo V - Quadro Consolidado'!AM93=Conferidor!$CI$2,'Anexo V - Quadro Consolidado'!R93,0)</f>
        <v>0</v>
      </c>
      <c r="CJ94" s="43">
        <f>IF('Anexo V - Quadro Consolidado'!AM93=Conferidor!$CJ$2,'Anexo V - Quadro Consolidado'!R93,0)</f>
        <v>0</v>
      </c>
      <c r="CK94" s="43">
        <f>IF('Anexo V - Quadro Consolidado'!AM93=Conferidor!$CK$2,'Anexo V - Quadro Consolidado'!R93,0)</f>
        <v>0</v>
      </c>
      <c r="CL94" s="43">
        <f>IF('Anexo V - Quadro Consolidado'!AM93=Conferidor!$CL$2,'Anexo V - Quadro Consolidado'!R93,0)</f>
        <v>0</v>
      </c>
      <c r="CM94" s="43">
        <f>IF('Anexo V - Quadro Consolidado'!AM93=Conferidor!$CM$2,'Anexo V - Quadro Consolidado'!R93,0)</f>
        <v>0</v>
      </c>
      <c r="CO94" s="43">
        <f>IF('Anexo V - Quadro Consolidado'!AN93=Conferidor!$CO$2,'Anexo V - Quadro Consolidado'!S93,0)</f>
        <v>0</v>
      </c>
      <c r="CP94" s="43">
        <f>IF('Anexo V - Quadro Consolidado'!AN93=Conferidor!$CP$2,'Anexo V - Quadro Consolidado'!S93,0)</f>
        <v>0</v>
      </c>
      <c r="CQ94" s="43">
        <f>IF('Anexo V - Quadro Consolidado'!AN93=Conferidor!$CQ$2,'Anexo V - Quadro Consolidado'!S93,0)</f>
        <v>0</v>
      </c>
      <c r="CR94" s="43">
        <f>IF('Anexo V - Quadro Consolidado'!AN93=Conferidor!$CR$2,'Anexo V - Quadro Consolidado'!S93,0)</f>
        <v>0</v>
      </c>
      <c r="CS94" s="43">
        <f>IF('Anexo V - Quadro Consolidado'!AN93=Conferidor!$CS$2,'Anexo V - Quadro Consolidado'!S93,0)</f>
        <v>0</v>
      </c>
      <c r="CT94" s="43">
        <f>IF('Anexo V - Quadro Consolidado'!AN93=Conferidor!$CT$2,'Anexo V - Quadro Consolidado'!S93,0)</f>
        <v>0</v>
      </c>
      <c r="CV94" s="43">
        <f>IF('Anexo V - Quadro Consolidado'!AO93=Conferidor!$CV$2,'Anexo V - Quadro Consolidado'!T93,0)</f>
        <v>0</v>
      </c>
      <c r="CW94" s="43">
        <f>IF('Anexo V - Quadro Consolidado'!AO93=Conferidor!$CW$2,'Anexo V - Quadro Consolidado'!T93,0)</f>
        <v>0</v>
      </c>
      <c r="CX94" s="43">
        <f>IF('Anexo V - Quadro Consolidado'!AO93=Conferidor!$CX$2,'Anexo V - Quadro Consolidado'!T93,0)</f>
        <v>0</v>
      </c>
      <c r="CY94" s="43">
        <f>IF('Anexo V - Quadro Consolidado'!AO93=Conferidor!$CY$2,'Anexo V - Quadro Consolidado'!T93,0)</f>
        <v>0</v>
      </c>
      <c r="CZ94" s="43">
        <f>IF('Anexo V - Quadro Consolidado'!AO93=Conferidor!$CZ$2,'Anexo V - Quadro Consolidado'!T93,0)</f>
        <v>0</v>
      </c>
      <c r="DA94" s="43">
        <f>IF('Anexo V - Quadro Consolidado'!AO93=Conferidor!$DA$2,'Anexo V - Quadro Consolidado'!T93,0)</f>
        <v>0</v>
      </c>
      <c r="DC94" s="43">
        <f>IF('Anexo V - Quadro Consolidado'!AL93=Conferidor!$DC$2,'Anexo V - Quadro Consolidado'!Q93,0)</f>
        <v>0</v>
      </c>
      <c r="DD94" s="43">
        <f>IF('Anexo V - Quadro Consolidado'!AL93=Conferidor!$DD$2,'Anexo V - Quadro Consolidado'!Q93,0)</f>
        <v>0</v>
      </c>
      <c r="DE94" s="43">
        <f>IF('Anexo V - Quadro Consolidado'!AL93=Conferidor!$DE$2,'Anexo V - Quadro Consolidado'!Q93,0)</f>
        <v>0</v>
      </c>
      <c r="DF94" s="43">
        <f>IF('Anexo V - Quadro Consolidado'!AL93=Conferidor!$DF$2,'Anexo V - Quadro Consolidado'!Q93,0)</f>
        <v>0</v>
      </c>
      <c r="DG94" s="43">
        <f>IF('Anexo V - Quadro Consolidado'!AL93=Conferidor!$DG$2,'Anexo V - Quadro Consolidado'!Q93,0)</f>
        <v>0</v>
      </c>
      <c r="DH94" s="43">
        <f>IF('Anexo V - Quadro Consolidado'!AL93=Conferidor!$DH$2,'Anexo V - Quadro Consolidado'!Q93,0)</f>
        <v>0</v>
      </c>
      <c r="DJ94" s="43">
        <f>IF('Anexo V - Quadro Consolidado'!AP93=Conferidor!$DJ$2,'Anexo V - Quadro Consolidado'!U93,0)</f>
        <v>0</v>
      </c>
      <c r="DK94" s="43">
        <f>IF('Anexo V - Quadro Consolidado'!AP93=Conferidor!$DK$2,'Anexo V - Quadro Consolidado'!U93,0)</f>
        <v>0</v>
      </c>
      <c r="DL94" s="43">
        <f>IF('Anexo V - Quadro Consolidado'!AP93=Conferidor!$DL$2,'Anexo V - Quadro Consolidado'!U93,0)</f>
        <v>0</v>
      </c>
      <c r="DM94" s="43">
        <f>IF('Anexo V - Quadro Consolidado'!AP93=Conferidor!$DM$2,'Anexo V - Quadro Consolidado'!U93,0)</f>
        <v>0</v>
      </c>
      <c r="DN94" s="43">
        <f>IF('Anexo V - Quadro Consolidado'!AP93=Conferidor!$DN$2,'Anexo V - Quadro Consolidado'!U93,0)</f>
        <v>0</v>
      </c>
      <c r="DO94" s="43">
        <f>IF('Anexo V - Quadro Consolidado'!AP93=Conferidor!$DO$2,'Anexo V - Quadro Consolidado'!U93,0)</f>
        <v>0</v>
      </c>
      <c r="DQ94" s="43">
        <f>IF('Anexo V - Quadro Consolidado'!AQ93=Conferidor!$DQ$2,'Anexo V - Quadro Consolidado'!V93,0)</f>
        <v>0</v>
      </c>
      <c r="DR94" s="43">
        <f>IF('Anexo V - Quadro Consolidado'!AQ93=Conferidor!$DR$2,'Anexo V - Quadro Consolidado'!V93,0)</f>
        <v>0</v>
      </c>
      <c r="DS94" s="43">
        <f>IF('Anexo V - Quadro Consolidado'!AQ93=Conferidor!$DS$2,'Anexo V - Quadro Consolidado'!V93,0)</f>
        <v>0</v>
      </c>
      <c r="DT94" s="43">
        <f>IF('Anexo V - Quadro Consolidado'!AQ93=Conferidor!$DT$2,'Anexo V - Quadro Consolidado'!V93,0)</f>
        <v>0</v>
      </c>
      <c r="DU94" s="43">
        <f>IF('Anexo V - Quadro Consolidado'!AQ93=Conferidor!$DU$2,'Anexo V - Quadro Consolidado'!V93,0)</f>
        <v>0</v>
      </c>
      <c r="DV94" s="43">
        <f>IF('Anexo V - Quadro Consolidado'!AQ93=Conferidor!$DV$2,'Anexo V - Quadro Consolidado'!V93,0)</f>
        <v>0</v>
      </c>
      <c r="DX94" s="22">
        <f>IF('Anexo V - Quadro Consolidado'!AR93=Conferidor!$DX$2,'Anexo V - Quadro Consolidado'!W93,0)</f>
        <v>0</v>
      </c>
      <c r="DY94" s="22">
        <f>IF('Anexo V - Quadro Consolidado'!AR93=Conferidor!$DY$2,'Anexo V - Quadro Consolidado'!W93,0)</f>
        <v>0</v>
      </c>
      <c r="DZ94" s="22">
        <f>IF('Anexo V - Quadro Consolidado'!AR93=Conferidor!$DZ$2,'Anexo V - Quadro Consolidado'!W93,0)</f>
        <v>0</v>
      </c>
      <c r="EA94" s="22">
        <f>IF('Anexo V - Quadro Consolidado'!AR93=Conferidor!$EA$2,'Anexo V - Quadro Consolidado'!W93,0)</f>
        <v>0</v>
      </c>
      <c r="EB94" s="22">
        <f>IF('Anexo V - Quadro Consolidado'!AR93=Conferidor!$EB$2,'Anexo V - Quadro Consolidado'!W93,0)</f>
        <v>0</v>
      </c>
      <c r="EC94" s="22">
        <f>IF('Anexo V - Quadro Consolidado'!AR93=Conferidor!$EC$2,'Anexo V - Quadro Consolidado'!W93,0)</f>
        <v>0</v>
      </c>
      <c r="EE94" s="43">
        <f>IF('Anexo V - Quadro Consolidado'!AS93=Conferidor!$EE$2,'Anexo V - Quadro Consolidado'!X93,0)</f>
        <v>0</v>
      </c>
      <c r="EF94" s="43">
        <f>IF('Anexo V - Quadro Consolidado'!AS93=Conferidor!$EF$2,'Anexo V - Quadro Consolidado'!X93,0)</f>
        <v>0</v>
      </c>
      <c r="EG94" s="43">
        <f>IF('Anexo V - Quadro Consolidado'!AS93=Conferidor!$EG$2,'Anexo V - Quadro Consolidado'!X93,0)</f>
        <v>0</v>
      </c>
      <c r="EH94" s="43">
        <f>IF('Anexo V - Quadro Consolidado'!AS93=Conferidor!$EH$2,'Anexo V - Quadro Consolidado'!X93,0)</f>
        <v>0</v>
      </c>
      <c r="EI94" s="43">
        <f>IF('Anexo V - Quadro Consolidado'!AS93=Conferidor!$EI$2,'Anexo V - Quadro Consolidado'!X93,0)</f>
        <v>0</v>
      </c>
      <c r="EJ94" s="43">
        <f>IF('Anexo V - Quadro Consolidado'!AS93=Conferidor!$EJ$2,'Anexo V - Quadro Consolidado'!X93,0)</f>
        <v>0</v>
      </c>
      <c r="EL94" s="43">
        <f>IF('Anexo V - Quadro Consolidado'!AT93=Conferidor!$EL$2,'Anexo V - Quadro Consolidado'!Y93,0)</f>
        <v>0</v>
      </c>
      <c r="EM94" s="43">
        <f>IF('Anexo V - Quadro Consolidado'!AT93=Conferidor!$EM$2,'Anexo V - Quadro Consolidado'!Y93,0)</f>
        <v>0</v>
      </c>
      <c r="EN94" s="43">
        <f>IF('Anexo V - Quadro Consolidado'!AT93=Conferidor!$EN$2,'Anexo V - Quadro Consolidado'!Y93,0)</f>
        <v>0</v>
      </c>
      <c r="EO94" s="43">
        <f>IF('Anexo V - Quadro Consolidado'!AT93=Conferidor!$EO$2,'Anexo V - Quadro Consolidado'!Y93,0)</f>
        <v>0</v>
      </c>
      <c r="EP94" s="43">
        <f>IF('Anexo V - Quadro Consolidado'!AT93=Conferidor!$EP$2,'Anexo V - Quadro Consolidado'!Y93,0)</f>
        <v>0</v>
      </c>
      <c r="EQ94" s="43">
        <f>IF('Anexo V - Quadro Consolidado'!AT93=Conferidor!$EQ$2,'Anexo V - Quadro Consolidado'!Y93,0)</f>
        <v>0</v>
      </c>
    </row>
    <row r="95" spans="1:147">
      <c r="A95" s="475" t="s">
        <v>107</v>
      </c>
      <c r="B95" s="475" t="s">
        <v>128</v>
      </c>
      <c r="C95" s="12" t="s">
        <v>116</v>
      </c>
      <c r="D95" s="50">
        <f>IF('Anexo V - Quadro Consolidado'!AA94=Conferidor!$D$2,'Anexo V - Quadro Consolidado'!F94,0)</f>
        <v>0</v>
      </c>
      <c r="E95" s="50">
        <f>IF('Anexo V - Quadro Consolidado'!AA94=Conferidor!$E$2,'Anexo V - Quadro Consolidado'!F94,0)</f>
        <v>0</v>
      </c>
      <c r="F95" s="50">
        <f>IF('Anexo V - Quadro Consolidado'!AA94=Conferidor!$F$2,'Anexo V - Quadro Consolidado'!F94,0)</f>
        <v>0</v>
      </c>
      <c r="G95" s="50">
        <f>IF('Anexo V - Quadro Consolidado'!AA94=Conferidor!$G$2,'Anexo V - Quadro Consolidado'!F94,0)</f>
        <v>0</v>
      </c>
      <c r="H95" s="50">
        <f>IF('Anexo V - Quadro Consolidado'!AA94=Conferidor!$H$2,'Anexo V - Quadro Consolidado'!F94,0)</f>
        <v>0</v>
      </c>
      <c r="I95" s="50">
        <f>IF('Anexo V - Quadro Consolidado'!AA94=Conferidor!$I$2,'Anexo V - Quadro Consolidado'!F94,0)</f>
        <v>0</v>
      </c>
      <c r="K95" s="262">
        <f>IF('Anexo V - Quadro Consolidado'!AB94=Conferidor!$K$2,'Anexo V - Quadro Consolidado'!G94,0)</f>
        <v>0</v>
      </c>
      <c r="L95" s="262">
        <f>IF('Anexo V - Quadro Consolidado'!AB94=Conferidor!$L$2,'Anexo V - Quadro Consolidado'!G94,0)</f>
        <v>0</v>
      </c>
      <c r="M95" s="262">
        <f>IF('Anexo V - Quadro Consolidado'!AB94=Conferidor!$M$2,'Anexo V - Quadro Consolidado'!G94,0)</f>
        <v>0</v>
      </c>
      <c r="N95" s="262">
        <f>IF('Anexo V - Quadro Consolidado'!AB94=Conferidor!$N$2,'Anexo V - Quadro Consolidado'!G94,0)</f>
        <v>0</v>
      </c>
      <c r="O95" s="262">
        <f>IF('Anexo V - Quadro Consolidado'!AB94=Conferidor!$O$2,'Anexo V - Quadro Consolidado'!G94,0)</f>
        <v>0</v>
      </c>
      <c r="P95" s="262">
        <f>IF('Anexo V - Quadro Consolidado'!AB94=Conferidor!$P$2,'Anexo V - Quadro Consolidado'!G94,0)</f>
        <v>0</v>
      </c>
      <c r="R95" s="50">
        <f>IF('Anexo V - Quadro Consolidado'!AC94=Conferidor!$R$2,'Anexo V - Quadro Consolidado'!H94,0)</f>
        <v>0</v>
      </c>
      <c r="S95" s="50">
        <f>IF('Anexo V - Quadro Consolidado'!AC94=Conferidor!$S$2,'Anexo V - Quadro Consolidado'!H94,0)</f>
        <v>0</v>
      </c>
      <c r="T95" s="50">
        <f>IF('Anexo V - Quadro Consolidado'!AC94=Conferidor!$T$2,'Anexo V - Quadro Consolidado'!H94,0)</f>
        <v>0</v>
      </c>
      <c r="U95" s="50">
        <f>IF('Anexo V - Quadro Consolidado'!AC94=Conferidor!$U$2,'Anexo V - Quadro Consolidado'!H94,0)</f>
        <v>0</v>
      </c>
      <c r="V95" s="50">
        <f>IF('Anexo V - Quadro Consolidado'!AC94=Conferidor!$V$2,'Anexo V - Quadro Consolidado'!H94,0)</f>
        <v>1</v>
      </c>
      <c r="W95" s="50">
        <f>IF('Anexo V - Quadro Consolidado'!AC94=Conferidor!$W$2,'Anexo V - Quadro Consolidado'!H94,0)</f>
        <v>0</v>
      </c>
      <c r="Y95" s="43">
        <f>IF('Anexo V - Quadro Consolidado'!AH94=Conferidor!$Y$2,'Anexo V - Quadro Consolidado'!M94,0)</f>
        <v>0</v>
      </c>
      <c r="Z95" s="43">
        <f>IF('Anexo V - Quadro Consolidado'!AH94=Conferidor!$Z$2,'Anexo V - Quadro Consolidado'!M94,0)</f>
        <v>0</v>
      </c>
      <c r="AA95" s="43">
        <f>IF('Anexo V - Quadro Consolidado'!AH94=Conferidor!$AA$2,'Anexo V - Quadro Consolidado'!M94,0)</f>
        <v>0</v>
      </c>
      <c r="AB95" s="43">
        <f>IF('Anexo V - Quadro Consolidado'!AH94=Conferidor!$AB$2,'Anexo V - Quadro Consolidado'!M94,0)</f>
        <v>0</v>
      </c>
      <c r="AC95" s="43">
        <f>IF('Anexo V - Quadro Consolidado'!AH94=Conferidor!$AC$2,'Anexo V - Quadro Consolidado'!M94,0)</f>
        <v>0</v>
      </c>
      <c r="AD95" s="43">
        <f>IF('Anexo V - Quadro Consolidado'!AH94=Conferidor!$AD$2,'Anexo V - Quadro Consolidado'!M94,0)</f>
        <v>0</v>
      </c>
      <c r="AF95" s="43">
        <f>IF('Anexo V - Quadro Consolidado'!AI94=Conferidor!$AF$2,'Anexo V - Quadro Consolidado'!N94,0)</f>
        <v>0</v>
      </c>
      <c r="AG95" s="43">
        <f>IF('Anexo V - Quadro Consolidado'!AI94=Conferidor!$AG$2,'Anexo V - Quadro Consolidado'!N94,0)</f>
        <v>0</v>
      </c>
      <c r="AH95" s="43">
        <f>IF('Anexo V - Quadro Consolidado'!AI94=Conferidor!$AH$2,'Anexo V - Quadro Consolidado'!N94,0)</f>
        <v>0</v>
      </c>
      <c r="AI95" s="43">
        <f>IF('Anexo V - Quadro Consolidado'!AI94=Conferidor!$AI$2,'Anexo V - Quadro Consolidado'!N94,0)</f>
        <v>0</v>
      </c>
      <c r="AJ95" s="43">
        <f>IF('Anexo V - Quadro Consolidado'!AI94=Conferidor!$AJ$2,'Anexo V - Quadro Consolidado'!N94,0)</f>
        <v>0</v>
      </c>
      <c r="AK95" s="43">
        <f>IF('Anexo V - Quadro Consolidado'!AI94=Conferidor!$AK$2,'Anexo V - Quadro Consolidado'!N94,0)</f>
        <v>0</v>
      </c>
      <c r="AM95" s="43">
        <f>IF('Anexo V - Quadro Consolidado'!AJ94=Conferidor!$AM$2,'Anexo V - Quadro Consolidado'!O94,0)</f>
        <v>0</v>
      </c>
      <c r="AN95" s="43">
        <f>IF('Anexo V - Quadro Consolidado'!AJ94=Conferidor!$AN$2,'Anexo V - Quadro Consolidado'!O94,0)</f>
        <v>0</v>
      </c>
      <c r="AO95" s="43">
        <f>IF('Anexo V - Quadro Consolidado'!AJ94=Conferidor!$AO$2,'Anexo V - Quadro Consolidado'!O94,0)</f>
        <v>0</v>
      </c>
      <c r="AP95" s="43">
        <f>IF('Anexo V - Quadro Consolidado'!AJ94=Conferidor!$AP$2,'Anexo V - Quadro Consolidado'!O94,0)</f>
        <v>0</v>
      </c>
      <c r="AQ95" s="43">
        <f>IF('Anexo V - Quadro Consolidado'!AJ94=Conferidor!$AQ$2,'Anexo V - Quadro Consolidado'!O94,0)</f>
        <v>0</v>
      </c>
      <c r="AR95" s="43">
        <f>IF('Anexo V - Quadro Consolidado'!AJ94=Conferidor!$AR$2,'Anexo V - Quadro Consolidado'!O94,0)</f>
        <v>0</v>
      </c>
      <c r="AT95" s="43">
        <f>IF('Anexo V - Quadro Consolidado'!AE94=Conferidor!$AT$2,'Anexo V - Quadro Consolidado'!J94,0)</f>
        <v>0</v>
      </c>
      <c r="AU95" s="43">
        <f>IF('Anexo V - Quadro Consolidado'!AE94=Conferidor!$AU$2,'Anexo V - Quadro Consolidado'!J94,0)</f>
        <v>0</v>
      </c>
      <c r="AV95" s="43">
        <f>IF('Anexo V - Quadro Consolidado'!AE94=Conferidor!$AV$2,'Anexo V - Quadro Consolidado'!J94,0)</f>
        <v>0</v>
      </c>
      <c r="AW95" s="43">
        <f>IF('Anexo V - Quadro Consolidado'!AE94=Conferidor!$AW$2,'Anexo V - Quadro Consolidado'!J94,0)</f>
        <v>0</v>
      </c>
      <c r="AX95" s="43">
        <f>IF('Anexo V - Quadro Consolidado'!AE94=Conferidor!$AX$2,'Anexo V - Quadro Consolidado'!J94,0)</f>
        <v>0</v>
      </c>
      <c r="AY95" s="43">
        <f>IF('Anexo V - Quadro Consolidado'!AE94=Conferidor!$AY$2,'Anexo V - Quadro Consolidado'!J94,0)</f>
        <v>0</v>
      </c>
      <c r="AZ95" s="43">
        <f>IF('Anexo V - Quadro Consolidado'!AE94=Conferidor!$AZ$2,'Anexo V - Quadro Consolidado'!J94,0)</f>
        <v>0</v>
      </c>
      <c r="BA95" s="43">
        <f>IF('Anexo V - Quadro Consolidado'!AE94=Conferidor!$BA$2,'Anexo V - Quadro Consolidado'!J94,0)</f>
        <v>0</v>
      </c>
      <c r="BB95" s="43">
        <f>IF('Anexo V - Quadro Consolidado'!AE94=Conferidor!$BB$2,'Anexo V - Quadro Consolidado'!J94,0)</f>
        <v>0</v>
      </c>
      <c r="BD95" s="43">
        <f>IF('Anexo V - Quadro Consolidado'!AF94=Conferidor!$BD$2,'Anexo V - Quadro Consolidado'!K94,0)</f>
        <v>0</v>
      </c>
      <c r="BE95" s="43">
        <f>IF('Anexo V - Quadro Consolidado'!AF94=Conferidor!$BE$2,'Anexo V - Quadro Consolidado'!K94,0)</f>
        <v>0</v>
      </c>
      <c r="BF95" s="43">
        <f>IF('Anexo V - Quadro Consolidado'!AF94=Conferidor!$BF$2,'Anexo V - Quadro Consolidado'!K94,0)</f>
        <v>0</v>
      </c>
      <c r="BG95" s="43">
        <f>IF('Anexo V - Quadro Consolidado'!AF94=Conferidor!$BG$2,'Anexo V - Quadro Consolidado'!K94,0)</f>
        <v>0</v>
      </c>
      <c r="BH95" s="43">
        <f>IF('Anexo V - Quadro Consolidado'!AF94=Conferidor!$BH$2,'Anexo V - Quadro Consolidado'!K94,0)</f>
        <v>0</v>
      </c>
      <c r="BI95" s="43">
        <f>IF('Anexo V - Quadro Consolidado'!AF94=Conferidor!$BI$2,'Anexo V - Quadro Consolidado'!K94,0)</f>
        <v>0</v>
      </c>
      <c r="BJ95" s="43">
        <f>IF('Anexo V - Quadro Consolidado'!AF94=Conferidor!$BJ$2,'Anexo V - Quadro Consolidado'!K94,0)</f>
        <v>0</v>
      </c>
      <c r="BK95" s="43">
        <f>IF('Anexo V - Quadro Consolidado'!AF94=Conferidor!$BK$2,'Anexo V - Quadro Consolidado'!K94,0)</f>
        <v>0</v>
      </c>
      <c r="BM95" s="43">
        <f>IF('Anexo V - Quadro Consolidado'!AG94=Conferidor!$BM$2,'Anexo V - Quadro Consolidado'!L94,0)</f>
        <v>0</v>
      </c>
      <c r="BN95" s="43">
        <f>IF('Anexo V - Quadro Consolidado'!AG94=Conferidor!$BN$2,'Anexo V - Quadro Consolidado'!L94,0)</f>
        <v>0</v>
      </c>
      <c r="BO95" s="43">
        <f>IF('Anexo V - Quadro Consolidado'!AG94=Conferidor!$BO$2,'Anexo V - Quadro Consolidado'!L94,0)</f>
        <v>0</v>
      </c>
      <c r="BP95" s="43">
        <f>IF('Anexo V - Quadro Consolidado'!AG94=Conferidor!$BP$2,'Anexo V - Quadro Consolidado'!L94,0)</f>
        <v>0</v>
      </c>
      <c r="BQ95" s="43">
        <f>IF('Anexo V - Quadro Consolidado'!AG94=Conferidor!$BQ$2,'Anexo V - Quadro Consolidado'!L94,0)</f>
        <v>0</v>
      </c>
      <c r="BR95" s="43">
        <f>IF('Anexo V - Quadro Consolidado'!AG94=Conferidor!$BR$2,'Anexo V - Quadro Consolidado'!L94,0)</f>
        <v>0</v>
      </c>
      <c r="BT95" s="43">
        <f>IF('Anexo V - Quadro Consolidado'!AD94=Conferidor!$BT$2,'Anexo V - Quadro Consolidado'!I94,0)</f>
        <v>0</v>
      </c>
      <c r="BU95" s="43">
        <f>IF('Anexo V - Quadro Consolidado'!AD94=Conferidor!$BU$2,'Anexo V - Quadro Consolidado'!I94,0)</f>
        <v>0</v>
      </c>
      <c r="BV95" s="43">
        <f>IF('Anexo V - Quadro Consolidado'!AD94=Conferidor!$BV$2,'Anexo V - Quadro Consolidado'!I94,0)</f>
        <v>0</v>
      </c>
      <c r="BW95" s="43">
        <f>IF('Anexo V - Quadro Consolidado'!AD94=Conferidor!$BW$2,'Anexo V - Quadro Consolidado'!I94,0)</f>
        <v>0</v>
      </c>
      <c r="BX95" s="43">
        <f>IF('Anexo V - Quadro Consolidado'!AD94=Conferidor!$BX$2,'Anexo V - Quadro Consolidado'!I94,0)</f>
        <v>0</v>
      </c>
      <c r="BY95" s="43">
        <f>IF('Anexo V - Quadro Consolidado'!AD94=Conferidor!$BY$2,'Anexo V - Quadro Consolidado'!I94,0)</f>
        <v>0</v>
      </c>
      <c r="CA95" s="43">
        <f>IF('Anexo V - Quadro Consolidado'!AK94=Conferidor!$CA$2,'Anexo V - Quadro Consolidado'!P94,0)</f>
        <v>0</v>
      </c>
      <c r="CB95" s="43">
        <f>IF('Anexo V - Quadro Consolidado'!AK94=Conferidor!$CB$2,'Anexo V - Quadro Consolidado'!P94,0)</f>
        <v>0</v>
      </c>
      <c r="CC95" s="43">
        <f>IF('Anexo V - Quadro Consolidado'!AK94=Conferidor!$CC$2,'Anexo V - Quadro Consolidado'!P94,0)</f>
        <v>0</v>
      </c>
      <c r="CD95" s="43">
        <f>IF('Anexo V - Quadro Consolidado'!AK94=Conferidor!$CD$2,'Anexo V - Quadro Consolidado'!P94,0)</f>
        <v>0</v>
      </c>
      <c r="CE95" s="43">
        <f>IF('Anexo V - Quadro Consolidado'!AK94=Conferidor!$CE$2,'Anexo V - Quadro Consolidado'!P94,0)</f>
        <v>0</v>
      </c>
      <c r="CF95" s="43">
        <f>IF('Anexo V - Quadro Consolidado'!AK94=Conferidor!$CF$2,'Anexo V - Quadro Consolidado'!P94,0)</f>
        <v>0</v>
      </c>
      <c r="CH95" s="43">
        <f>IF('Anexo V - Quadro Consolidado'!AM94=Conferidor!$CH$2,'Anexo V - Quadro Consolidado'!R94,0)</f>
        <v>0</v>
      </c>
      <c r="CI95" s="43">
        <f>IF('Anexo V - Quadro Consolidado'!AM94=Conferidor!$CI$2,'Anexo V - Quadro Consolidado'!R94,0)</f>
        <v>0</v>
      </c>
      <c r="CJ95" s="43">
        <f>IF('Anexo V - Quadro Consolidado'!AM94=Conferidor!$CJ$2,'Anexo V - Quadro Consolidado'!R94,0)</f>
        <v>0</v>
      </c>
      <c r="CK95" s="43">
        <f>IF('Anexo V - Quadro Consolidado'!AM94=Conferidor!$CK$2,'Anexo V - Quadro Consolidado'!R94,0)</f>
        <v>0</v>
      </c>
      <c r="CL95" s="43">
        <f>IF('Anexo V - Quadro Consolidado'!AM94=Conferidor!$CL$2,'Anexo V - Quadro Consolidado'!R94,0)</f>
        <v>0</v>
      </c>
      <c r="CM95" s="43">
        <f>IF('Anexo V - Quadro Consolidado'!AM94=Conferidor!$CM$2,'Anexo V - Quadro Consolidado'!R94,0)</f>
        <v>0</v>
      </c>
      <c r="CO95" s="43">
        <f>IF('Anexo V - Quadro Consolidado'!AN94=Conferidor!$CO$2,'Anexo V - Quadro Consolidado'!S94,0)</f>
        <v>0</v>
      </c>
      <c r="CP95" s="43">
        <f>IF('Anexo V - Quadro Consolidado'!AN94=Conferidor!$CP$2,'Anexo V - Quadro Consolidado'!S94,0)</f>
        <v>0</v>
      </c>
      <c r="CQ95" s="43">
        <f>IF('Anexo V - Quadro Consolidado'!AN94=Conferidor!$CQ$2,'Anexo V - Quadro Consolidado'!S94,0)</f>
        <v>0</v>
      </c>
      <c r="CR95" s="43">
        <f>IF('Anexo V - Quadro Consolidado'!AN94=Conferidor!$CR$2,'Anexo V - Quadro Consolidado'!S94,0)</f>
        <v>0</v>
      </c>
      <c r="CS95" s="43">
        <f>IF('Anexo V - Quadro Consolidado'!AN94=Conferidor!$CS$2,'Anexo V - Quadro Consolidado'!S94,0)</f>
        <v>0</v>
      </c>
      <c r="CT95" s="43">
        <f>IF('Anexo V - Quadro Consolidado'!AN94=Conferidor!$CT$2,'Anexo V - Quadro Consolidado'!S94,0)</f>
        <v>0</v>
      </c>
      <c r="CV95" s="43">
        <f>IF('Anexo V - Quadro Consolidado'!AO94=Conferidor!$CV$2,'Anexo V - Quadro Consolidado'!T94,0)</f>
        <v>0</v>
      </c>
      <c r="CW95" s="43">
        <f>IF('Anexo V - Quadro Consolidado'!AO94=Conferidor!$CW$2,'Anexo V - Quadro Consolidado'!T94,0)</f>
        <v>0</v>
      </c>
      <c r="CX95" s="43">
        <f>IF('Anexo V - Quadro Consolidado'!AO94=Conferidor!$CX$2,'Anexo V - Quadro Consolidado'!T94,0)</f>
        <v>0</v>
      </c>
      <c r="CY95" s="43">
        <f>IF('Anexo V - Quadro Consolidado'!AO94=Conferidor!$CY$2,'Anexo V - Quadro Consolidado'!T94,0)</f>
        <v>0</v>
      </c>
      <c r="CZ95" s="43">
        <f>IF('Anexo V - Quadro Consolidado'!AO94=Conferidor!$CZ$2,'Anexo V - Quadro Consolidado'!T94,0)</f>
        <v>0</v>
      </c>
      <c r="DA95" s="43">
        <f>IF('Anexo V - Quadro Consolidado'!AO94=Conferidor!$DA$2,'Anexo V - Quadro Consolidado'!T94,0)</f>
        <v>0</v>
      </c>
      <c r="DC95" s="43">
        <f>IF('Anexo V - Quadro Consolidado'!AL94=Conferidor!$DC$2,'Anexo V - Quadro Consolidado'!Q94,0)</f>
        <v>0</v>
      </c>
      <c r="DD95" s="43">
        <f>IF('Anexo V - Quadro Consolidado'!AL94=Conferidor!$DD$2,'Anexo V - Quadro Consolidado'!Q94,0)</f>
        <v>0</v>
      </c>
      <c r="DE95" s="43">
        <f>IF('Anexo V - Quadro Consolidado'!AL94=Conferidor!$DE$2,'Anexo V - Quadro Consolidado'!Q94,0)</f>
        <v>0</v>
      </c>
      <c r="DF95" s="43">
        <f>IF('Anexo V - Quadro Consolidado'!AL94=Conferidor!$DF$2,'Anexo V - Quadro Consolidado'!Q94,0)</f>
        <v>0</v>
      </c>
      <c r="DG95" s="43">
        <f>IF('Anexo V - Quadro Consolidado'!AL94=Conferidor!$DG$2,'Anexo V - Quadro Consolidado'!Q94,0)</f>
        <v>0</v>
      </c>
      <c r="DH95" s="43">
        <f>IF('Anexo V - Quadro Consolidado'!AL94=Conferidor!$DH$2,'Anexo V - Quadro Consolidado'!Q94,0)</f>
        <v>0</v>
      </c>
      <c r="DJ95" s="43">
        <f>IF('Anexo V - Quadro Consolidado'!AP94=Conferidor!$DJ$2,'Anexo V - Quadro Consolidado'!U94,0)</f>
        <v>0</v>
      </c>
      <c r="DK95" s="43">
        <f>IF('Anexo V - Quadro Consolidado'!AP94=Conferidor!$DK$2,'Anexo V - Quadro Consolidado'!U94,0)</f>
        <v>0</v>
      </c>
      <c r="DL95" s="43">
        <f>IF('Anexo V - Quadro Consolidado'!AP94=Conferidor!$DL$2,'Anexo V - Quadro Consolidado'!U94,0)</f>
        <v>0</v>
      </c>
      <c r="DM95" s="43">
        <f>IF('Anexo V - Quadro Consolidado'!AP94=Conferidor!$DM$2,'Anexo V - Quadro Consolidado'!U94,0)</f>
        <v>0</v>
      </c>
      <c r="DN95" s="43">
        <f>IF('Anexo V - Quadro Consolidado'!AP94=Conferidor!$DN$2,'Anexo V - Quadro Consolidado'!U94,0)</f>
        <v>0</v>
      </c>
      <c r="DO95" s="43">
        <f>IF('Anexo V - Quadro Consolidado'!AP94=Conferidor!$DO$2,'Anexo V - Quadro Consolidado'!U94,0)</f>
        <v>0</v>
      </c>
      <c r="DQ95" s="43">
        <f>IF('Anexo V - Quadro Consolidado'!AQ94=Conferidor!$DQ$2,'Anexo V - Quadro Consolidado'!V94,0)</f>
        <v>0</v>
      </c>
      <c r="DR95" s="43">
        <f>IF('Anexo V - Quadro Consolidado'!AQ94=Conferidor!$DR$2,'Anexo V - Quadro Consolidado'!V94,0)</f>
        <v>0</v>
      </c>
      <c r="DS95" s="43">
        <f>IF('Anexo V - Quadro Consolidado'!AQ94=Conferidor!$DS$2,'Anexo V - Quadro Consolidado'!V94,0)</f>
        <v>0</v>
      </c>
      <c r="DT95" s="43">
        <f>IF('Anexo V - Quadro Consolidado'!AQ94=Conferidor!$DT$2,'Anexo V - Quadro Consolidado'!V94,0)</f>
        <v>0</v>
      </c>
      <c r="DU95" s="43">
        <f>IF('Anexo V - Quadro Consolidado'!AQ94=Conferidor!$DU$2,'Anexo V - Quadro Consolidado'!V94,0)</f>
        <v>0</v>
      </c>
      <c r="DV95" s="43">
        <f>IF('Anexo V - Quadro Consolidado'!AQ94=Conferidor!$DV$2,'Anexo V - Quadro Consolidado'!V94,0)</f>
        <v>0</v>
      </c>
      <c r="DX95" s="22">
        <f>IF('Anexo V - Quadro Consolidado'!AR94=Conferidor!$DX$2,'Anexo V - Quadro Consolidado'!W94,0)</f>
        <v>0</v>
      </c>
      <c r="DY95" s="22">
        <f>IF('Anexo V - Quadro Consolidado'!AR94=Conferidor!$DY$2,'Anexo V - Quadro Consolidado'!W94,0)</f>
        <v>0</v>
      </c>
      <c r="DZ95" s="22">
        <f>IF('Anexo V - Quadro Consolidado'!AR94=Conferidor!$DZ$2,'Anexo V - Quadro Consolidado'!W94,0)</f>
        <v>0</v>
      </c>
      <c r="EA95" s="22">
        <f>IF('Anexo V - Quadro Consolidado'!AR94=Conferidor!$EA$2,'Anexo V - Quadro Consolidado'!W94,0)</f>
        <v>0</v>
      </c>
      <c r="EB95" s="22">
        <f>IF('Anexo V - Quadro Consolidado'!AR94=Conferidor!$EB$2,'Anexo V - Quadro Consolidado'!W94,0)</f>
        <v>0</v>
      </c>
      <c r="EC95" s="22">
        <f>IF('Anexo V - Quadro Consolidado'!AR94=Conferidor!$EC$2,'Anexo V - Quadro Consolidado'!W94,0)</f>
        <v>0</v>
      </c>
      <c r="EE95" s="43">
        <f>IF('Anexo V - Quadro Consolidado'!AS94=Conferidor!$EE$2,'Anexo V - Quadro Consolidado'!X94,0)</f>
        <v>0</v>
      </c>
      <c r="EF95" s="43">
        <f>IF('Anexo V - Quadro Consolidado'!AS94=Conferidor!$EF$2,'Anexo V - Quadro Consolidado'!X94,0)</f>
        <v>0</v>
      </c>
      <c r="EG95" s="43">
        <f>IF('Anexo V - Quadro Consolidado'!AS94=Conferidor!$EG$2,'Anexo V - Quadro Consolidado'!X94,0)</f>
        <v>0</v>
      </c>
      <c r="EH95" s="43">
        <f>IF('Anexo V - Quadro Consolidado'!AS94=Conferidor!$EH$2,'Anexo V - Quadro Consolidado'!X94,0)</f>
        <v>0</v>
      </c>
      <c r="EI95" s="43">
        <f>IF('Anexo V - Quadro Consolidado'!AS94=Conferidor!$EI$2,'Anexo V - Quadro Consolidado'!X94,0)</f>
        <v>0</v>
      </c>
      <c r="EJ95" s="43">
        <f>IF('Anexo V - Quadro Consolidado'!AS94=Conferidor!$EJ$2,'Anexo V - Quadro Consolidado'!X94,0)</f>
        <v>0</v>
      </c>
      <c r="EL95" s="43">
        <f>IF('Anexo V - Quadro Consolidado'!AT94=Conferidor!$EL$2,'Anexo V - Quadro Consolidado'!Y94,0)</f>
        <v>0</v>
      </c>
      <c r="EM95" s="43">
        <f>IF('Anexo V - Quadro Consolidado'!AT94=Conferidor!$EM$2,'Anexo V - Quadro Consolidado'!Y94,0)</f>
        <v>0</v>
      </c>
      <c r="EN95" s="43">
        <f>IF('Anexo V - Quadro Consolidado'!AT94=Conferidor!$EN$2,'Anexo V - Quadro Consolidado'!Y94,0)</f>
        <v>0</v>
      </c>
      <c r="EO95" s="43">
        <f>IF('Anexo V - Quadro Consolidado'!AT94=Conferidor!$EO$2,'Anexo V - Quadro Consolidado'!Y94,0)</f>
        <v>0</v>
      </c>
      <c r="EP95" s="43">
        <f>IF('Anexo V - Quadro Consolidado'!AT94=Conferidor!$EP$2,'Anexo V - Quadro Consolidado'!Y94,0)</f>
        <v>0</v>
      </c>
      <c r="EQ95" s="43">
        <f>IF('Anexo V - Quadro Consolidado'!AT94=Conferidor!$EQ$2,'Anexo V - Quadro Consolidado'!Y94,0)</f>
        <v>0</v>
      </c>
    </row>
    <row r="96" spans="1:147">
      <c r="A96" s="475" t="s">
        <v>107</v>
      </c>
      <c r="B96" s="475" t="s">
        <v>128</v>
      </c>
      <c r="C96" s="12" t="s">
        <v>117</v>
      </c>
      <c r="D96" s="50">
        <f>IF('Anexo V - Quadro Consolidado'!AA95=Conferidor!$D$2,'Anexo V - Quadro Consolidado'!F95,0)</f>
        <v>0</v>
      </c>
      <c r="E96" s="50">
        <f>IF('Anexo V - Quadro Consolidado'!AA95=Conferidor!$E$2,'Anexo V - Quadro Consolidado'!F95,0)</f>
        <v>0</v>
      </c>
      <c r="F96" s="50">
        <f>IF('Anexo V - Quadro Consolidado'!AA95=Conferidor!$F$2,'Anexo V - Quadro Consolidado'!F95,0)</f>
        <v>0</v>
      </c>
      <c r="G96" s="50">
        <f>IF('Anexo V - Quadro Consolidado'!AA95=Conferidor!$G$2,'Anexo V - Quadro Consolidado'!F95,0)</f>
        <v>0</v>
      </c>
      <c r="H96" s="50">
        <f>IF('Anexo V - Quadro Consolidado'!AA95=Conferidor!$H$2,'Anexo V - Quadro Consolidado'!F95,0)</f>
        <v>0</v>
      </c>
      <c r="I96" s="50">
        <f>IF('Anexo V - Quadro Consolidado'!AA95=Conferidor!$I$2,'Anexo V - Quadro Consolidado'!F95,0)</f>
        <v>0</v>
      </c>
      <c r="K96" s="262">
        <f>IF('Anexo V - Quadro Consolidado'!AB95=Conferidor!$K$2,'Anexo V - Quadro Consolidado'!G95,0)</f>
        <v>0</v>
      </c>
      <c r="L96" s="262">
        <f>IF('Anexo V - Quadro Consolidado'!AB95=Conferidor!$L$2,'Anexo V - Quadro Consolidado'!G95,0)</f>
        <v>0</v>
      </c>
      <c r="M96" s="262">
        <f>IF('Anexo V - Quadro Consolidado'!AB95=Conferidor!$M$2,'Anexo V - Quadro Consolidado'!G95,0)</f>
        <v>0</v>
      </c>
      <c r="N96" s="262">
        <f>IF('Anexo V - Quadro Consolidado'!AB95=Conferidor!$N$2,'Anexo V - Quadro Consolidado'!G95,0)</f>
        <v>0</v>
      </c>
      <c r="O96" s="262">
        <f>IF('Anexo V - Quadro Consolidado'!AB95=Conferidor!$O$2,'Anexo V - Quadro Consolidado'!G95,0)</f>
        <v>1</v>
      </c>
      <c r="P96" s="262">
        <f>IF('Anexo V - Quadro Consolidado'!AB95=Conferidor!$P$2,'Anexo V - Quadro Consolidado'!G95,0)</f>
        <v>0</v>
      </c>
      <c r="R96" s="50">
        <f>IF('Anexo V - Quadro Consolidado'!AC95=Conferidor!$R$2,'Anexo V - Quadro Consolidado'!H95,0)</f>
        <v>0</v>
      </c>
      <c r="S96" s="50">
        <f>IF('Anexo V - Quadro Consolidado'!AC95=Conferidor!$S$2,'Anexo V - Quadro Consolidado'!H95,0)</f>
        <v>0</v>
      </c>
      <c r="T96" s="50">
        <f>IF('Anexo V - Quadro Consolidado'!AC95=Conferidor!$T$2,'Anexo V - Quadro Consolidado'!H95,0)</f>
        <v>0</v>
      </c>
      <c r="U96" s="50">
        <f>IF('Anexo V - Quadro Consolidado'!AC95=Conferidor!$U$2,'Anexo V - Quadro Consolidado'!H95,0)</f>
        <v>0</v>
      </c>
      <c r="V96" s="50">
        <f>IF('Anexo V - Quadro Consolidado'!AC95=Conferidor!$V$2,'Anexo V - Quadro Consolidado'!H95,0)</f>
        <v>0</v>
      </c>
      <c r="W96" s="50">
        <f>IF('Anexo V - Quadro Consolidado'!AC95=Conferidor!$W$2,'Anexo V - Quadro Consolidado'!H95,0)</f>
        <v>0</v>
      </c>
      <c r="Y96" s="43">
        <f>IF('Anexo V - Quadro Consolidado'!AH95=Conferidor!$Y$2,'Anexo V - Quadro Consolidado'!M95,0)</f>
        <v>0</v>
      </c>
      <c r="Z96" s="43">
        <f>IF('Anexo V - Quadro Consolidado'!AH95=Conferidor!$Z$2,'Anexo V - Quadro Consolidado'!M95,0)</f>
        <v>0</v>
      </c>
      <c r="AA96" s="43">
        <f>IF('Anexo V - Quadro Consolidado'!AH95=Conferidor!$AA$2,'Anexo V - Quadro Consolidado'!M95,0)</f>
        <v>0</v>
      </c>
      <c r="AB96" s="43">
        <f>IF('Anexo V - Quadro Consolidado'!AH95=Conferidor!$AB$2,'Anexo V - Quadro Consolidado'!M95,0)</f>
        <v>0</v>
      </c>
      <c r="AC96" s="43">
        <f>IF('Anexo V - Quadro Consolidado'!AH95=Conferidor!$AC$2,'Anexo V - Quadro Consolidado'!M95,0)</f>
        <v>0</v>
      </c>
      <c r="AD96" s="43">
        <f>IF('Anexo V - Quadro Consolidado'!AH95=Conferidor!$AD$2,'Anexo V - Quadro Consolidado'!M95,0)</f>
        <v>0</v>
      </c>
      <c r="AF96" s="43">
        <f>IF('Anexo V - Quadro Consolidado'!AI95=Conferidor!$AF$2,'Anexo V - Quadro Consolidado'!N95,0)</f>
        <v>0</v>
      </c>
      <c r="AG96" s="43">
        <f>IF('Anexo V - Quadro Consolidado'!AI95=Conferidor!$AG$2,'Anexo V - Quadro Consolidado'!N95,0)</f>
        <v>0</v>
      </c>
      <c r="AH96" s="43">
        <f>IF('Anexo V - Quadro Consolidado'!AI95=Conferidor!$AH$2,'Anexo V - Quadro Consolidado'!N95,0)</f>
        <v>0</v>
      </c>
      <c r="AI96" s="43">
        <f>IF('Anexo V - Quadro Consolidado'!AI95=Conferidor!$AI$2,'Anexo V - Quadro Consolidado'!N95,0)</f>
        <v>0</v>
      </c>
      <c r="AJ96" s="43">
        <f>IF('Anexo V - Quadro Consolidado'!AI95=Conferidor!$AJ$2,'Anexo V - Quadro Consolidado'!N95,0)</f>
        <v>0</v>
      </c>
      <c r="AK96" s="43">
        <f>IF('Anexo V - Quadro Consolidado'!AI95=Conferidor!$AK$2,'Anexo V - Quadro Consolidado'!N95,0)</f>
        <v>0</v>
      </c>
      <c r="AM96" s="43">
        <f>IF('Anexo V - Quadro Consolidado'!AJ95=Conferidor!$AM$2,'Anexo V - Quadro Consolidado'!O95,0)</f>
        <v>0</v>
      </c>
      <c r="AN96" s="43">
        <f>IF('Anexo V - Quadro Consolidado'!AJ95=Conferidor!$AN$2,'Anexo V - Quadro Consolidado'!O95,0)</f>
        <v>0</v>
      </c>
      <c r="AO96" s="43">
        <f>IF('Anexo V - Quadro Consolidado'!AJ95=Conferidor!$AO$2,'Anexo V - Quadro Consolidado'!O95,0)</f>
        <v>0</v>
      </c>
      <c r="AP96" s="43">
        <f>IF('Anexo V - Quadro Consolidado'!AJ95=Conferidor!$AP$2,'Anexo V - Quadro Consolidado'!O95,0)</f>
        <v>0</v>
      </c>
      <c r="AQ96" s="43">
        <f>IF('Anexo V - Quadro Consolidado'!AJ95=Conferidor!$AQ$2,'Anexo V - Quadro Consolidado'!O95,0)</f>
        <v>0</v>
      </c>
      <c r="AR96" s="43">
        <f>IF('Anexo V - Quadro Consolidado'!AJ95=Conferidor!$AR$2,'Anexo V - Quadro Consolidado'!O95,0)</f>
        <v>0</v>
      </c>
      <c r="AT96" s="43">
        <f>IF('Anexo V - Quadro Consolidado'!AE95=Conferidor!$AT$2,'Anexo V - Quadro Consolidado'!J95,0)</f>
        <v>0</v>
      </c>
      <c r="AU96" s="43">
        <f>IF('Anexo V - Quadro Consolidado'!AE95=Conferidor!$AU$2,'Anexo V - Quadro Consolidado'!J95,0)</f>
        <v>0</v>
      </c>
      <c r="AV96" s="43">
        <f>IF('Anexo V - Quadro Consolidado'!AE95=Conferidor!$AV$2,'Anexo V - Quadro Consolidado'!J95,0)</f>
        <v>0</v>
      </c>
      <c r="AW96" s="43">
        <f>IF('Anexo V - Quadro Consolidado'!AE95=Conferidor!$AW$2,'Anexo V - Quadro Consolidado'!J95,0)</f>
        <v>0</v>
      </c>
      <c r="AX96" s="43">
        <f>IF('Anexo V - Quadro Consolidado'!AE95=Conferidor!$AX$2,'Anexo V - Quadro Consolidado'!J95,0)</f>
        <v>0</v>
      </c>
      <c r="AY96" s="43">
        <f>IF('Anexo V - Quadro Consolidado'!AE95=Conferidor!$AY$2,'Anexo V - Quadro Consolidado'!J95,0)</f>
        <v>0</v>
      </c>
      <c r="AZ96" s="43">
        <f>IF('Anexo V - Quadro Consolidado'!AE95=Conferidor!$AZ$2,'Anexo V - Quadro Consolidado'!J95,0)</f>
        <v>0</v>
      </c>
      <c r="BA96" s="43">
        <f>IF('Anexo V - Quadro Consolidado'!AE95=Conferidor!$BA$2,'Anexo V - Quadro Consolidado'!J95,0)</f>
        <v>0</v>
      </c>
      <c r="BB96" s="43">
        <f>IF('Anexo V - Quadro Consolidado'!AE95=Conferidor!$BB$2,'Anexo V - Quadro Consolidado'!J95,0)</f>
        <v>0</v>
      </c>
      <c r="BD96" s="43">
        <f>IF('Anexo V - Quadro Consolidado'!AF95=Conferidor!$BD$2,'Anexo V - Quadro Consolidado'!K95,0)</f>
        <v>0</v>
      </c>
      <c r="BE96" s="43">
        <f>IF('Anexo V - Quadro Consolidado'!AF95=Conferidor!$BE$2,'Anexo V - Quadro Consolidado'!K95,0)</f>
        <v>0</v>
      </c>
      <c r="BF96" s="43">
        <f>IF('Anexo V - Quadro Consolidado'!AF95=Conferidor!$BF$2,'Anexo V - Quadro Consolidado'!K95,0)</f>
        <v>0</v>
      </c>
      <c r="BG96" s="43">
        <f>IF('Anexo V - Quadro Consolidado'!AF95=Conferidor!$BG$2,'Anexo V - Quadro Consolidado'!K95,0)</f>
        <v>0</v>
      </c>
      <c r="BH96" s="43">
        <f>IF('Anexo V - Quadro Consolidado'!AF95=Conferidor!$BH$2,'Anexo V - Quadro Consolidado'!K95,0)</f>
        <v>0</v>
      </c>
      <c r="BI96" s="43">
        <f>IF('Anexo V - Quadro Consolidado'!AF95=Conferidor!$BI$2,'Anexo V - Quadro Consolidado'!K95,0)</f>
        <v>0</v>
      </c>
      <c r="BJ96" s="43">
        <f>IF('Anexo V - Quadro Consolidado'!AF95=Conferidor!$BJ$2,'Anexo V - Quadro Consolidado'!K95,0)</f>
        <v>0</v>
      </c>
      <c r="BK96" s="43">
        <f>IF('Anexo V - Quadro Consolidado'!AF95=Conferidor!$BK$2,'Anexo V - Quadro Consolidado'!K95,0)</f>
        <v>0</v>
      </c>
      <c r="BM96" s="43">
        <f>IF('Anexo V - Quadro Consolidado'!AG95=Conferidor!$BM$2,'Anexo V - Quadro Consolidado'!L95,0)</f>
        <v>0</v>
      </c>
      <c r="BN96" s="43">
        <f>IF('Anexo V - Quadro Consolidado'!AG95=Conferidor!$BN$2,'Anexo V - Quadro Consolidado'!L95,0)</f>
        <v>0</v>
      </c>
      <c r="BO96" s="43">
        <f>IF('Anexo V - Quadro Consolidado'!AG95=Conferidor!$BO$2,'Anexo V - Quadro Consolidado'!L95,0)</f>
        <v>0</v>
      </c>
      <c r="BP96" s="43">
        <f>IF('Anexo V - Quadro Consolidado'!AG95=Conferidor!$BP$2,'Anexo V - Quadro Consolidado'!L95,0)</f>
        <v>0</v>
      </c>
      <c r="BQ96" s="43">
        <f>IF('Anexo V - Quadro Consolidado'!AG95=Conferidor!$BQ$2,'Anexo V - Quadro Consolidado'!L95,0)</f>
        <v>1</v>
      </c>
      <c r="BR96" s="43">
        <f>IF('Anexo V - Quadro Consolidado'!AG95=Conferidor!$BR$2,'Anexo V - Quadro Consolidado'!L95,0)</f>
        <v>0</v>
      </c>
      <c r="BT96" s="43">
        <f>IF('Anexo V - Quadro Consolidado'!AD95=Conferidor!$BT$2,'Anexo V - Quadro Consolidado'!I95,0)</f>
        <v>0</v>
      </c>
      <c r="BU96" s="43">
        <f>IF('Anexo V - Quadro Consolidado'!AD95=Conferidor!$BU$2,'Anexo V - Quadro Consolidado'!I95,0)</f>
        <v>0</v>
      </c>
      <c r="BV96" s="43">
        <f>IF('Anexo V - Quadro Consolidado'!AD95=Conferidor!$BV$2,'Anexo V - Quadro Consolidado'!I95,0)</f>
        <v>0</v>
      </c>
      <c r="BW96" s="43">
        <f>IF('Anexo V - Quadro Consolidado'!AD95=Conferidor!$BW$2,'Anexo V - Quadro Consolidado'!I95,0)</f>
        <v>0</v>
      </c>
      <c r="BX96" s="43">
        <f>IF('Anexo V - Quadro Consolidado'!AD95=Conferidor!$BX$2,'Anexo V - Quadro Consolidado'!I95,0)</f>
        <v>0</v>
      </c>
      <c r="BY96" s="43">
        <f>IF('Anexo V - Quadro Consolidado'!AD95=Conferidor!$BY$2,'Anexo V - Quadro Consolidado'!I95,0)</f>
        <v>0</v>
      </c>
      <c r="CA96" s="43">
        <f>IF('Anexo V - Quadro Consolidado'!AK95=Conferidor!$CA$2,'Anexo V - Quadro Consolidado'!P95,0)</f>
        <v>0</v>
      </c>
      <c r="CB96" s="43">
        <f>IF('Anexo V - Quadro Consolidado'!AK95=Conferidor!$CB$2,'Anexo V - Quadro Consolidado'!P95,0)</f>
        <v>0</v>
      </c>
      <c r="CC96" s="43">
        <f>IF('Anexo V - Quadro Consolidado'!AK95=Conferidor!$CC$2,'Anexo V - Quadro Consolidado'!P95,0)</f>
        <v>0</v>
      </c>
      <c r="CD96" s="43">
        <f>IF('Anexo V - Quadro Consolidado'!AK95=Conferidor!$CD$2,'Anexo V - Quadro Consolidado'!P95,0)</f>
        <v>0</v>
      </c>
      <c r="CE96" s="43">
        <f>IF('Anexo V - Quadro Consolidado'!AK95=Conferidor!$CE$2,'Anexo V - Quadro Consolidado'!P95,0)</f>
        <v>0</v>
      </c>
      <c r="CF96" s="43">
        <f>IF('Anexo V - Quadro Consolidado'!AK95=Conferidor!$CF$2,'Anexo V - Quadro Consolidado'!P95,0)</f>
        <v>0</v>
      </c>
      <c r="CH96" s="43">
        <f>IF('Anexo V - Quadro Consolidado'!AM95=Conferidor!$CH$2,'Anexo V - Quadro Consolidado'!R95,0)</f>
        <v>0</v>
      </c>
      <c r="CI96" s="43">
        <f>IF('Anexo V - Quadro Consolidado'!AM95=Conferidor!$CI$2,'Anexo V - Quadro Consolidado'!R95,0)</f>
        <v>0</v>
      </c>
      <c r="CJ96" s="43">
        <f>IF('Anexo V - Quadro Consolidado'!AM95=Conferidor!$CJ$2,'Anexo V - Quadro Consolidado'!R95,0)</f>
        <v>0</v>
      </c>
      <c r="CK96" s="43">
        <f>IF('Anexo V - Quadro Consolidado'!AM95=Conferidor!$CK$2,'Anexo V - Quadro Consolidado'!R95,0)</f>
        <v>0</v>
      </c>
      <c r="CL96" s="43">
        <f>IF('Anexo V - Quadro Consolidado'!AM95=Conferidor!$CL$2,'Anexo V - Quadro Consolidado'!R95,0)</f>
        <v>0</v>
      </c>
      <c r="CM96" s="43">
        <f>IF('Anexo V - Quadro Consolidado'!AM95=Conferidor!$CM$2,'Anexo V - Quadro Consolidado'!R95,0)</f>
        <v>0</v>
      </c>
      <c r="CO96" s="43">
        <f>IF('Anexo V - Quadro Consolidado'!AN95=Conferidor!$CO$2,'Anexo V - Quadro Consolidado'!S95,0)</f>
        <v>0</v>
      </c>
      <c r="CP96" s="43">
        <f>IF('Anexo V - Quadro Consolidado'!AN95=Conferidor!$CP$2,'Anexo V - Quadro Consolidado'!S95,0)</f>
        <v>0</v>
      </c>
      <c r="CQ96" s="43">
        <f>IF('Anexo V - Quadro Consolidado'!AN95=Conferidor!$CQ$2,'Anexo V - Quadro Consolidado'!S95,0)</f>
        <v>0</v>
      </c>
      <c r="CR96" s="43">
        <f>IF('Anexo V - Quadro Consolidado'!AN95=Conferidor!$CR$2,'Anexo V - Quadro Consolidado'!S95,0)</f>
        <v>0</v>
      </c>
      <c r="CS96" s="43">
        <f>IF('Anexo V - Quadro Consolidado'!AN95=Conferidor!$CS$2,'Anexo V - Quadro Consolidado'!S95,0)</f>
        <v>0</v>
      </c>
      <c r="CT96" s="43">
        <f>IF('Anexo V - Quadro Consolidado'!AN95=Conferidor!$CT$2,'Anexo V - Quadro Consolidado'!S95,0)</f>
        <v>0</v>
      </c>
      <c r="CV96" s="43">
        <f>IF('Anexo V - Quadro Consolidado'!AO95=Conferidor!$CV$2,'Anexo V - Quadro Consolidado'!T95,0)</f>
        <v>0</v>
      </c>
      <c r="CW96" s="43">
        <f>IF('Anexo V - Quadro Consolidado'!AO95=Conferidor!$CW$2,'Anexo V - Quadro Consolidado'!T95,0)</f>
        <v>0</v>
      </c>
      <c r="CX96" s="43">
        <f>IF('Anexo V - Quadro Consolidado'!AO95=Conferidor!$CX$2,'Anexo V - Quadro Consolidado'!T95,0)</f>
        <v>0</v>
      </c>
      <c r="CY96" s="43">
        <f>IF('Anexo V - Quadro Consolidado'!AO95=Conferidor!$CY$2,'Anexo V - Quadro Consolidado'!T95,0)</f>
        <v>0</v>
      </c>
      <c r="CZ96" s="43">
        <f>IF('Anexo V - Quadro Consolidado'!AO95=Conferidor!$CZ$2,'Anexo V - Quadro Consolidado'!T95,0)</f>
        <v>0</v>
      </c>
      <c r="DA96" s="43">
        <f>IF('Anexo V - Quadro Consolidado'!AO95=Conferidor!$DA$2,'Anexo V - Quadro Consolidado'!T95,0)</f>
        <v>0</v>
      </c>
      <c r="DC96" s="43">
        <f>IF('Anexo V - Quadro Consolidado'!AL95=Conferidor!$DC$2,'Anexo V - Quadro Consolidado'!Q95,0)</f>
        <v>0</v>
      </c>
      <c r="DD96" s="43">
        <f>IF('Anexo V - Quadro Consolidado'!AL95=Conferidor!$DD$2,'Anexo V - Quadro Consolidado'!Q95,0)</f>
        <v>0</v>
      </c>
      <c r="DE96" s="43">
        <f>IF('Anexo V - Quadro Consolidado'!AL95=Conferidor!$DE$2,'Anexo V - Quadro Consolidado'!Q95,0)</f>
        <v>0</v>
      </c>
      <c r="DF96" s="43">
        <f>IF('Anexo V - Quadro Consolidado'!AL95=Conferidor!$DF$2,'Anexo V - Quadro Consolidado'!Q95,0)</f>
        <v>0</v>
      </c>
      <c r="DG96" s="43">
        <f>IF('Anexo V - Quadro Consolidado'!AL95=Conferidor!$DG$2,'Anexo V - Quadro Consolidado'!Q95,0)</f>
        <v>0</v>
      </c>
      <c r="DH96" s="43">
        <f>IF('Anexo V - Quadro Consolidado'!AL95=Conferidor!$DH$2,'Anexo V - Quadro Consolidado'!Q95,0)</f>
        <v>0</v>
      </c>
      <c r="DJ96" s="43">
        <f>IF('Anexo V - Quadro Consolidado'!AP95=Conferidor!$DJ$2,'Anexo V - Quadro Consolidado'!U95,0)</f>
        <v>0</v>
      </c>
      <c r="DK96" s="43">
        <f>IF('Anexo V - Quadro Consolidado'!AP95=Conferidor!$DK$2,'Anexo V - Quadro Consolidado'!U95,0)</f>
        <v>0</v>
      </c>
      <c r="DL96" s="43">
        <f>IF('Anexo V - Quadro Consolidado'!AP95=Conferidor!$DL$2,'Anexo V - Quadro Consolidado'!U95,0)</f>
        <v>0</v>
      </c>
      <c r="DM96" s="43">
        <f>IF('Anexo V - Quadro Consolidado'!AP95=Conferidor!$DM$2,'Anexo V - Quadro Consolidado'!U95,0)</f>
        <v>0</v>
      </c>
      <c r="DN96" s="43">
        <f>IF('Anexo V - Quadro Consolidado'!AP95=Conferidor!$DN$2,'Anexo V - Quadro Consolidado'!U95,0)</f>
        <v>0</v>
      </c>
      <c r="DO96" s="43">
        <f>IF('Anexo V - Quadro Consolidado'!AP95=Conferidor!$DO$2,'Anexo V - Quadro Consolidado'!U95,0)</f>
        <v>0</v>
      </c>
      <c r="DQ96" s="43">
        <f>IF('Anexo V - Quadro Consolidado'!AQ95=Conferidor!$DQ$2,'Anexo V - Quadro Consolidado'!V95,0)</f>
        <v>0</v>
      </c>
      <c r="DR96" s="43">
        <f>IF('Anexo V - Quadro Consolidado'!AQ95=Conferidor!$DR$2,'Anexo V - Quadro Consolidado'!V95,0)</f>
        <v>0</v>
      </c>
      <c r="DS96" s="43">
        <f>IF('Anexo V - Quadro Consolidado'!AQ95=Conferidor!$DS$2,'Anexo V - Quadro Consolidado'!V95,0)</f>
        <v>0</v>
      </c>
      <c r="DT96" s="43">
        <f>IF('Anexo V - Quadro Consolidado'!AQ95=Conferidor!$DT$2,'Anexo V - Quadro Consolidado'!V95,0)</f>
        <v>0</v>
      </c>
      <c r="DU96" s="43">
        <f>IF('Anexo V - Quadro Consolidado'!AQ95=Conferidor!$DU$2,'Anexo V - Quadro Consolidado'!V95,0)</f>
        <v>0</v>
      </c>
      <c r="DV96" s="43">
        <f>IF('Anexo V - Quadro Consolidado'!AQ95=Conferidor!$DV$2,'Anexo V - Quadro Consolidado'!V95,0)</f>
        <v>0</v>
      </c>
      <c r="DX96" s="22">
        <f>IF('Anexo V - Quadro Consolidado'!AR95=Conferidor!$DX$2,'Anexo V - Quadro Consolidado'!W95,0)</f>
        <v>0</v>
      </c>
      <c r="DY96" s="22">
        <f>IF('Anexo V - Quadro Consolidado'!AR95=Conferidor!$DY$2,'Anexo V - Quadro Consolidado'!W95,0)</f>
        <v>0</v>
      </c>
      <c r="DZ96" s="22">
        <f>IF('Anexo V - Quadro Consolidado'!AR95=Conferidor!$DZ$2,'Anexo V - Quadro Consolidado'!W95,0)</f>
        <v>0</v>
      </c>
      <c r="EA96" s="22">
        <f>IF('Anexo V - Quadro Consolidado'!AR95=Conferidor!$EA$2,'Anexo V - Quadro Consolidado'!W95,0)</f>
        <v>0</v>
      </c>
      <c r="EB96" s="22">
        <f>IF('Anexo V - Quadro Consolidado'!AR95=Conferidor!$EB$2,'Anexo V - Quadro Consolidado'!W95,0)</f>
        <v>0</v>
      </c>
      <c r="EC96" s="22">
        <f>IF('Anexo V - Quadro Consolidado'!AR95=Conferidor!$EC$2,'Anexo V - Quadro Consolidado'!W95,0)</f>
        <v>0</v>
      </c>
      <c r="EE96" s="43">
        <f>IF('Anexo V - Quadro Consolidado'!AS95=Conferidor!$EE$2,'Anexo V - Quadro Consolidado'!X95,0)</f>
        <v>0</v>
      </c>
      <c r="EF96" s="43">
        <f>IF('Anexo V - Quadro Consolidado'!AS95=Conferidor!$EF$2,'Anexo V - Quadro Consolidado'!X95,0)</f>
        <v>0</v>
      </c>
      <c r="EG96" s="43">
        <f>IF('Anexo V - Quadro Consolidado'!AS95=Conferidor!$EG$2,'Anexo V - Quadro Consolidado'!X95,0)</f>
        <v>0</v>
      </c>
      <c r="EH96" s="43">
        <f>IF('Anexo V - Quadro Consolidado'!AS95=Conferidor!$EH$2,'Anexo V - Quadro Consolidado'!X95,0)</f>
        <v>0</v>
      </c>
      <c r="EI96" s="43">
        <f>IF('Anexo V - Quadro Consolidado'!AS95=Conferidor!$EI$2,'Anexo V - Quadro Consolidado'!X95,0)</f>
        <v>0</v>
      </c>
      <c r="EJ96" s="43">
        <f>IF('Anexo V - Quadro Consolidado'!AS95=Conferidor!$EJ$2,'Anexo V - Quadro Consolidado'!X95,0)</f>
        <v>0</v>
      </c>
      <c r="EL96" s="43">
        <f>IF('Anexo V - Quadro Consolidado'!AT95=Conferidor!$EL$2,'Anexo V - Quadro Consolidado'!Y95,0)</f>
        <v>0</v>
      </c>
      <c r="EM96" s="43">
        <f>IF('Anexo V - Quadro Consolidado'!AT95=Conferidor!$EM$2,'Anexo V - Quadro Consolidado'!Y95,0)</f>
        <v>0</v>
      </c>
      <c r="EN96" s="43">
        <f>IF('Anexo V - Quadro Consolidado'!AT95=Conferidor!$EN$2,'Anexo V - Quadro Consolidado'!Y95,0)</f>
        <v>0</v>
      </c>
      <c r="EO96" s="43">
        <f>IF('Anexo V - Quadro Consolidado'!AT95=Conferidor!$EO$2,'Anexo V - Quadro Consolidado'!Y95,0)</f>
        <v>0</v>
      </c>
      <c r="EP96" s="43">
        <f>IF('Anexo V - Quadro Consolidado'!AT95=Conferidor!$EP$2,'Anexo V - Quadro Consolidado'!Y95,0)</f>
        <v>0</v>
      </c>
      <c r="EQ96" s="43">
        <f>IF('Anexo V - Quadro Consolidado'!AT95=Conferidor!$EQ$2,'Anexo V - Quadro Consolidado'!Y95,0)</f>
        <v>0</v>
      </c>
    </row>
    <row r="97" spans="1:147">
      <c r="A97" s="475" t="s">
        <v>107</v>
      </c>
      <c r="B97" s="475" t="s">
        <v>128</v>
      </c>
      <c r="C97" s="12" t="s">
        <v>118</v>
      </c>
      <c r="D97" s="50">
        <f>IF('Anexo V - Quadro Consolidado'!AA96=Conferidor!$D$2,'Anexo V - Quadro Consolidado'!F96,0)</f>
        <v>0</v>
      </c>
      <c r="E97" s="50">
        <f>IF('Anexo V - Quadro Consolidado'!AA96=Conferidor!$E$2,'Anexo V - Quadro Consolidado'!F96,0)</f>
        <v>0</v>
      </c>
      <c r="F97" s="50">
        <f>IF('Anexo V - Quadro Consolidado'!AA96=Conferidor!$F$2,'Anexo V - Quadro Consolidado'!F96,0)</f>
        <v>0</v>
      </c>
      <c r="G97" s="50">
        <f>IF('Anexo V - Quadro Consolidado'!AA96=Conferidor!$G$2,'Anexo V - Quadro Consolidado'!F96,0)</f>
        <v>0</v>
      </c>
      <c r="H97" s="50">
        <f>IF('Anexo V - Quadro Consolidado'!AA96=Conferidor!$H$2,'Anexo V - Quadro Consolidado'!F96,0)</f>
        <v>0</v>
      </c>
      <c r="I97" s="50">
        <f>IF('Anexo V - Quadro Consolidado'!AA96=Conferidor!$I$2,'Anexo V - Quadro Consolidado'!F96,0)</f>
        <v>0</v>
      </c>
      <c r="K97" s="262">
        <f>IF('Anexo V - Quadro Consolidado'!AB96=Conferidor!$K$2,'Anexo V - Quadro Consolidado'!G96,0)</f>
        <v>0</v>
      </c>
      <c r="L97" s="262">
        <f>IF('Anexo V - Quadro Consolidado'!AB96=Conferidor!$L$2,'Anexo V - Quadro Consolidado'!G96,0)</f>
        <v>0</v>
      </c>
      <c r="M97" s="262">
        <f>IF('Anexo V - Quadro Consolidado'!AB96=Conferidor!$M$2,'Anexo V - Quadro Consolidado'!G96,0)</f>
        <v>0</v>
      </c>
      <c r="N97" s="262">
        <f>IF('Anexo V - Quadro Consolidado'!AB96=Conferidor!$N$2,'Anexo V - Quadro Consolidado'!G96,0)</f>
        <v>0</v>
      </c>
      <c r="O97" s="262">
        <f>IF('Anexo V - Quadro Consolidado'!AB96=Conferidor!$O$2,'Anexo V - Quadro Consolidado'!G96,0)</f>
        <v>0</v>
      </c>
      <c r="P97" s="262">
        <f>IF('Anexo V - Quadro Consolidado'!AB96=Conferidor!$P$2,'Anexo V - Quadro Consolidado'!G96,0)</f>
        <v>0</v>
      </c>
      <c r="R97" s="50">
        <f>IF('Anexo V - Quadro Consolidado'!AC96=Conferidor!$R$2,'Anexo V - Quadro Consolidado'!H96,0)</f>
        <v>0</v>
      </c>
      <c r="S97" s="50">
        <f>IF('Anexo V - Quadro Consolidado'!AC96=Conferidor!$S$2,'Anexo V - Quadro Consolidado'!H96,0)</f>
        <v>0</v>
      </c>
      <c r="T97" s="50">
        <f>IF('Anexo V - Quadro Consolidado'!AC96=Conferidor!$T$2,'Anexo V - Quadro Consolidado'!H96,0)</f>
        <v>0</v>
      </c>
      <c r="U97" s="50">
        <f>IF('Anexo V - Quadro Consolidado'!AC96=Conferidor!$U$2,'Anexo V - Quadro Consolidado'!H96,0)</f>
        <v>0</v>
      </c>
      <c r="V97" s="50">
        <f>IF('Anexo V - Quadro Consolidado'!AC96=Conferidor!$V$2,'Anexo V - Quadro Consolidado'!H96,0)</f>
        <v>0</v>
      </c>
      <c r="W97" s="50">
        <f>IF('Anexo V - Quadro Consolidado'!AC96=Conferidor!$W$2,'Anexo V - Quadro Consolidado'!H96,0)</f>
        <v>0</v>
      </c>
      <c r="Y97" s="43">
        <f>IF('Anexo V - Quadro Consolidado'!AH96=Conferidor!$Y$2,'Anexo V - Quadro Consolidado'!M96,0)</f>
        <v>0</v>
      </c>
      <c r="Z97" s="43">
        <f>IF('Anexo V - Quadro Consolidado'!AH96=Conferidor!$Z$2,'Anexo V - Quadro Consolidado'!M96,0)</f>
        <v>0</v>
      </c>
      <c r="AA97" s="43">
        <f>IF('Anexo V - Quadro Consolidado'!AH96=Conferidor!$AA$2,'Anexo V - Quadro Consolidado'!M96,0)</f>
        <v>0</v>
      </c>
      <c r="AB97" s="43">
        <f>IF('Anexo V - Quadro Consolidado'!AH96=Conferidor!$AB$2,'Anexo V - Quadro Consolidado'!M96,0)</f>
        <v>0</v>
      </c>
      <c r="AC97" s="43">
        <f>IF('Anexo V - Quadro Consolidado'!AH96=Conferidor!$AC$2,'Anexo V - Quadro Consolidado'!M96,0)</f>
        <v>0</v>
      </c>
      <c r="AD97" s="43">
        <f>IF('Anexo V - Quadro Consolidado'!AH96=Conferidor!$AD$2,'Anexo V - Quadro Consolidado'!M96,0)</f>
        <v>0</v>
      </c>
      <c r="AF97" s="43">
        <f>IF('Anexo V - Quadro Consolidado'!AI96=Conferidor!$AF$2,'Anexo V - Quadro Consolidado'!N96,0)</f>
        <v>0</v>
      </c>
      <c r="AG97" s="43">
        <f>IF('Anexo V - Quadro Consolidado'!AI96=Conferidor!$AG$2,'Anexo V - Quadro Consolidado'!N96,0)</f>
        <v>0</v>
      </c>
      <c r="AH97" s="43">
        <f>IF('Anexo V - Quadro Consolidado'!AI96=Conferidor!$AH$2,'Anexo V - Quadro Consolidado'!N96,0)</f>
        <v>0</v>
      </c>
      <c r="AI97" s="43">
        <f>IF('Anexo V - Quadro Consolidado'!AI96=Conferidor!$AI$2,'Anexo V - Quadro Consolidado'!N96,0)</f>
        <v>0</v>
      </c>
      <c r="AJ97" s="43">
        <f>IF('Anexo V - Quadro Consolidado'!AI96=Conferidor!$AJ$2,'Anexo V - Quadro Consolidado'!N96,0)</f>
        <v>0</v>
      </c>
      <c r="AK97" s="43">
        <f>IF('Anexo V - Quadro Consolidado'!AI96=Conferidor!$AK$2,'Anexo V - Quadro Consolidado'!N96,0)</f>
        <v>0</v>
      </c>
      <c r="AM97" s="43">
        <f>IF('Anexo V - Quadro Consolidado'!AJ96=Conferidor!$AM$2,'Anexo V - Quadro Consolidado'!O96,0)</f>
        <v>0</v>
      </c>
      <c r="AN97" s="43">
        <f>IF('Anexo V - Quadro Consolidado'!AJ96=Conferidor!$AN$2,'Anexo V - Quadro Consolidado'!O96,0)</f>
        <v>0</v>
      </c>
      <c r="AO97" s="43">
        <f>IF('Anexo V - Quadro Consolidado'!AJ96=Conferidor!$AO$2,'Anexo V - Quadro Consolidado'!O96,0)</f>
        <v>0</v>
      </c>
      <c r="AP97" s="43">
        <f>IF('Anexo V - Quadro Consolidado'!AJ96=Conferidor!$AP$2,'Anexo V - Quadro Consolidado'!O96,0)</f>
        <v>0</v>
      </c>
      <c r="AQ97" s="43">
        <f>IF('Anexo V - Quadro Consolidado'!AJ96=Conferidor!$AQ$2,'Anexo V - Quadro Consolidado'!O96,0)</f>
        <v>0</v>
      </c>
      <c r="AR97" s="43">
        <f>IF('Anexo V - Quadro Consolidado'!AJ96=Conferidor!$AR$2,'Anexo V - Quadro Consolidado'!O96,0)</f>
        <v>0</v>
      </c>
      <c r="AT97" s="43">
        <f>IF('Anexo V - Quadro Consolidado'!AE96=Conferidor!$AT$2,'Anexo V - Quadro Consolidado'!J96,0)</f>
        <v>0</v>
      </c>
      <c r="AU97" s="43">
        <f>IF('Anexo V - Quadro Consolidado'!AE96=Conferidor!$AU$2,'Anexo V - Quadro Consolidado'!J96,0)</f>
        <v>0</v>
      </c>
      <c r="AV97" s="43">
        <f>IF('Anexo V - Quadro Consolidado'!AE96=Conferidor!$AV$2,'Anexo V - Quadro Consolidado'!J96,0)</f>
        <v>0</v>
      </c>
      <c r="AW97" s="43">
        <f>IF('Anexo V - Quadro Consolidado'!AE96=Conferidor!$AW$2,'Anexo V - Quadro Consolidado'!J96,0)</f>
        <v>0</v>
      </c>
      <c r="AX97" s="43">
        <f>IF('Anexo V - Quadro Consolidado'!AE96=Conferidor!$AX$2,'Anexo V - Quadro Consolidado'!J96,0)</f>
        <v>1</v>
      </c>
      <c r="AY97" s="43">
        <f>IF('Anexo V - Quadro Consolidado'!AE96=Conferidor!$AY$2,'Anexo V - Quadro Consolidado'!J96,0)</f>
        <v>0</v>
      </c>
      <c r="AZ97" s="43">
        <f>IF('Anexo V - Quadro Consolidado'!AE96=Conferidor!$AZ$2,'Anexo V - Quadro Consolidado'!J96,0)</f>
        <v>0</v>
      </c>
      <c r="BA97" s="43">
        <f>IF('Anexo V - Quadro Consolidado'!AE96=Conferidor!$BA$2,'Anexo V - Quadro Consolidado'!J96,0)</f>
        <v>0</v>
      </c>
      <c r="BB97" s="43">
        <f>IF('Anexo V - Quadro Consolidado'!AE96=Conferidor!$BB$2,'Anexo V - Quadro Consolidado'!J96,0)</f>
        <v>0</v>
      </c>
      <c r="BD97" s="43">
        <f>IF('Anexo V - Quadro Consolidado'!AF96=Conferidor!$BD$2,'Anexo V - Quadro Consolidado'!K96,0)</f>
        <v>0</v>
      </c>
      <c r="BE97" s="43">
        <f>IF('Anexo V - Quadro Consolidado'!AF96=Conferidor!$BE$2,'Anexo V - Quadro Consolidado'!K96,0)</f>
        <v>0</v>
      </c>
      <c r="BF97" s="43">
        <f>IF('Anexo V - Quadro Consolidado'!AF96=Conferidor!$BF$2,'Anexo V - Quadro Consolidado'!K96,0)</f>
        <v>0</v>
      </c>
      <c r="BG97" s="43">
        <f>IF('Anexo V - Quadro Consolidado'!AF96=Conferidor!$BG$2,'Anexo V - Quadro Consolidado'!K96,0)</f>
        <v>0</v>
      </c>
      <c r="BH97" s="43">
        <f>IF('Anexo V - Quadro Consolidado'!AF96=Conferidor!$BH$2,'Anexo V - Quadro Consolidado'!K96,0)</f>
        <v>0</v>
      </c>
      <c r="BI97" s="43">
        <f>IF('Anexo V - Quadro Consolidado'!AF96=Conferidor!$BI$2,'Anexo V - Quadro Consolidado'!K96,0)</f>
        <v>0</v>
      </c>
      <c r="BJ97" s="43">
        <f>IF('Anexo V - Quadro Consolidado'!AF96=Conferidor!$BJ$2,'Anexo V - Quadro Consolidado'!K96,0)</f>
        <v>0</v>
      </c>
      <c r="BK97" s="43">
        <f>IF('Anexo V - Quadro Consolidado'!AF96=Conferidor!$BK$2,'Anexo V - Quadro Consolidado'!K96,0)</f>
        <v>0</v>
      </c>
      <c r="BM97" s="43">
        <f>IF('Anexo V - Quadro Consolidado'!AG96=Conferidor!$BM$2,'Anexo V - Quadro Consolidado'!L96,0)</f>
        <v>0</v>
      </c>
      <c r="BN97" s="43">
        <f>IF('Anexo V - Quadro Consolidado'!AG96=Conferidor!$BN$2,'Anexo V - Quadro Consolidado'!L96,0)</f>
        <v>0</v>
      </c>
      <c r="BO97" s="43">
        <f>IF('Anexo V - Quadro Consolidado'!AG96=Conferidor!$BO$2,'Anexo V - Quadro Consolidado'!L96,0)</f>
        <v>0</v>
      </c>
      <c r="BP97" s="43">
        <f>IF('Anexo V - Quadro Consolidado'!AG96=Conferidor!$BP$2,'Anexo V - Quadro Consolidado'!L96,0)</f>
        <v>0</v>
      </c>
      <c r="BQ97" s="43">
        <f>IF('Anexo V - Quadro Consolidado'!AG96=Conferidor!$BQ$2,'Anexo V - Quadro Consolidado'!L96,0)</f>
        <v>0</v>
      </c>
      <c r="BR97" s="43">
        <f>IF('Anexo V - Quadro Consolidado'!AG96=Conferidor!$BR$2,'Anexo V - Quadro Consolidado'!L96,0)</f>
        <v>0</v>
      </c>
      <c r="BT97" s="43">
        <f>IF('Anexo V - Quadro Consolidado'!AD96=Conferidor!$BT$2,'Anexo V - Quadro Consolidado'!I96,0)</f>
        <v>0</v>
      </c>
      <c r="BU97" s="43">
        <f>IF('Anexo V - Quadro Consolidado'!AD96=Conferidor!$BU$2,'Anexo V - Quadro Consolidado'!I96,0)</f>
        <v>0</v>
      </c>
      <c r="BV97" s="43">
        <f>IF('Anexo V - Quadro Consolidado'!AD96=Conferidor!$BV$2,'Anexo V - Quadro Consolidado'!I96,0)</f>
        <v>0</v>
      </c>
      <c r="BW97" s="43">
        <f>IF('Anexo V - Quadro Consolidado'!AD96=Conferidor!$BW$2,'Anexo V - Quadro Consolidado'!I96,0)</f>
        <v>0</v>
      </c>
      <c r="BX97" s="43">
        <f>IF('Anexo V - Quadro Consolidado'!AD96=Conferidor!$BX$2,'Anexo V - Quadro Consolidado'!I96,0)</f>
        <v>0</v>
      </c>
      <c r="BY97" s="43">
        <f>IF('Anexo V - Quadro Consolidado'!AD96=Conferidor!$BY$2,'Anexo V - Quadro Consolidado'!I96,0)</f>
        <v>0</v>
      </c>
      <c r="CA97" s="43">
        <f>IF('Anexo V - Quadro Consolidado'!AK96=Conferidor!$CA$2,'Anexo V - Quadro Consolidado'!P96,0)</f>
        <v>0</v>
      </c>
      <c r="CB97" s="43">
        <f>IF('Anexo V - Quadro Consolidado'!AK96=Conferidor!$CB$2,'Anexo V - Quadro Consolidado'!P96,0)</f>
        <v>0</v>
      </c>
      <c r="CC97" s="43">
        <f>IF('Anexo V - Quadro Consolidado'!AK96=Conferidor!$CC$2,'Anexo V - Quadro Consolidado'!P96,0)</f>
        <v>0</v>
      </c>
      <c r="CD97" s="43">
        <f>IF('Anexo V - Quadro Consolidado'!AK96=Conferidor!$CD$2,'Anexo V - Quadro Consolidado'!P96,0)</f>
        <v>0</v>
      </c>
      <c r="CE97" s="43">
        <f>IF('Anexo V - Quadro Consolidado'!AK96=Conferidor!$CE$2,'Anexo V - Quadro Consolidado'!P96,0)</f>
        <v>0</v>
      </c>
      <c r="CF97" s="43">
        <f>IF('Anexo V - Quadro Consolidado'!AK96=Conferidor!$CF$2,'Anexo V - Quadro Consolidado'!P96,0)</f>
        <v>0</v>
      </c>
      <c r="CH97" s="43">
        <f>IF('Anexo V - Quadro Consolidado'!AM96=Conferidor!$CH$2,'Anexo V - Quadro Consolidado'!R96,0)</f>
        <v>0</v>
      </c>
      <c r="CI97" s="43">
        <f>IF('Anexo V - Quadro Consolidado'!AM96=Conferidor!$CI$2,'Anexo V - Quadro Consolidado'!R96,0)</f>
        <v>0</v>
      </c>
      <c r="CJ97" s="43">
        <f>IF('Anexo V - Quadro Consolidado'!AM96=Conferidor!$CJ$2,'Anexo V - Quadro Consolidado'!R96,0)</f>
        <v>0</v>
      </c>
      <c r="CK97" s="43">
        <f>IF('Anexo V - Quadro Consolidado'!AM96=Conferidor!$CK$2,'Anexo V - Quadro Consolidado'!R96,0)</f>
        <v>0</v>
      </c>
      <c r="CL97" s="43">
        <f>IF('Anexo V - Quadro Consolidado'!AM96=Conferidor!$CL$2,'Anexo V - Quadro Consolidado'!R96,0)</f>
        <v>0</v>
      </c>
      <c r="CM97" s="43">
        <f>IF('Anexo V - Quadro Consolidado'!AM96=Conferidor!$CM$2,'Anexo V - Quadro Consolidado'!R96,0)</f>
        <v>0</v>
      </c>
      <c r="CO97" s="43">
        <f>IF('Anexo V - Quadro Consolidado'!AN96=Conferidor!$CO$2,'Anexo V - Quadro Consolidado'!S96,0)</f>
        <v>0</v>
      </c>
      <c r="CP97" s="43">
        <f>IF('Anexo V - Quadro Consolidado'!AN96=Conferidor!$CP$2,'Anexo V - Quadro Consolidado'!S96,0)</f>
        <v>0</v>
      </c>
      <c r="CQ97" s="43">
        <f>IF('Anexo V - Quadro Consolidado'!AN96=Conferidor!$CQ$2,'Anexo V - Quadro Consolidado'!S96,0)</f>
        <v>0</v>
      </c>
      <c r="CR97" s="43">
        <f>IF('Anexo V - Quadro Consolidado'!AN96=Conferidor!$CR$2,'Anexo V - Quadro Consolidado'!S96,0)</f>
        <v>0</v>
      </c>
      <c r="CS97" s="43">
        <f>IF('Anexo V - Quadro Consolidado'!AN96=Conferidor!$CS$2,'Anexo V - Quadro Consolidado'!S96,0)</f>
        <v>0</v>
      </c>
      <c r="CT97" s="43">
        <f>IF('Anexo V - Quadro Consolidado'!AN96=Conferidor!$CT$2,'Anexo V - Quadro Consolidado'!S96,0)</f>
        <v>0</v>
      </c>
      <c r="CV97" s="43">
        <f>IF('Anexo V - Quadro Consolidado'!AO96=Conferidor!$CV$2,'Anexo V - Quadro Consolidado'!T96,0)</f>
        <v>0</v>
      </c>
      <c r="CW97" s="43">
        <f>IF('Anexo V - Quadro Consolidado'!AO96=Conferidor!$CW$2,'Anexo V - Quadro Consolidado'!T96,0)</f>
        <v>0</v>
      </c>
      <c r="CX97" s="43">
        <f>IF('Anexo V - Quadro Consolidado'!AO96=Conferidor!$CX$2,'Anexo V - Quadro Consolidado'!T96,0)</f>
        <v>0</v>
      </c>
      <c r="CY97" s="43">
        <f>IF('Anexo V - Quadro Consolidado'!AO96=Conferidor!$CY$2,'Anexo V - Quadro Consolidado'!T96,0)</f>
        <v>0</v>
      </c>
      <c r="CZ97" s="43">
        <f>IF('Anexo V - Quadro Consolidado'!AO96=Conferidor!$CZ$2,'Anexo V - Quadro Consolidado'!T96,0)</f>
        <v>0</v>
      </c>
      <c r="DA97" s="43">
        <f>IF('Anexo V - Quadro Consolidado'!AO96=Conferidor!$DA$2,'Anexo V - Quadro Consolidado'!T96,0)</f>
        <v>0</v>
      </c>
      <c r="DC97" s="43">
        <f>IF('Anexo V - Quadro Consolidado'!AL96=Conferidor!$DC$2,'Anexo V - Quadro Consolidado'!Q96,0)</f>
        <v>0</v>
      </c>
      <c r="DD97" s="43">
        <f>IF('Anexo V - Quadro Consolidado'!AL96=Conferidor!$DD$2,'Anexo V - Quadro Consolidado'!Q96,0)</f>
        <v>0</v>
      </c>
      <c r="DE97" s="43">
        <f>IF('Anexo V - Quadro Consolidado'!AL96=Conferidor!$DE$2,'Anexo V - Quadro Consolidado'!Q96,0)</f>
        <v>0</v>
      </c>
      <c r="DF97" s="43">
        <f>IF('Anexo V - Quadro Consolidado'!AL96=Conferidor!$DF$2,'Anexo V - Quadro Consolidado'!Q96,0)</f>
        <v>0</v>
      </c>
      <c r="DG97" s="43">
        <f>IF('Anexo V - Quadro Consolidado'!AL96=Conferidor!$DG$2,'Anexo V - Quadro Consolidado'!Q96,0)</f>
        <v>0</v>
      </c>
      <c r="DH97" s="43">
        <f>IF('Anexo V - Quadro Consolidado'!AL96=Conferidor!$DH$2,'Anexo V - Quadro Consolidado'!Q96,0)</f>
        <v>0</v>
      </c>
      <c r="DJ97" s="43">
        <f>IF('Anexo V - Quadro Consolidado'!AP96=Conferidor!$DJ$2,'Anexo V - Quadro Consolidado'!U96,0)</f>
        <v>0</v>
      </c>
      <c r="DK97" s="43">
        <f>IF('Anexo V - Quadro Consolidado'!AP96=Conferidor!$DK$2,'Anexo V - Quadro Consolidado'!U96,0)</f>
        <v>0</v>
      </c>
      <c r="DL97" s="43">
        <f>IF('Anexo V - Quadro Consolidado'!AP96=Conferidor!$DL$2,'Anexo V - Quadro Consolidado'!U96,0)</f>
        <v>0</v>
      </c>
      <c r="DM97" s="43">
        <f>IF('Anexo V - Quadro Consolidado'!AP96=Conferidor!$DM$2,'Anexo V - Quadro Consolidado'!U96,0)</f>
        <v>0</v>
      </c>
      <c r="DN97" s="43">
        <f>IF('Anexo V - Quadro Consolidado'!AP96=Conferidor!$DN$2,'Anexo V - Quadro Consolidado'!U96,0)</f>
        <v>0</v>
      </c>
      <c r="DO97" s="43">
        <f>IF('Anexo V - Quadro Consolidado'!AP96=Conferidor!$DO$2,'Anexo V - Quadro Consolidado'!U96,0)</f>
        <v>0</v>
      </c>
      <c r="DQ97" s="43">
        <f>IF('Anexo V - Quadro Consolidado'!AQ96=Conferidor!$DQ$2,'Anexo V - Quadro Consolidado'!V96,0)</f>
        <v>0</v>
      </c>
      <c r="DR97" s="43">
        <f>IF('Anexo V - Quadro Consolidado'!AQ96=Conferidor!$DR$2,'Anexo V - Quadro Consolidado'!V96,0)</f>
        <v>0</v>
      </c>
      <c r="DS97" s="43">
        <f>IF('Anexo V - Quadro Consolidado'!AQ96=Conferidor!$DS$2,'Anexo V - Quadro Consolidado'!V96,0)</f>
        <v>0</v>
      </c>
      <c r="DT97" s="43">
        <f>IF('Anexo V - Quadro Consolidado'!AQ96=Conferidor!$DT$2,'Anexo V - Quadro Consolidado'!V96,0)</f>
        <v>0</v>
      </c>
      <c r="DU97" s="43">
        <f>IF('Anexo V - Quadro Consolidado'!AQ96=Conferidor!$DU$2,'Anexo V - Quadro Consolidado'!V96,0)</f>
        <v>0</v>
      </c>
      <c r="DV97" s="43">
        <f>IF('Anexo V - Quadro Consolidado'!AQ96=Conferidor!$DV$2,'Anexo V - Quadro Consolidado'!V96,0)</f>
        <v>0</v>
      </c>
      <c r="DX97" s="22">
        <f>IF('Anexo V - Quadro Consolidado'!AR96=Conferidor!$DX$2,'Anexo V - Quadro Consolidado'!W96,0)</f>
        <v>0</v>
      </c>
      <c r="DY97" s="22">
        <f>IF('Anexo V - Quadro Consolidado'!AR96=Conferidor!$DY$2,'Anexo V - Quadro Consolidado'!W96,0)</f>
        <v>0</v>
      </c>
      <c r="DZ97" s="22">
        <f>IF('Anexo V - Quadro Consolidado'!AR96=Conferidor!$DZ$2,'Anexo V - Quadro Consolidado'!W96,0)</f>
        <v>0</v>
      </c>
      <c r="EA97" s="22">
        <f>IF('Anexo V - Quadro Consolidado'!AR96=Conferidor!$EA$2,'Anexo V - Quadro Consolidado'!W96,0)</f>
        <v>0</v>
      </c>
      <c r="EB97" s="22">
        <f>IF('Anexo V - Quadro Consolidado'!AR96=Conferidor!$EB$2,'Anexo V - Quadro Consolidado'!W96,0)</f>
        <v>0</v>
      </c>
      <c r="EC97" s="22">
        <f>IF('Anexo V - Quadro Consolidado'!AR96=Conferidor!$EC$2,'Anexo V - Quadro Consolidado'!W96,0)</f>
        <v>0</v>
      </c>
      <c r="EE97" s="43">
        <f>IF('Anexo V - Quadro Consolidado'!AS96=Conferidor!$EE$2,'Anexo V - Quadro Consolidado'!X96,0)</f>
        <v>0</v>
      </c>
      <c r="EF97" s="43">
        <f>IF('Anexo V - Quadro Consolidado'!AS96=Conferidor!$EF$2,'Anexo V - Quadro Consolidado'!X96,0)</f>
        <v>0</v>
      </c>
      <c r="EG97" s="43">
        <f>IF('Anexo V - Quadro Consolidado'!AS96=Conferidor!$EG$2,'Anexo V - Quadro Consolidado'!X96,0)</f>
        <v>0</v>
      </c>
      <c r="EH97" s="43">
        <f>IF('Anexo V - Quadro Consolidado'!AS96=Conferidor!$EH$2,'Anexo V - Quadro Consolidado'!X96,0)</f>
        <v>0</v>
      </c>
      <c r="EI97" s="43">
        <f>IF('Anexo V - Quadro Consolidado'!AS96=Conferidor!$EI$2,'Anexo V - Quadro Consolidado'!X96,0)</f>
        <v>0</v>
      </c>
      <c r="EJ97" s="43">
        <f>IF('Anexo V - Quadro Consolidado'!AS96=Conferidor!$EJ$2,'Anexo V - Quadro Consolidado'!X96,0)</f>
        <v>0</v>
      </c>
      <c r="EL97" s="43">
        <f>IF('Anexo V - Quadro Consolidado'!AT96=Conferidor!$EL$2,'Anexo V - Quadro Consolidado'!Y96,0)</f>
        <v>0</v>
      </c>
      <c r="EM97" s="43">
        <f>IF('Anexo V - Quadro Consolidado'!AT96=Conferidor!$EM$2,'Anexo V - Quadro Consolidado'!Y96,0)</f>
        <v>0</v>
      </c>
      <c r="EN97" s="43">
        <f>IF('Anexo V - Quadro Consolidado'!AT96=Conferidor!$EN$2,'Anexo V - Quadro Consolidado'!Y96,0)</f>
        <v>0</v>
      </c>
      <c r="EO97" s="43">
        <f>IF('Anexo V - Quadro Consolidado'!AT96=Conferidor!$EO$2,'Anexo V - Quadro Consolidado'!Y96,0)</f>
        <v>0</v>
      </c>
      <c r="EP97" s="43">
        <f>IF('Anexo V - Quadro Consolidado'!AT96=Conferidor!$EP$2,'Anexo V - Quadro Consolidado'!Y96,0)</f>
        <v>0</v>
      </c>
      <c r="EQ97" s="43">
        <f>IF('Anexo V - Quadro Consolidado'!AT96=Conferidor!$EQ$2,'Anexo V - Quadro Consolidado'!Y96,0)</f>
        <v>0</v>
      </c>
    </row>
    <row r="98" spans="1:147">
      <c r="A98" s="475" t="s">
        <v>107</v>
      </c>
      <c r="B98" s="475" t="s">
        <v>128</v>
      </c>
      <c r="C98" s="12" t="s">
        <v>119</v>
      </c>
      <c r="D98" s="50">
        <f>IF('Anexo V - Quadro Consolidado'!AA97=Conferidor!$D$2,'Anexo V - Quadro Consolidado'!F97,0)</f>
        <v>0</v>
      </c>
      <c r="E98" s="50">
        <f>IF('Anexo V - Quadro Consolidado'!AA97=Conferidor!$E$2,'Anexo V - Quadro Consolidado'!F97,0)</f>
        <v>0</v>
      </c>
      <c r="F98" s="50">
        <f>IF('Anexo V - Quadro Consolidado'!AA97=Conferidor!$F$2,'Anexo V - Quadro Consolidado'!F97,0)</f>
        <v>0</v>
      </c>
      <c r="G98" s="50">
        <f>IF('Anexo V - Quadro Consolidado'!AA97=Conferidor!$G$2,'Anexo V - Quadro Consolidado'!F97,0)</f>
        <v>0</v>
      </c>
      <c r="H98" s="50">
        <f>IF('Anexo V - Quadro Consolidado'!AA97=Conferidor!$H$2,'Anexo V - Quadro Consolidado'!F97,0)</f>
        <v>0</v>
      </c>
      <c r="I98" s="50">
        <f>IF('Anexo V - Quadro Consolidado'!AA97=Conferidor!$I$2,'Anexo V - Quadro Consolidado'!F97,0)</f>
        <v>0</v>
      </c>
      <c r="K98" s="262">
        <f>IF('Anexo V - Quadro Consolidado'!AB97=Conferidor!$K$2,'Anexo V - Quadro Consolidado'!G97,0)</f>
        <v>0</v>
      </c>
      <c r="L98" s="262">
        <f>IF('Anexo V - Quadro Consolidado'!AB97=Conferidor!$L$2,'Anexo V - Quadro Consolidado'!G97,0)</f>
        <v>0</v>
      </c>
      <c r="M98" s="262">
        <f>IF('Anexo V - Quadro Consolidado'!AB97=Conferidor!$M$2,'Anexo V - Quadro Consolidado'!G97,0)</f>
        <v>0</v>
      </c>
      <c r="N98" s="262">
        <f>IF('Anexo V - Quadro Consolidado'!AB97=Conferidor!$N$2,'Anexo V - Quadro Consolidado'!G97,0)</f>
        <v>0</v>
      </c>
      <c r="O98" s="262">
        <f>IF('Anexo V - Quadro Consolidado'!AB97=Conferidor!$O$2,'Anexo V - Quadro Consolidado'!G97,0)</f>
        <v>0</v>
      </c>
      <c r="P98" s="262">
        <f>IF('Anexo V - Quadro Consolidado'!AB97=Conferidor!$P$2,'Anexo V - Quadro Consolidado'!G97,0)</f>
        <v>0</v>
      </c>
      <c r="R98" s="50">
        <f>IF('Anexo V - Quadro Consolidado'!AC97=Conferidor!$R$2,'Anexo V - Quadro Consolidado'!H97,0)</f>
        <v>0</v>
      </c>
      <c r="S98" s="50">
        <f>IF('Anexo V - Quadro Consolidado'!AC97=Conferidor!$S$2,'Anexo V - Quadro Consolidado'!H97,0)</f>
        <v>0</v>
      </c>
      <c r="T98" s="50">
        <f>IF('Anexo V - Quadro Consolidado'!AC97=Conferidor!$T$2,'Anexo V - Quadro Consolidado'!H97,0)</f>
        <v>0</v>
      </c>
      <c r="U98" s="50">
        <f>IF('Anexo V - Quadro Consolidado'!AC97=Conferidor!$U$2,'Anexo V - Quadro Consolidado'!H97,0)</f>
        <v>0</v>
      </c>
      <c r="V98" s="50">
        <f>IF('Anexo V - Quadro Consolidado'!AC97=Conferidor!$V$2,'Anexo V - Quadro Consolidado'!H97,0)</f>
        <v>0</v>
      </c>
      <c r="W98" s="50">
        <f>IF('Anexo V - Quadro Consolidado'!AC97=Conferidor!$W$2,'Anexo V - Quadro Consolidado'!H97,0)</f>
        <v>0</v>
      </c>
      <c r="Y98" s="43">
        <f>IF('Anexo V - Quadro Consolidado'!AH97=Conferidor!$Y$2,'Anexo V - Quadro Consolidado'!M97,0)</f>
        <v>0</v>
      </c>
      <c r="Z98" s="43">
        <f>IF('Anexo V - Quadro Consolidado'!AH97=Conferidor!$Z$2,'Anexo V - Quadro Consolidado'!M97,0)</f>
        <v>0</v>
      </c>
      <c r="AA98" s="43">
        <f>IF('Anexo V - Quadro Consolidado'!AH97=Conferidor!$AA$2,'Anexo V - Quadro Consolidado'!M97,0)</f>
        <v>0</v>
      </c>
      <c r="AB98" s="43">
        <f>IF('Anexo V - Quadro Consolidado'!AH97=Conferidor!$AB$2,'Anexo V - Quadro Consolidado'!M97,0)</f>
        <v>0</v>
      </c>
      <c r="AC98" s="43">
        <f>IF('Anexo V - Quadro Consolidado'!AH97=Conferidor!$AC$2,'Anexo V - Quadro Consolidado'!M97,0)</f>
        <v>0</v>
      </c>
      <c r="AD98" s="43">
        <f>IF('Anexo V - Quadro Consolidado'!AH97=Conferidor!$AD$2,'Anexo V - Quadro Consolidado'!M97,0)</f>
        <v>0</v>
      </c>
      <c r="AF98" s="43">
        <f>IF('Anexo V - Quadro Consolidado'!AI97=Conferidor!$AF$2,'Anexo V - Quadro Consolidado'!N97,0)</f>
        <v>0</v>
      </c>
      <c r="AG98" s="43">
        <f>IF('Anexo V - Quadro Consolidado'!AI97=Conferidor!$AG$2,'Anexo V - Quadro Consolidado'!N97,0)</f>
        <v>0</v>
      </c>
      <c r="AH98" s="43">
        <f>IF('Anexo V - Quadro Consolidado'!AI97=Conferidor!$AH$2,'Anexo V - Quadro Consolidado'!N97,0)</f>
        <v>0</v>
      </c>
      <c r="AI98" s="43">
        <f>IF('Anexo V - Quadro Consolidado'!AI97=Conferidor!$AI$2,'Anexo V - Quadro Consolidado'!N97,0)</f>
        <v>0</v>
      </c>
      <c r="AJ98" s="43">
        <f>IF('Anexo V - Quadro Consolidado'!AI97=Conferidor!$AJ$2,'Anexo V - Quadro Consolidado'!N97,0)</f>
        <v>0</v>
      </c>
      <c r="AK98" s="43">
        <f>IF('Anexo V - Quadro Consolidado'!AI97=Conferidor!$AK$2,'Anexo V - Quadro Consolidado'!N97,0)</f>
        <v>0</v>
      </c>
      <c r="AM98" s="43">
        <f>IF('Anexo V - Quadro Consolidado'!AJ97=Conferidor!$AM$2,'Anexo V - Quadro Consolidado'!O97,0)</f>
        <v>0</v>
      </c>
      <c r="AN98" s="43">
        <f>IF('Anexo V - Quadro Consolidado'!AJ97=Conferidor!$AN$2,'Anexo V - Quadro Consolidado'!O97,0)</f>
        <v>0</v>
      </c>
      <c r="AO98" s="43">
        <f>IF('Anexo V - Quadro Consolidado'!AJ97=Conferidor!$AO$2,'Anexo V - Quadro Consolidado'!O97,0)</f>
        <v>0</v>
      </c>
      <c r="AP98" s="43">
        <f>IF('Anexo V - Quadro Consolidado'!AJ97=Conferidor!$AP$2,'Anexo V - Quadro Consolidado'!O97,0)</f>
        <v>0</v>
      </c>
      <c r="AQ98" s="43">
        <f>IF('Anexo V - Quadro Consolidado'!AJ97=Conferidor!$AQ$2,'Anexo V - Quadro Consolidado'!O97,0)</f>
        <v>0</v>
      </c>
      <c r="AR98" s="43">
        <f>IF('Anexo V - Quadro Consolidado'!AJ97=Conferidor!$AR$2,'Anexo V - Quadro Consolidado'!O97,0)</f>
        <v>0</v>
      </c>
      <c r="AT98" s="43">
        <f>IF('Anexo V - Quadro Consolidado'!AE97=Conferidor!$AT$2,'Anexo V - Quadro Consolidado'!J97,0)</f>
        <v>0</v>
      </c>
      <c r="AU98" s="43">
        <f>IF('Anexo V - Quadro Consolidado'!AE97=Conferidor!$AU$2,'Anexo V - Quadro Consolidado'!J97,0)</f>
        <v>0</v>
      </c>
      <c r="AV98" s="43">
        <f>IF('Anexo V - Quadro Consolidado'!AE97=Conferidor!$AV$2,'Anexo V - Quadro Consolidado'!J97,0)</f>
        <v>0</v>
      </c>
      <c r="AW98" s="43">
        <f>IF('Anexo V - Quadro Consolidado'!AE97=Conferidor!$AW$2,'Anexo V - Quadro Consolidado'!J97,0)</f>
        <v>0</v>
      </c>
      <c r="AX98" s="43">
        <f>IF('Anexo V - Quadro Consolidado'!AE97=Conferidor!$AX$2,'Anexo V - Quadro Consolidado'!J97,0)</f>
        <v>1</v>
      </c>
      <c r="AY98" s="43">
        <f>IF('Anexo V - Quadro Consolidado'!AE97=Conferidor!$AY$2,'Anexo V - Quadro Consolidado'!J97,0)</f>
        <v>0</v>
      </c>
      <c r="AZ98" s="43">
        <f>IF('Anexo V - Quadro Consolidado'!AE97=Conferidor!$AZ$2,'Anexo V - Quadro Consolidado'!J97,0)</f>
        <v>0</v>
      </c>
      <c r="BA98" s="43">
        <f>IF('Anexo V - Quadro Consolidado'!AE97=Conferidor!$BA$2,'Anexo V - Quadro Consolidado'!J97,0)</f>
        <v>0</v>
      </c>
      <c r="BB98" s="43">
        <f>IF('Anexo V - Quadro Consolidado'!AE97=Conferidor!$BB$2,'Anexo V - Quadro Consolidado'!J97,0)</f>
        <v>0</v>
      </c>
      <c r="BD98" s="43">
        <f>IF('Anexo V - Quadro Consolidado'!AF97=Conferidor!$BD$2,'Anexo V - Quadro Consolidado'!K97,0)</f>
        <v>0</v>
      </c>
      <c r="BE98" s="43">
        <f>IF('Anexo V - Quadro Consolidado'!AF97=Conferidor!$BE$2,'Anexo V - Quadro Consolidado'!K97,0)</f>
        <v>0</v>
      </c>
      <c r="BF98" s="43">
        <f>IF('Anexo V - Quadro Consolidado'!AF97=Conferidor!$BF$2,'Anexo V - Quadro Consolidado'!K97,0)</f>
        <v>0</v>
      </c>
      <c r="BG98" s="43">
        <f>IF('Anexo V - Quadro Consolidado'!AF97=Conferidor!$BG$2,'Anexo V - Quadro Consolidado'!K97,0)</f>
        <v>0</v>
      </c>
      <c r="BH98" s="43">
        <f>IF('Anexo V - Quadro Consolidado'!AF97=Conferidor!$BH$2,'Anexo V - Quadro Consolidado'!K97,0)</f>
        <v>0</v>
      </c>
      <c r="BI98" s="43">
        <f>IF('Anexo V - Quadro Consolidado'!AF97=Conferidor!$BI$2,'Anexo V - Quadro Consolidado'!K97,0)</f>
        <v>0</v>
      </c>
      <c r="BJ98" s="43">
        <f>IF('Anexo V - Quadro Consolidado'!AF97=Conferidor!$BJ$2,'Anexo V - Quadro Consolidado'!K97,0)</f>
        <v>0</v>
      </c>
      <c r="BK98" s="43">
        <f>IF('Anexo V - Quadro Consolidado'!AF97=Conferidor!$BK$2,'Anexo V - Quadro Consolidado'!K97,0)</f>
        <v>0</v>
      </c>
      <c r="BM98" s="43">
        <f>IF('Anexo V - Quadro Consolidado'!AG97=Conferidor!$BM$2,'Anexo V - Quadro Consolidado'!L97,0)</f>
        <v>0</v>
      </c>
      <c r="BN98" s="43">
        <f>IF('Anexo V - Quadro Consolidado'!AG97=Conferidor!$BN$2,'Anexo V - Quadro Consolidado'!L97,0)</f>
        <v>0</v>
      </c>
      <c r="BO98" s="43">
        <f>IF('Anexo V - Quadro Consolidado'!AG97=Conferidor!$BO$2,'Anexo V - Quadro Consolidado'!L97,0)</f>
        <v>0</v>
      </c>
      <c r="BP98" s="43">
        <f>IF('Anexo V - Quadro Consolidado'!AG97=Conferidor!$BP$2,'Anexo V - Quadro Consolidado'!L97,0)</f>
        <v>0</v>
      </c>
      <c r="BQ98" s="43">
        <f>IF('Anexo V - Quadro Consolidado'!AG97=Conferidor!$BQ$2,'Anexo V - Quadro Consolidado'!L97,0)</f>
        <v>0</v>
      </c>
      <c r="BR98" s="43">
        <f>IF('Anexo V - Quadro Consolidado'!AG97=Conferidor!$BR$2,'Anexo V - Quadro Consolidado'!L97,0)</f>
        <v>0</v>
      </c>
      <c r="BT98" s="43">
        <f>IF('Anexo V - Quadro Consolidado'!AD97=Conferidor!$BT$2,'Anexo V - Quadro Consolidado'!I97,0)</f>
        <v>0</v>
      </c>
      <c r="BU98" s="43">
        <f>IF('Anexo V - Quadro Consolidado'!AD97=Conferidor!$BU$2,'Anexo V - Quadro Consolidado'!I97,0)</f>
        <v>0</v>
      </c>
      <c r="BV98" s="43">
        <f>IF('Anexo V - Quadro Consolidado'!AD97=Conferidor!$BV$2,'Anexo V - Quadro Consolidado'!I97,0)</f>
        <v>0</v>
      </c>
      <c r="BW98" s="43">
        <f>IF('Anexo V - Quadro Consolidado'!AD97=Conferidor!$BW$2,'Anexo V - Quadro Consolidado'!I97,0)</f>
        <v>0</v>
      </c>
      <c r="BX98" s="43">
        <f>IF('Anexo V - Quadro Consolidado'!AD97=Conferidor!$BX$2,'Anexo V - Quadro Consolidado'!I97,0)</f>
        <v>0</v>
      </c>
      <c r="BY98" s="43">
        <f>IF('Anexo V - Quadro Consolidado'!AD97=Conferidor!$BY$2,'Anexo V - Quadro Consolidado'!I97,0)</f>
        <v>0</v>
      </c>
      <c r="CA98" s="43">
        <f>IF('Anexo V - Quadro Consolidado'!AK97=Conferidor!$CA$2,'Anexo V - Quadro Consolidado'!P97,0)</f>
        <v>0</v>
      </c>
      <c r="CB98" s="43">
        <f>IF('Anexo V - Quadro Consolidado'!AK97=Conferidor!$CB$2,'Anexo V - Quadro Consolidado'!P97,0)</f>
        <v>0</v>
      </c>
      <c r="CC98" s="43">
        <f>IF('Anexo V - Quadro Consolidado'!AK97=Conferidor!$CC$2,'Anexo V - Quadro Consolidado'!P97,0)</f>
        <v>0</v>
      </c>
      <c r="CD98" s="43">
        <f>IF('Anexo V - Quadro Consolidado'!AK97=Conferidor!$CD$2,'Anexo V - Quadro Consolidado'!P97,0)</f>
        <v>0</v>
      </c>
      <c r="CE98" s="43">
        <f>IF('Anexo V - Quadro Consolidado'!AK97=Conferidor!$CE$2,'Anexo V - Quadro Consolidado'!P97,0)</f>
        <v>0</v>
      </c>
      <c r="CF98" s="43">
        <f>IF('Anexo V - Quadro Consolidado'!AK97=Conferidor!$CF$2,'Anexo V - Quadro Consolidado'!P97,0)</f>
        <v>0</v>
      </c>
      <c r="CH98" s="43">
        <f>IF('Anexo V - Quadro Consolidado'!AM97=Conferidor!$CH$2,'Anexo V - Quadro Consolidado'!R97,0)</f>
        <v>0</v>
      </c>
      <c r="CI98" s="43">
        <f>IF('Anexo V - Quadro Consolidado'!AM97=Conferidor!$CI$2,'Anexo V - Quadro Consolidado'!R97,0)</f>
        <v>0</v>
      </c>
      <c r="CJ98" s="43">
        <f>IF('Anexo V - Quadro Consolidado'!AM97=Conferidor!$CJ$2,'Anexo V - Quadro Consolidado'!R97,0)</f>
        <v>0</v>
      </c>
      <c r="CK98" s="43">
        <f>IF('Anexo V - Quadro Consolidado'!AM97=Conferidor!$CK$2,'Anexo V - Quadro Consolidado'!R97,0)</f>
        <v>0</v>
      </c>
      <c r="CL98" s="43">
        <f>IF('Anexo V - Quadro Consolidado'!AM97=Conferidor!$CL$2,'Anexo V - Quadro Consolidado'!R97,0)</f>
        <v>0</v>
      </c>
      <c r="CM98" s="43">
        <f>IF('Anexo V - Quadro Consolidado'!AM97=Conferidor!$CM$2,'Anexo V - Quadro Consolidado'!R97,0)</f>
        <v>0</v>
      </c>
      <c r="CO98" s="43">
        <f>IF('Anexo V - Quadro Consolidado'!AN97=Conferidor!$CO$2,'Anexo V - Quadro Consolidado'!S97,0)</f>
        <v>0</v>
      </c>
      <c r="CP98" s="43">
        <f>IF('Anexo V - Quadro Consolidado'!AN97=Conferidor!$CP$2,'Anexo V - Quadro Consolidado'!S97,0)</f>
        <v>0</v>
      </c>
      <c r="CQ98" s="43">
        <f>IF('Anexo V - Quadro Consolidado'!AN97=Conferidor!$CQ$2,'Anexo V - Quadro Consolidado'!S97,0)</f>
        <v>0</v>
      </c>
      <c r="CR98" s="43">
        <f>IF('Anexo V - Quadro Consolidado'!AN97=Conferidor!$CR$2,'Anexo V - Quadro Consolidado'!S97,0)</f>
        <v>0</v>
      </c>
      <c r="CS98" s="43">
        <f>IF('Anexo V - Quadro Consolidado'!AN97=Conferidor!$CS$2,'Anexo V - Quadro Consolidado'!S97,0)</f>
        <v>0</v>
      </c>
      <c r="CT98" s="43">
        <f>IF('Anexo V - Quadro Consolidado'!AN97=Conferidor!$CT$2,'Anexo V - Quadro Consolidado'!S97,0)</f>
        <v>0</v>
      </c>
      <c r="CV98" s="43">
        <f>IF('Anexo V - Quadro Consolidado'!AO97=Conferidor!$CV$2,'Anexo V - Quadro Consolidado'!T97,0)</f>
        <v>0</v>
      </c>
      <c r="CW98" s="43">
        <f>IF('Anexo V - Quadro Consolidado'!AO97=Conferidor!$CW$2,'Anexo V - Quadro Consolidado'!T97,0)</f>
        <v>0</v>
      </c>
      <c r="CX98" s="43">
        <f>IF('Anexo V - Quadro Consolidado'!AO97=Conferidor!$CX$2,'Anexo V - Quadro Consolidado'!T97,0)</f>
        <v>0</v>
      </c>
      <c r="CY98" s="43">
        <f>IF('Anexo V - Quadro Consolidado'!AO97=Conferidor!$CY$2,'Anexo V - Quadro Consolidado'!T97,0)</f>
        <v>0</v>
      </c>
      <c r="CZ98" s="43">
        <f>IF('Anexo V - Quadro Consolidado'!AO97=Conferidor!$CZ$2,'Anexo V - Quadro Consolidado'!T97,0)</f>
        <v>0</v>
      </c>
      <c r="DA98" s="43">
        <f>IF('Anexo V - Quadro Consolidado'!AO97=Conferidor!$DA$2,'Anexo V - Quadro Consolidado'!T97,0)</f>
        <v>0</v>
      </c>
      <c r="DC98" s="43">
        <f>IF('Anexo V - Quadro Consolidado'!AL97=Conferidor!$DC$2,'Anexo V - Quadro Consolidado'!Q97,0)</f>
        <v>0</v>
      </c>
      <c r="DD98" s="43">
        <f>IF('Anexo V - Quadro Consolidado'!AL97=Conferidor!$DD$2,'Anexo V - Quadro Consolidado'!Q97,0)</f>
        <v>0</v>
      </c>
      <c r="DE98" s="43">
        <f>IF('Anexo V - Quadro Consolidado'!AL97=Conferidor!$DE$2,'Anexo V - Quadro Consolidado'!Q97,0)</f>
        <v>0</v>
      </c>
      <c r="DF98" s="43">
        <f>IF('Anexo V - Quadro Consolidado'!AL97=Conferidor!$DF$2,'Anexo V - Quadro Consolidado'!Q97,0)</f>
        <v>0</v>
      </c>
      <c r="DG98" s="43">
        <f>IF('Anexo V - Quadro Consolidado'!AL97=Conferidor!$DG$2,'Anexo V - Quadro Consolidado'!Q97,0)</f>
        <v>0</v>
      </c>
      <c r="DH98" s="43">
        <f>IF('Anexo V - Quadro Consolidado'!AL97=Conferidor!$DH$2,'Anexo V - Quadro Consolidado'!Q97,0)</f>
        <v>0</v>
      </c>
      <c r="DJ98" s="43">
        <f>IF('Anexo V - Quadro Consolidado'!AP97=Conferidor!$DJ$2,'Anexo V - Quadro Consolidado'!U97,0)</f>
        <v>0</v>
      </c>
      <c r="DK98" s="43">
        <f>IF('Anexo V - Quadro Consolidado'!AP97=Conferidor!$DK$2,'Anexo V - Quadro Consolidado'!U97,0)</f>
        <v>0</v>
      </c>
      <c r="DL98" s="43">
        <f>IF('Anexo V - Quadro Consolidado'!AP97=Conferidor!$DL$2,'Anexo V - Quadro Consolidado'!U97,0)</f>
        <v>0</v>
      </c>
      <c r="DM98" s="43">
        <f>IF('Anexo V - Quadro Consolidado'!AP97=Conferidor!$DM$2,'Anexo V - Quadro Consolidado'!U97,0)</f>
        <v>0</v>
      </c>
      <c r="DN98" s="43">
        <f>IF('Anexo V - Quadro Consolidado'!AP97=Conferidor!$DN$2,'Anexo V - Quadro Consolidado'!U97,0)</f>
        <v>0</v>
      </c>
      <c r="DO98" s="43">
        <f>IF('Anexo V - Quadro Consolidado'!AP97=Conferidor!$DO$2,'Anexo V - Quadro Consolidado'!U97,0)</f>
        <v>0</v>
      </c>
      <c r="DQ98" s="43">
        <f>IF('Anexo V - Quadro Consolidado'!AQ97=Conferidor!$DQ$2,'Anexo V - Quadro Consolidado'!V97,0)</f>
        <v>0</v>
      </c>
      <c r="DR98" s="43">
        <f>IF('Anexo V - Quadro Consolidado'!AQ97=Conferidor!$DR$2,'Anexo V - Quadro Consolidado'!V97,0)</f>
        <v>0</v>
      </c>
      <c r="DS98" s="43">
        <f>IF('Anexo V - Quadro Consolidado'!AQ97=Conferidor!$DS$2,'Anexo V - Quadro Consolidado'!V97,0)</f>
        <v>0</v>
      </c>
      <c r="DT98" s="43">
        <f>IF('Anexo V - Quadro Consolidado'!AQ97=Conferidor!$DT$2,'Anexo V - Quadro Consolidado'!V97,0)</f>
        <v>0</v>
      </c>
      <c r="DU98" s="43">
        <f>IF('Anexo V - Quadro Consolidado'!AQ97=Conferidor!$DU$2,'Anexo V - Quadro Consolidado'!V97,0)</f>
        <v>0</v>
      </c>
      <c r="DV98" s="43">
        <f>IF('Anexo V - Quadro Consolidado'!AQ97=Conferidor!$DV$2,'Anexo V - Quadro Consolidado'!V97,0)</f>
        <v>0</v>
      </c>
      <c r="DX98" s="22">
        <f>IF('Anexo V - Quadro Consolidado'!AR97=Conferidor!$DX$2,'Anexo V - Quadro Consolidado'!W97,0)</f>
        <v>0</v>
      </c>
      <c r="DY98" s="22">
        <f>IF('Anexo V - Quadro Consolidado'!AR97=Conferidor!$DY$2,'Anexo V - Quadro Consolidado'!W97,0)</f>
        <v>0</v>
      </c>
      <c r="DZ98" s="22">
        <f>IF('Anexo V - Quadro Consolidado'!AR97=Conferidor!$DZ$2,'Anexo V - Quadro Consolidado'!W97,0)</f>
        <v>0</v>
      </c>
      <c r="EA98" s="22">
        <f>IF('Anexo V - Quadro Consolidado'!AR97=Conferidor!$EA$2,'Anexo V - Quadro Consolidado'!W97,0)</f>
        <v>0</v>
      </c>
      <c r="EB98" s="22">
        <f>IF('Anexo V - Quadro Consolidado'!AR97=Conferidor!$EB$2,'Anexo V - Quadro Consolidado'!W97,0)</f>
        <v>0</v>
      </c>
      <c r="EC98" s="22">
        <f>IF('Anexo V - Quadro Consolidado'!AR97=Conferidor!$EC$2,'Anexo V - Quadro Consolidado'!W97,0)</f>
        <v>0</v>
      </c>
      <c r="EE98" s="43">
        <f>IF('Anexo V - Quadro Consolidado'!AS97=Conferidor!$EE$2,'Anexo V - Quadro Consolidado'!X97,0)</f>
        <v>0</v>
      </c>
      <c r="EF98" s="43">
        <f>IF('Anexo V - Quadro Consolidado'!AS97=Conferidor!$EF$2,'Anexo V - Quadro Consolidado'!X97,0)</f>
        <v>0</v>
      </c>
      <c r="EG98" s="43">
        <f>IF('Anexo V - Quadro Consolidado'!AS97=Conferidor!$EG$2,'Anexo V - Quadro Consolidado'!X97,0)</f>
        <v>0</v>
      </c>
      <c r="EH98" s="43">
        <f>IF('Anexo V - Quadro Consolidado'!AS97=Conferidor!$EH$2,'Anexo V - Quadro Consolidado'!X97,0)</f>
        <v>0</v>
      </c>
      <c r="EI98" s="43">
        <f>IF('Anexo V - Quadro Consolidado'!AS97=Conferidor!$EI$2,'Anexo V - Quadro Consolidado'!X97,0)</f>
        <v>0</v>
      </c>
      <c r="EJ98" s="43">
        <f>IF('Anexo V - Quadro Consolidado'!AS97=Conferidor!$EJ$2,'Anexo V - Quadro Consolidado'!X97,0)</f>
        <v>0</v>
      </c>
      <c r="EL98" s="43">
        <f>IF('Anexo V - Quadro Consolidado'!AT97=Conferidor!$EL$2,'Anexo V - Quadro Consolidado'!Y97,0)</f>
        <v>0</v>
      </c>
      <c r="EM98" s="43">
        <f>IF('Anexo V - Quadro Consolidado'!AT97=Conferidor!$EM$2,'Anexo V - Quadro Consolidado'!Y97,0)</f>
        <v>0</v>
      </c>
      <c r="EN98" s="43">
        <f>IF('Anexo V - Quadro Consolidado'!AT97=Conferidor!$EN$2,'Anexo V - Quadro Consolidado'!Y97,0)</f>
        <v>0</v>
      </c>
      <c r="EO98" s="43">
        <f>IF('Anexo V - Quadro Consolidado'!AT97=Conferidor!$EO$2,'Anexo V - Quadro Consolidado'!Y97,0)</f>
        <v>0</v>
      </c>
      <c r="EP98" s="43">
        <f>IF('Anexo V - Quadro Consolidado'!AT97=Conferidor!$EP$2,'Anexo V - Quadro Consolidado'!Y97,0)</f>
        <v>0</v>
      </c>
      <c r="EQ98" s="43">
        <f>IF('Anexo V - Quadro Consolidado'!AT97=Conferidor!$EQ$2,'Anexo V - Quadro Consolidado'!Y97,0)</f>
        <v>0</v>
      </c>
    </row>
    <row r="99" spans="1:147">
      <c r="A99" s="475" t="s">
        <v>107</v>
      </c>
      <c r="B99" s="475" t="s">
        <v>128</v>
      </c>
      <c r="C99" s="12" t="s">
        <v>120</v>
      </c>
      <c r="D99" s="50">
        <f>IF('Anexo V - Quadro Consolidado'!AA98=Conferidor!$D$2,'Anexo V - Quadro Consolidado'!F98,0)</f>
        <v>0</v>
      </c>
      <c r="E99" s="50">
        <f>IF('Anexo V - Quadro Consolidado'!AA98=Conferidor!$E$2,'Anexo V - Quadro Consolidado'!F98,0)</f>
        <v>0</v>
      </c>
      <c r="F99" s="50">
        <f>IF('Anexo V - Quadro Consolidado'!AA98=Conferidor!$F$2,'Anexo V - Quadro Consolidado'!F98,0)</f>
        <v>0</v>
      </c>
      <c r="G99" s="50">
        <f>IF('Anexo V - Quadro Consolidado'!AA98=Conferidor!$G$2,'Anexo V - Quadro Consolidado'!F98,0)</f>
        <v>0</v>
      </c>
      <c r="H99" s="50">
        <f>IF('Anexo V - Quadro Consolidado'!AA98=Conferidor!$H$2,'Anexo V - Quadro Consolidado'!F98,0)</f>
        <v>0</v>
      </c>
      <c r="I99" s="50">
        <f>IF('Anexo V - Quadro Consolidado'!AA98=Conferidor!$I$2,'Anexo V - Quadro Consolidado'!F98,0)</f>
        <v>0</v>
      </c>
      <c r="K99" s="262">
        <f>IF('Anexo V - Quadro Consolidado'!AB98=Conferidor!$K$2,'Anexo V - Quadro Consolidado'!G98,0)</f>
        <v>0</v>
      </c>
      <c r="L99" s="262">
        <f>IF('Anexo V - Quadro Consolidado'!AB98=Conferidor!$L$2,'Anexo V - Quadro Consolidado'!G98,0)</f>
        <v>0</v>
      </c>
      <c r="M99" s="262">
        <f>IF('Anexo V - Quadro Consolidado'!AB98=Conferidor!$M$2,'Anexo V - Quadro Consolidado'!G98,0)</f>
        <v>0</v>
      </c>
      <c r="N99" s="262">
        <f>IF('Anexo V - Quadro Consolidado'!AB98=Conferidor!$N$2,'Anexo V - Quadro Consolidado'!G98,0)</f>
        <v>0</v>
      </c>
      <c r="O99" s="262">
        <f>IF('Anexo V - Quadro Consolidado'!AB98=Conferidor!$O$2,'Anexo V - Quadro Consolidado'!G98,0)</f>
        <v>1</v>
      </c>
      <c r="P99" s="262">
        <f>IF('Anexo V - Quadro Consolidado'!AB98=Conferidor!$P$2,'Anexo V - Quadro Consolidado'!G98,0)</f>
        <v>0</v>
      </c>
      <c r="R99" s="50">
        <f>IF('Anexo V - Quadro Consolidado'!AC98=Conferidor!$R$2,'Anexo V - Quadro Consolidado'!H98,0)</f>
        <v>0</v>
      </c>
      <c r="S99" s="50">
        <f>IF('Anexo V - Quadro Consolidado'!AC98=Conferidor!$S$2,'Anexo V - Quadro Consolidado'!H98,0)</f>
        <v>0</v>
      </c>
      <c r="T99" s="50">
        <f>IF('Anexo V - Quadro Consolidado'!AC98=Conferidor!$T$2,'Anexo V - Quadro Consolidado'!H98,0)</f>
        <v>0</v>
      </c>
      <c r="U99" s="50">
        <f>IF('Anexo V - Quadro Consolidado'!AC98=Conferidor!$U$2,'Anexo V - Quadro Consolidado'!H98,0)</f>
        <v>0</v>
      </c>
      <c r="V99" s="50">
        <f>IF('Anexo V - Quadro Consolidado'!AC98=Conferidor!$V$2,'Anexo V - Quadro Consolidado'!H98,0)</f>
        <v>0</v>
      </c>
      <c r="W99" s="50">
        <f>IF('Anexo V - Quadro Consolidado'!AC98=Conferidor!$W$2,'Anexo V - Quadro Consolidado'!H98,0)</f>
        <v>0</v>
      </c>
      <c r="Y99" s="43">
        <f>IF('Anexo V - Quadro Consolidado'!AH98=Conferidor!$Y$2,'Anexo V - Quadro Consolidado'!M98,0)</f>
        <v>0</v>
      </c>
      <c r="Z99" s="43">
        <f>IF('Anexo V - Quadro Consolidado'!AH98=Conferidor!$Z$2,'Anexo V - Quadro Consolidado'!M98,0)</f>
        <v>0</v>
      </c>
      <c r="AA99" s="43">
        <f>IF('Anexo V - Quadro Consolidado'!AH98=Conferidor!$AA$2,'Anexo V - Quadro Consolidado'!M98,0)</f>
        <v>0</v>
      </c>
      <c r="AB99" s="43">
        <f>IF('Anexo V - Quadro Consolidado'!AH98=Conferidor!$AB$2,'Anexo V - Quadro Consolidado'!M98,0)</f>
        <v>0</v>
      </c>
      <c r="AC99" s="43">
        <f>IF('Anexo V - Quadro Consolidado'!AH98=Conferidor!$AC$2,'Anexo V - Quadro Consolidado'!M98,0)</f>
        <v>0</v>
      </c>
      <c r="AD99" s="43">
        <f>IF('Anexo V - Quadro Consolidado'!AH98=Conferidor!$AD$2,'Anexo V - Quadro Consolidado'!M98,0)</f>
        <v>0</v>
      </c>
      <c r="AF99" s="43">
        <f>IF('Anexo V - Quadro Consolidado'!AI98=Conferidor!$AF$2,'Anexo V - Quadro Consolidado'!N98,0)</f>
        <v>0</v>
      </c>
      <c r="AG99" s="43">
        <f>IF('Anexo V - Quadro Consolidado'!AI98=Conferidor!$AG$2,'Anexo V - Quadro Consolidado'!N98,0)</f>
        <v>0</v>
      </c>
      <c r="AH99" s="43">
        <f>IF('Anexo V - Quadro Consolidado'!AI98=Conferidor!$AH$2,'Anexo V - Quadro Consolidado'!N98,0)</f>
        <v>0</v>
      </c>
      <c r="AI99" s="43">
        <f>IF('Anexo V - Quadro Consolidado'!AI98=Conferidor!$AI$2,'Anexo V - Quadro Consolidado'!N98,0)</f>
        <v>0</v>
      </c>
      <c r="AJ99" s="43">
        <f>IF('Anexo V - Quadro Consolidado'!AI98=Conferidor!$AJ$2,'Anexo V - Quadro Consolidado'!N98,0)</f>
        <v>0</v>
      </c>
      <c r="AK99" s="43">
        <f>IF('Anexo V - Quadro Consolidado'!AI98=Conferidor!$AK$2,'Anexo V - Quadro Consolidado'!N98,0)</f>
        <v>0</v>
      </c>
      <c r="AM99" s="43">
        <f>IF('Anexo V - Quadro Consolidado'!AJ98=Conferidor!$AM$2,'Anexo V - Quadro Consolidado'!O98,0)</f>
        <v>0</v>
      </c>
      <c r="AN99" s="43">
        <f>IF('Anexo V - Quadro Consolidado'!AJ98=Conferidor!$AN$2,'Anexo V - Quadro Consolidado'!O98,0)</f>
        <v>0</v>
      </c>
      <c r="AO99" s="43">
        <f>IF('Anexo V - Quadro Consolidado'!AJ98=Conferidor!$AO$2,'Anexo V - Quadro Consolidado'!O98,0)</f>
        <v>0</v>
      </c>
      <c r="AP99" s="43">
        <f>IF('Anexo V - Quadro Consolidado'!AJ98=Conferidor!$AP$2,'Anexo V - Quadro Consolidado'!O98,0)</f>
        <v>0</v>
      </c>
      <c r="AQ99" s="43">
        <f>IF('Anexo V - Quadro Consolidado'!AJ98=Conferidor!$AQ$2,'Anexo V - Quadro Consolidado'!O98,0)</f>
        <v>0</v>
      </c>
      <c r="AR99" s="43">
        <f>IF('Anexo V - Quadro Consolidado'!AJ98=Conferidor!$AR$2,'Anexo V - Quadro Consolidado'!O98,0)</f>
        <v>0</v>
      </c>
      <c r="AT99" s="43">
        <f>IF('Anexo V - Quadro Consolidado'!AE98=Conferidor!$AT$2,'Anexo V - Quadro Consolidado'!J98,0)</f>
        <v>0</v>
      </c>
      <c r="AU99" s="43">
        <f>IF('Anexo V - Quadro Consolidado'!AE98=Conferidor!$AU$2,'Anexo V - Quadro Consolidado'!J98,0)</f>
        <v>0</v>
      </c>
      <c r="AV99" s="43">
        <f>IF('Anexo V - Quadro Consolidado'!AE98=Conferidor!$AV$2,'Anexo V - Quadro Consolidado'!J98,0)</f>
        <v>0</v>
      </c>
      <c r="AW99" s="43">
        <f>IF('Anexo V - Quadro Consolidado'!AE98=Conferidor!$AW$2,'Anexo V - Quadro Consolidado'!J98,0)</f>
        <v>0</v>
      </c>
      <c r="AX99" s="43">
        <f>IF('Anexo V - Quadro Consolidado'!AE98=Conferidor!$AX$2,'Anexo V - Quadro Consolidado'!J98,0)</f>
        <v>0</v>
      </c>
      <c r="AY99" s="43">
        <f>IF('Anexo V - Quadro Consolidado'!AE98=Conferidor!$AY$2,'Anexo V - Quadro Consolidado'!J98,0)</f>
        <v>0</v>
      </c>
      <c r="AZ99" s="43">
        <f>IF('Anexo V - Quadro Consolidado'!AE98=Conferidor!$AZ$2,'Anexo V - Quadro Consolidado'!J98,0)</f>
        <v>0</v>
      </c>
      <c r="BA99" s="43">
        <f>IF('Anexo V - Quadro Consolidado'!AE98=Conferidor!$BA$2,'Anexo V - Quadro Consolidado'!J98,0)</f>
        <v>0</v>
      </c>
      <c r="BB99" s="43">
        <f>IF('Anexo V - Quadro Consolidado'!AE98=Conferidor!$BB$2,'Anexo V - Quadro Consolidado'!J98,0)</f>
        <v>0</v>
      </c>
      <c r="BD99" s="43">
        <f>IF('Anexo V - Quadro Consolidado'!AF98=Conferidor!$BD$2,'Anexo V - Quadro Consolidado'!K98,0)</f>
        <v>0</v>
      </c>
      <c r="BE99" s="43">
        <f>IF('Anexo V - Quadro Consolidado'!AF98=Conferidor!$BE$2,'Anexo V - Quadro Consolidado'!K98,0)</f>
        <v>0</v>
      </c>
      <c r="BF99" s="43">
        <f>IF('Anexo V - Quadro Consolidado'!AF98=Conferidor!$BF$2,'Anexo V - Quadro Consolidado'!K98,0)</f>
        <v>0</v>
      </c>
      <c r="BG99" s="43">
        <f>IF('Anexo V - Quadro Consolidado'!AF98=Conferidor!$BG$2,'Anexo V - Quadro Consolidado'!K98,0)</f>
        <v>0</v>
      </c>
      <c r="BH99" s="43">
        <f>IF('Anexo V - Quadro Consolidado'!AF98=Conferidor!$BH$2,'Anexo V - Quadro Consolidado'!K98,0)</f>
        <v>1</v>
      </c>
      <c r="BI99" s="43">
        <f>IF('Anexo V - Quadro Consolidado'!AF98=Conferidor!$BI$2,'Anexo V - Quadro Consolidado'!K98,0)</f>
        <v>0</v>
      </c>
      <c r="BJ99" s="43">
        <f>IF('Anexo V - Quadro Consolidado'!AF98=Conferidor!$BJ$2,'Anexo V - Quadro Consolidado'!K98,0)</f>
        <v>0</v>
      </c>
      <c r="BK99" s="43">
        <f>IF('Anexo V - Quadro Consolidado'!AF98=Conferidor!$BK$2,'Anexo V - Quadro Consolidado'!K98,0)</f>
        <v>0</v>
      </c>
      <c r="BM99" s="43">
        <f>IF('Anexo V - Quadro Consolidado'!AG98=Conferidor!$BM$2,'Anexo V - Quadro Consolidado'!L98,0)</f>
        <v>0</v>
      </c>
      <c r="BN99" s="43">
        <f>IF('Anexo V - Quadro Consolidado'!AG98=Conferidor!$BN$2,'Anexo V - Quadro Consolidado'!L98,0)</f>
        <v>0</v>
      </c>
      <c r="BO99" s="43">
        <f>IF('Anexo V - Quadro Consolidado'!AG98=Conferidor!$BO$2,'Anexo V - Quadro Consolidado'!L98,0)</f>
        <v>0</v>
      </c>
      <c r="BP99" s="43">
        <f>IF('Anexo V - Quadro Consolidado'!AG98=Conferidor!$BP$2,'Anexo V - Quadro Consolidado'!L98,0)</f>
        <v>0</v>
      </c>
      <c r="BQ99" s="43">
        <f>IF('Anexo V - Quadro Consolidado'!AG98=Conferidor!$BQ$2,'Anexo V - Quadro Consolidado'!L98,0)</f>
        <v>0</v>
      </c>
      <c r="BR99" s="43">
        <f>IF('Anexo V - Quadro Consolidado'!AG98=Conferidor!$BR$2,'Anexo V - Quadro Consolidado'!L98,0)</f>
        <v>0</v>
      </c>
      <c r="BT99" s="43">
        <f>IF('Anexo V - Quadro Consolidado'!AD98=Conferidor!$BT$2,'Anexo V - Quadro Consolidado'!I98,0)</f>
        <v>0</v>
      </c>
      <c r="BU99" s="43">
        <f>IF('Anexo V - Quadro Consolidado'!AD98=Conferidor!$BU$2,'Anexo V - Quadro Consolidado'!I98,0)</f>
        <v>0</v>
      </c>
      <c r="BV99" s="43">
        <f>IF('Anexo V - Quadro Consolidado'!AD98=Conferidor!$BV$2,'Anexo V - Quadro Consolidado'!I98,0)</f>
        <v>0</v>
      </c>
      <c r="BW99" s="43">
        <f>IF('Anexo V - Quadro Consolidado'!AD98=Conferidor!$BW$2,'Anexo V - Quadro Consolidado'!I98,0)</f>
        <v>0</v>
      </c>
      <c r="BX99" s="43">
        <f>IF('Anexo V - Quadro Consolidado'!AD98=Conferidor!$BX$2,'Anexo V - Quadro Consolidado'!I98,0)</f>
        <v>0</v>
      </c>
      <c r="BY99" s="43">
        <f>IF('Anexo V - Quadro Consolidado'!AD98=Conferidor!$BY$2,'Anexo V - Quadro Consolidado'!I98,0)</f>
        <v>0</v>
      </c>
      <c r="CA99" s="43">
        <f>IF('Anexo V - Quadro Consolidado'!AK98=Conferidor!$CA$2,'Anexo V - Quadro Consolidado'!P98,0)</f>
        <v>0</v>
      </c>
      <c r="CB99" s="43">
        <f>IF('Anexo V - Quadro Consolidado'!AK98=Conferidor!$CB$2,'Anexo V - Quadro Consolidado'!P98,0)</f>
        <v>0</v>
      </c>
      <c r="CC99" s="43">
        <f>IF('Anexo V - Quadro Consolidado'!AK98=Conferidor!$CC$2,'Anexo V - Quadro Consolidado'!P98,0)</f>
        <v>0</v>
      </c>
      <c r="CD99" s="43">
        <f>IF('Anexo V - Quadro Consolidado'!AK98=Conferidor!$CD$2,'Anexo V - Quadro Consolidado'!P98,0)</f>
        <v>0</v>
      </c>
      <c r="CE99" s="43">
        <f>IF('Anexo V - Quadro Consolidado'!AK98=Conferidor!$CE$2,'Anexo V - Quadro Consolidado'!P98,0)</f>
        <v>0</v>
      </c>
      <c r="CF99" s="43">
        <f>IF('Anexo V - Quadro Consolidado'!AK98=Conferidor!$CF$2,'Anexo V - Quadro Consolidado'!P98,0)</f>
        <v>0</v>
      </c>
      <c r="CH99" s="43">
        <f>IF('Anexo V - Quadro Consolidado'!AM98=Conferidor!$CH$2,'Anexo V - Quadro Consolidado'!R98,0)</f>
        <v>0</v>
      </c>
      <c r="CI99" s="43">
        <f>IF('Anexo V - Quadro Consolidado'!AM98=Conferidor!$CI$2,'Anexo V - Quadro Consolidado'!R98,0)</f>
        <v>0</v>
      </c>
      <c r="CJ99" s="43">
        <f>IF('Anexo V - Quadro Consolidado'!AM98=Conferidor!$CJ$2,'Anexo V - Quadro Consolidado'!R98,0)</f>
        <v>0</v>
      </c>
      <c r="CK99" s="43">
        <f>IF('Anexo V - Quadro Consolidado'!AM98=Conferidor!$CK$2,'Anexo V - Quadro Consolidado'!R98,0)</f>
        <v>0</v>
      </c>
      <c r="CL99" s="43">
        <f>IF('Anexo V - Quadro Consolidado'!AM98=Conferidor!$CL$2,'Anexo V - Quadro Consolidado'!R98,0)</f>
        <v>0</v>
      </c>
      <c r="CM99" s="43">
        <f>IF('Anexo V - Quadro Consolidado'!AM98=Conferidor!$CM$2,'Anexo V - Quadro Consolidado'!R98,0)</f>
        <v>0</v>
      </c>
      <c r="CO99" s="43">
        <f>IF('Anexo V - Quadro Consolidado'!AN98=Conferidor!$CO$2,'Anexo V - Quadro Consolidado'!S98,0)</f>
        <v>0</v>
      </c>
      <c r="CP99" s="43">
        <f>IF('Anexo V - Quadro Consolidado'!AN98=Conferidor!$CP$2,'Anexo V - Quadro Consolidado'!S98,0)</f>
        <v>0</v>
      </c>
      <c r="CQ99" s="43">
        <f>IF('Anexo V - Quadro Consolidado'!AN98=Conferidor!$CQ$2,'Anexo V - Quadro Consolidado'!S98,0)</f>
        <v>0</v>
      </c>
      <c r="CR99" s="43">
        <f>IF('Anexo V - Quadro Consolidado'!AN98=Conferidor!$CR$2,'Anexo V - Quadro Consolidado'!S98,0)</f>
        <v>0</v>
      </c>
      <c r="CS99" s="43">
        <f>IF('Anexo V - Quadro Consolidado'!AN98=Conferidor!$CS$2,'Anexo V - Quadro Consolidado'!S98,0)</f>
        <v>0</v>
      </c>
      <c r="CT99" s="43">
        <f>IF('Anexo V - Quadro Consolidado'!AN98=Conferidor!$CT$2,'Anexo V - Quadro Consolidado'!S98,0)</f>
        <v>0</v>
      </c>
      <c r="CV99" s="43">
        <f>IF('Anexo V - Quadro Consolidado'!AO98=Conferidor!$CV$2,'Anexo V - Quadro Consolidado'!T98,0)</f>
        <v>0</v>
      </c>
      <c r="CW99" s="43">
        <f>IF('Anexo V - Quadro Consolidado'!AO98=Conferidor!$CW$2,'Anexo V - Quadro Consolidado'!T98,0)</f>
        <v>0</v>
      </c>
      <c r="CX99" s="43">
        <f>IF('Anexo V - Quadro Consolidado'!AO98=Conferidor!$CX$2,'Anexo V - Quadro Consolidado'!T98,0)</f>
        <v>0</v>
      </c>
      <c r="CY99" s="43">
        <f>IF('Anexo V - Quadro Consolidado'!AO98=Conferidor!$CY$2,'Anexo V - Quadro Consolidado'!T98,0)</f>
        <v>0</v>
      </c>
      <c r="CZ99" s="43">
        <f>IF('Anexo V - Quadro Consolidado'!AO98=Conferidor!$CZ$2,'Anexo V - Quadro Consolidado'!T98,0)</f>
        <v>0</v>
      </c>
      <c r="DA99" s="43">
        <f>IF('Anexo V - Quadro Consolidado'!AO98=Conferidor!$DA$2,'Anexo V - Quadro Consolidado'!T98,0)</f>
        <v>0</v>
      </c>
      <c r="DC99" s="43">
        <f>IF('Anexo V - Quadro Consolidado'!AL98=Conferidor!$DC$2,'Anexo V - Quadro Consolidado'!Q98,0)</f>
        <v>0</v>
      </c>
      <c r="DD99" s="43">
        <f>IF('Anexo V - Quadro Consolidado'!AL98=Conferidor!$DD$2,'Anexo V - Quadro Consolidado'!Q98,0)</f>
        <v>0</v>
      </c>
      <c r="DE99" s="43">
        <f>IF('Anexo V - Quadro Consolidado'!AL98=Conferidor!$DE$2,'Anexo V - Quadro Consolidado'!Q98,0)</f>
        <v>0</v>
      </c>
      <c r="DF99" s="43">
        <f>IF('Anexo V - Quadro Consolidado'!AL98=Conferidor!$DF$2,'Anexo V - Quadro Consolidado'!Q98,0)</f>
        <v>0</v>
      </c>
      <c r="DG99" s="43">
        <f>IF('Anexo V - Quadro Consolidado'!AL98=Conferidor!$DG$2,'Anexo V - Quadro Consolidado'!Q98,0)</f>
        <v>0</v>
      </c>
      <c r="DH99" s="43">
        <f>IF('Anexo V - Quadro Consolidado'!AL98=Conferidor!$DH$2,'Anexo V - Quadro Consolidado'!Q98,0)</f>
        <v>0</v>
      </c>
      <c r="DJ99" s="43">
        <f>IF('Anexo V - Quadro Consolidado'!AP98=Conferidor!$DJ$2,'Anexo V - Quadro Consolidado'!U98,0)</f>
        <v>0</v>
      </c>
      <c r="DK99" s="43">
        <f>IF('Anexo V - Quadro Consolidado'!AP98=Conferidor!$DK$2,'Anexo V - Quadro Consolidado'!U98,0)</f>
        <v>0</v>
      </c>
      <c r="DL99" s="43">
        <f>IF('Anexo V - Quadro Consolidado'!AP98=Conferidor!$DL$2,'Anexo V - Quadro Consolidado'!U98,0)</f>
        <v>0</v>
      </c>
      <c r="DM99" s="43">
        <f>IF('Anexo V - Quadro Consolidado'!AP98=Conferidor!$DM$2,'Anexo V - Quadro Consolidado'!U98,0)</f>
        <v>0</v>
      </c>
      <c r="DN99" s="43">
        <f>IF('Anexo V - Quadro Consolidado'!AP98=Conferidor!$DN$2,'Anexo V - Quadro Consolidado'!U98,0)</f>
        <v>0</v>
      </c>
      <c r="DO99" s="43">
        <f>IF('Anexo V - Quadro Consolidado'!AP98=Conferidor!$DO$2,'Anexo V - Quadro Consolidado'!U98,0)</f>
        <v>0</v>
      </c>
      <c r="DQ99" s="43">
        <f>IF('Anexo V - Quadro Consolidado'!AQ98=Conferidor!$DQ$2,'Anexo V - Quadro Consolidado'!V98,0)</f>
        <v>0</v>
      </c>
      <c r="DR99" s="43">
        <f>IF('Anexo V - Quadro Consolidado'!AQ98=Conferidor!$DR$2,'Anexo V - Quadro Consolidado'!V98,0)</f>
        <v>0</v>
      </c>
      <c r="DS99" s="43">
        <f>IF('Anexo V - Quadro Consolidado'!AQ98=Conferidor!$DS$2,'Anexo V - Quadro Consolidado'!V98,0)</f>
        <v>0</v>
      </c>
      <c r="DT99" s="43">
        <f>IF('Anexo V - Quadro Consolidado'!AQ98=Conferidor!$DT$2,'Anexo V - Quadro Consolidado'!V98,0)</f>
        <v>0</v>
      </c>
      <c r="DU99" s="43">
        <f>IF('Anexo V - Quadro Consolidado'!AQ98=Conferidor!$DU$2,'Anexo V - Quadro Consolidado'!V98,0)</f>
        <v>0</v>
      </c>
      <c r="DV99" s="43">
        <f>IF('Anexo V - Quadro Consolidado'!AQ98=Conferidor!$DV$2,'Anexo V - Quadro Consolidado'!V98,0)</f>
        <v>0</v>
      </c>
      <c r="DX99" s="22">
        <f>IF('Anexo V - Quadro Consolidado'!AR98=Conferidor!$DX$2,'Anexo V - Quadro Consolidado'!W98,0)</f>
        <v>0</v>
      </c>
      <c r="DY99" s="22">
        <f>IF('Anexo V - Quadro Consolidado'!AR98=Conferidor!$DY$2,'Anexo V - Quadro Consolidado'!W98,0)</f>
        <v>0</v>
      </c>
      <c r="DZ99" s="22">
        <f>IF('Anexo V - Quadro Consolidado'!AR98=Conferidor!$DZ$2,'Anexo V - Quadro Consolidado'!W98,0)</f>
        <v>0</v>
      </c>
      <c r="EA99" s="22">
        <f>IF('Anexo V - Quadro Consolidado'!AR98=Conferidor!$EA$2,'Anexo V - Quadro Consolidado'!W98,0)</f>
        <v>0</v>
      </c>
      <c r="EB99" s="22">
        <f>IF('Anexo V - Quadro Consolidado'!AR98=Conferidor!$EB$2,'Anexo V - Quadro Consolidado'!W98,0)</f>
        <v>0</v>
      </c>
      <c r="EC99" s="22">
        <f>IF('Anexo V - Quadro Consolidado'!AR98=Conferidor!$EC$2,'Anexo V - Quadro Consolidado'!W98,0)</f>
        <v>0</v>
      </c>
      <c r="EE99" s="43">
        <f>IF('Anexo V - Quadro Consolidado'!AS98=Conferidor!$EE$2,'Anexo V - Quadro Consolidado'!X98,0)</f>
        <v>0</v>
      </c>
      <c r="EF99" s="43">
        <f>IF('Anexo V - Quadro Consolidado'!AS98=Conferidor!$EF$2,'Anexo V - Quadro Consolidado'!X98,0)</f>
        <v>0</v>
      </c>
      <c r="EG99" s="43">
        <f>IF('Anexo V - Quadro Consolidado'!AS98=Conferidor!$EG$2,'Anexo V - Quadro Consolidado'!X98,0)</f>
        <v>0</v>
      </c>
      <c r="EH99" s="43">
        <f>IF('Anexo V - Quadro Consolidado'!AS98=Conferidor!$EH$2,'Anexo V - Quadro Consolidado'!X98,0)</f>
        <v>0</v>
      </c>
      <c r="EI99" s="43">
        <f>IF('Anexo V - Quadro Consolidado'!AS98=Conferidor!$EI$2,'Anexo V - Quadro Consolidado'!X98,0)</f>
        <v>0</v>
      </c>
      <c r="EJ99" s="43">
        <f>IF('Anexo V - Quadro Consolidado'!AS98=Conferidor!$EJ$2,'Anexo V - Quadro Consolidado'!X98,0)</f>
        <v>0</v>
      </c>
      <c r="EL99" s="43">
        <f>IF('Anexo V - Quadro Consolidado'!AT98=Conferidor!$EL$2,'Anexo V - Quadro Consolidado'!Y98,0)</f>
        <v>0</v>
      </c>
      <c r="EM99" s="43">
        <f>IF('Anexo V - Quadro Consolidado'!AT98=Conferidor!$EM$2,'Anexo V - Quadro Consolidado'!Y98,0)</f>
        <v>0</v>
      </c>
      <c r="EN99" s="43">
        <f>IF('Anexo V - Quadro Consolidado'!AT98=Conferidor!$EN$2,'Anexo V - Quadro Consolidado'!Y98,0)</f>
        <v>0</v>
      </c>
      <c r="EO99" s="43">
        <f>IF('Anexo V - Quadro Consolidado'!AT98=Conferidor!$EO$2,'Anexo V - Quadro Consolidado'!Y98,0)</f>
        <v>0</v>
      </c>
      <c r="EP99" s="43">
        <f>IF('Anexo V - Quadro Consolidado'!AT98=Conferidor!$EP$2,'Anexo V - Quadro Consolidado'!Y98,0)</f>
        <v>0</v>
      </c>
      <c r="EQ99" s="43">
        <f>IF('Anexo V - Quadro Consolidado'!AT98=Conferidor!$EQ$2,'Anexo V - Quadro Consolidado'!Y98,0)</f>
        <v>0</v>
      </c>
    </row>
    <row r="100" spans="1:147">
      <c r="A100" s="475" t="s">
        <v>107</v>
      </c>
      <c r="B100" s="475" t="s">
        <v>128</v>
      </c>
      <c r="C100" s="12" t="s">
        <v>121</v>
      </c>
      <c r="D100" s="50">
        <f>IF('Anexo V - Quadro Consolidado'!AA99=Conferidor!$D$2,'Anexo V - Quadro Consolidado'!F99,0)</f>
        <v>0</v>
      </c>
      <c r="E100" s="50">
        <f>IF('Anexo V - Quadro Consolidado'!AA99=Conferidor!$E$2,'Anexo V - Quadro Consolidado'!F99,0)</f>
        <v>0</v>
      </c>
      <c r="F100" s="50">
        <f>IF('Anexo V - Quadro Consolidado'!AA99=Conferidor!$F$2,'Anexo V - Quadro Consolidado'!F99,0)</f>
        <v>0</v>
      </c>
      <c r="G100" s="50">
        <f>IF('Anexo V - Quadro Consolidado'!AA99=Conferidor!$G$2,'Anexo V - Quadro Consolidado'!F99,0)</f>
        <v>0</v>
      </c>
      <c r="H100" s="50">
        <f>IF('Anexo V - Quadro Consolidado'!AA99=Conferidor!$H$2,'Anexo V - Quadro Consolidado'!F99,0)</f>
        <v>0</v>
      </c>
      <c r="I100" s="50">
        <f>IF('Anexo V - Quadro Consolidado'!AA99=Conferidor!$I$2,'Anexo V - Quadro Consolidado'!F99,0)</f>
        <v>0</v>
      </c>
      <c r="K100" s="262">
        <f>IF('Anexo V - Quadro Consolidado'!AB99=Conferidor!$K$2,'Anexo V - Quadro Consolidado'!G99,0)</f>
        <v>0</v>
      </c>
      <c r="L100" s="262">
        <f>IF('Anexo V - Quadro Consolidado'!AB99=Conferidor!$L$2,'Anexo V - Quadro Consolidado'!G99,0)</f>
        <v>0</v>
      </c>
      <c r="M100" s="262">
        <f>IF('Anexo V - Quadro Consolidado'!AB99=Conferidor!$M$2,'Anexo V - Quadro Consolidado'!G99,0)</f>
        <v>0</v>
      </c>
      <c r="N100" s="262">
        <f>IF('Anexo V - Quadro Consolidado'!AB99=Conferidor!$N$2,'Anexo V - Quadro Consolidado'!G99,0)</f>
        <v>0</v>
      </c>
      <c r="O100" s="262">
        <f>IF('Anexo V - Quadro Consolidado'!AB99=Conferidor!$O$2,'Anexo V - Quadro Consolidado'!G99,0)</f>
        <v>0</v>
      </c>
      <c r="P100" s="262">
        <f>IF('Anexo V - Quadro Consolidado'!AB99=Conferidor!$P$2,'Anexo V - Quadro Consolidado'!G99,0)</f>
        <v>0</v>
      </c>
      <c r="R100" s="50">
        <f>IF('Anexo V - Quadro Consolidado'!AC99=Conferidor!$R$2,'Anexo V - Quadro Consolidado'!H99,0)</f>
        <v>0</v>
      </c>
      <c r="S100" s="50">
        <f>IF('Anexo V - Quadro Consolidado'!AC99=Conferidor!$S$2,'Anexo V - Quadro Consolidado'!H99,0)</f>
        <v>0</v>
      </c>
      <c r="T100" s="50">
        <f>IF('Anexo V - Quadro Consolidado'!AC99=Conferidor!$T$2,'Anexo V - Quadro Consolidado'!H99,0)</f>
        <v>0</v>
      </c>
      <c r="U100" s="50">
        <f>IF('Anexo V - Quadro Consolidado'!AC99=Conferidor!$U$2,'Anexo V - Quadro Consolidado'!H99,0)</f>
        <v>0</v>
      </c>
      <c r="V100" s="50">
        <f>IF('Anexo V - Quadro Consolidado'!AC99=Conferidor!$V$2,'Anexo V - Quadro Consolidado'!H99,0)</f>
        <v>0</v>
      </c>
      <c r="W100" s="50">
        <f>IF('Anexo V - Quadro Consolidado'!AC99=Conferidor!$W$2,'Anexo V - Quadro Consolidado'!H99,0)</f>
        <v>0</v>
      </c>
      <c r="Y100" s="43">
        <f>IF('Anexo V - Quadro Consolidado'!AH99=Conferidor!$Y$2,'Anexo V - Quadro Consolidado'!M99,0)</f>
        <v>0</v>
      </c>
      <c r="Z100" s="43">
        <f>IF('Anexo V - Quadro Consolidado'!AH99=Conferidor!$Z$2,'Anexo V - Quadro Consolidado'!M99,0)</f>
        <v>0</v>
      </c>
      <c r="AA100" s="43">
        <f>IF('Anexo V - Quadro Consolidado'!AH99=Conferidor!$AA$2,'Anexo V - Quadro Consolidado'!M99,0)</f>
        <v>0</v>
      </c>
      <c r="AB100" s="43">
        <f>IF('Anexo V - Quadro Consolidado'!AH99=Conferidor!$AB$2,'Anexo V - Quadro Consolidado'!M99,0)</f>
        <v>0</v>
      </c>
      <c r="AC100" s="43">
        <f>IF('Anexo V - Quadro Consolidado'!AH99=Conferidor!$AC$2,'Anexo V - Quadro Consolidado'!M99,0)</f>
        <v>0</v>
      </c>
      <c r="AD100" s="43">
        <f>IF('Anexo V - Quadro Consolidado'!AH99=Conferidor!$AD$2,'Anexo V - Quadro Consolidado'!M99,0)</f>
        <v>0</v>
      </c>
      <c r="AF100" s="43">
        <f>IF('Anexo V - Quadro Consolidado'!AI99=Conferidor!$AF$2,'Anexo V - Quadro Consolidado'!N99,0)</f>
        <v>0</v>
      </c>
      <c r="AG100" s="43">
        <f>IF('Anexo V - Quadro Consolidado'!AI99=Conferidor!$AG$2,'Anexo V - Quadro Consolidado'!N99,0)</f>
        <v>0</v>
      </c>
      <c r="AH100" s="43">
        <f>IF('Anexo V - Quadro Consolidado'!AI99=Conferidor!$AH$2,'Anexo V - Quadro Consolidado'!N99,0)</f>
        <v>0</v>
      </c>
      <c r="AI100" s="43">
        <f>IF('Anexo V - Quadro Consolidado'!AI99=Conferidor!$AI$2,'Anexo V - Quadro Consolidado'!N99,0)</f>
        <v>0</v>
      </c>
      <c r="AJ100" s="43">
        <f>IF('Anexo V - Quadro Consolidado'!AI99=Conferidor!$AJ$2,'Anexo V - Quadro Consolidado'!N99,0)</f>
        <v>0</v>
      </c>
      <c r="AK100" s="43">
        <f>IF('Anexo V - Quadro Consolidado'!AI99=Conferidor!$AK$2,'Anexo V - Quadro Consolidado'!N99,0)</f>
        <v>0</v>
      </c>
      <c r="AM100" s="43">
        <f>IF('Anexo V - Quadro Consolidado'!AJ99=Conferidor!$AM$2,'Anexo V - Quadro Consolidado'!O99,0)</f>
        <v>0</v>
      </c>
      <c r="AN100" s="43">
        <f>IF('Anexo V - Quadro Consolidado'!AJ99=Conferidor!$AN$2,'Anexo V - Quadro Consolidado'!O99,0)</f>
        <v>0</v>
      </c>
      <c r="AO100" s="43">
        <f>IF('Anexo V - Quadro Consolidado'!AJ99=Conferidor!$AO$2,'Anexo V - Quadro Consolidado'!O99,0)</f>
        <v>0</v>
      </c>
      <c r="AP100" s="43">
        <f>IF('Anexo V - Quadro Consolidado'!AJ99=Conferidor!$AP$2,'Anexo V - Quadro Consolidado'!O99,0)</f>
        <v>0</v>
      </c>
      <c r="AQ100" s="43">
        <f>IF('Anexo V - Quadro Consolidado'!AJ99=Conferidor!$AQ$2,'Anexo V - Quadro Consolidado'!O99,0)</f>
        <v>0</v>
      </c>
      <c r="AR100" s="43">
        <f>IF('Anexo V - Quadro Consolidado'!AJ99=Conferidor!$AR$2,'Anexo V - Quadro Consolidado'!O99,0)</f>
        <v>0</v>
      </c>
      <c r="AT100" s="43">
        <f>IF('Anexo V - Quadro Consolidado'!AE99=Conferidor!$AT$2,'Anexo V - Quadro Consolidado'!J99,0)</f>
        <v>0</v>
      </c>
      <c r="AU100" s="43">
        <f>IF('Anexo V - Quadro Consolidado'!AE99=Conferidor!$AU$2,'Anexo V - Quadro Consolidado'!J99,0)</f>
        <v>0</v>
      </c>
      <c r="AV100" s="43">
        <f>IF('Anexo V - Quadro Consolidado'!AE99=Conferidor!$AV$2,'Anexo V - Quadro Consolidado'!J99,0)</f>
        <v>0</v>
      </c>
      <c r="AW100" s="43">
        <f>IF('Anexo V - Quadro Consolidado'!AE99=Conferidor!$AW$2,'Anexo V - Quadro Consolidado'!J99,0)</f>
        <v>0</v>
      </c>
      <c r="AX100" s="43">
        <f>IF('Anexo V - Quadro Consolidado'!AE99=Conferidor!$AX$2,'Anexo V - Quadro Consolidado'!J99,0)</f>
        <v>1</v>
      </c>
      <c r="AY100" s="43">
        <f>IF('Anexo V - Quadro Consolidado'!AE99=Conferidor!$AY$2,'Anexo V - Quadro Consolidado'!J99,0)</f>
        <v>0</v>
      </c>
      <c r="AZ100" s="43">
        <f>IF('Anexo V - Quadro Consolidado'!AE99=Conferidor!$AZ$2,'Anexo V - Quadro Consolidado'!J99,0)</f>
        <v>0</v>
      </c>
      <c r="BA100" s="43">
        <f>IF('Anexo V - Quadro Consolidado'!AE99=Conferidor!$BA$2,'Anexo V - Quadro Consolidado'!J99,0)</f>
        <v>0</v>
      </c>
      <c r="BB100" s="43">
        <f>IF('Anexo V - Quadro Consolidado'!AE99=Conferidor!$BB$2,'Anexo V - Quadro Consolidado'!J99,0)</f>
        <v>0</v>
      </c>
      <c r="BD100" s="43">
        <f>IF('Anexo V - Quadro Consolidado'!AF99=Conferidor!$BD$2,'Anexo V - Quadro Consolidado'!K99,0)</f>
        <v>0</v>
      </c>
      <c r="BE100" s="43">
        <f>IF('Anexo V - Quadro Consolidado'!AF99=Conferidor!$BE$2,'Anexo V - Quadro Consolidado'!K99,0)</f>
        <v>0</v>
      </c>
      <c r="BF100" s="43">
        <f>IF('Anexo V - Quadro Consolidado'!AF99=Conferidor!$BF$2,'Anexo V - Quadro Consolidado'!K99,0)</f>
        <v>0</v>
      </c>
      <c r="BG100" s="43">
        <f>IF('Anexo V - Quadro Consolidado'!AF99=Conferidor!$BG$2,'Anexo V - Quadro Consolidado'!K99,0)</f>
        <v>0</v>
      </c>
      <c r="BH100" s="43">
        <f>IF('Anexo V - Quadro Consolidado'!AF99=Conferidor!$BH$2,'Anexo V - Quadro Consolidado'!K99,0)</f>
        <v>0</v>
      </c>
      <c r="BI100" s="43">
        <f>IF('Anexo V - Quadro Consolidado'!AF99=Conferidor!$BI$2,'Anexo V - Quadro Consolidado'!K99,0)</f>
        <v>0</v>
      </c>
      <c r="BJ100" s="43">
        <f>IF('Anexo V - Quadro Consolidado'!AF99=Conferidor!$BJ$2,'Anexo V - Quadro Consolidado'!K99,0)</f>
        <v>0</v>
      </c>
      <c r="BK100" s="43">
        <f>IF('Anexo V - Quadro Consolidado'!AF99=Conferidor!$BK$2,'Anexo V - Quadro Consolidado'!K99,0)</f>
        <v>0</v>
      </c>
      <c r="BM100" s="43">
        <f>IF('Anexo V - Quadro Consolidado'!AG99=Conferidor!$BM$2,'Anexo V - Quadro Consolidado'!L99,0)</f>
        <v>0</v>
      </c>
      <c r="BN100" s="43">
        <f>IF('Anexo V - Quadro Consolidado'!AG99=Conferidor!$BN$2,'Anexo V - Quadro Consolidado'!L99,0)</f>
        <v>0</v>
      </c>
      <c r="BO100" s="43">
        <f>IF('Anexo V - Quadro Consolidado'!AG99=Conferidor!$BO$2,'Anexo V - Quadro Consolidado'!L99,0)</f>
        <v>0</v>
      </c>
      <c r="BP100" s="43">
        <f>IF('Anexo V - Quadro Consolidado'!AG99=Conferidor!$BP$2,'Anexo V - Quadro Consolidado'!L99,0)</f>
        <v>0</v>
      </c>
      <c r="BQ100" s="43">
        <f>IF('Anexo V - Quadro Consolidado'!AG99=Conferidor!$BQ$2,'Anexo V - Quadro Consolidado'!L99,0)</f>
        <v>0</v>
      </c>
      <c r="BR100" s="43">
        <f>IF('Anexo V - Quadro Consolidado'!AG99=Conferidor!$BR$2,'Anexo V - Quadro Consolidado'!L99,0)</f>
        <v>0</v>
      </c>
      <c r="BT100" s="43">
        <f>IF('Anexo V - Quadro Consolidado'!AD99=Conferidor!$BT$2,'Anexo V - Quadro Consolidado'!I99,0)</f>
        <v>0</v>
      </c>
      <c r="BU100" s="43">
        <f>IF('Anexo V - Quadro Consolidado'!AD99=Conferidor!$BU$2,'Anexo V - Quadro Consolidado'!I99,0)</f>
        <v>0</v>
      </c>
      <c r="BV100" s="43">
        <f>IF('Anexo V - Quadro Consolidado'!AD99=Conferidor!$BV$2,'Anexo V - Quadro Consolidado'!I99,0)</f>
        <v>0</v>
      </c>
      <c r="BW100" s="43">
        <f>IF('Anexo V - Quadro Consolidado'!AD99=Conferidor!$BW$2,'Anexo V - Quadro Consolidado'!I99,0)</f>
        <v>0</v>
      </c>
      <c r="BX100" s="43">
        <f>IF('Anexo V - Quadro Consolidado'!AD99=Conferidor!$BX$2,'Anexo V - Quadro Consolidado'!I99,0)</f>
        <v>0</v>
      </c>
      <c r="BY100" s="43">
        <f>IF('Anexo V - Quadro Consolidado'!AD99=Conferidor!$BY$2,'Anexo V - Quadro Consolidado'!I99,0)</f>
        <v>0</v>
      </c>
      <c r="CA100" s="43">
        <f>IF('Anexo V - Quadro Consolidado'!AK99=Conferidor!$CA$2,'Anexo V - Quadro Consolidado'!P99,0)</f>
        <v>0</v>
      </c>
      <c r="CB100" s="43">
        <f>IF('Anexo V - Quadro Consolidado'!AK99=Conferidor!$CB$2,'Anexo V - Quadro Consolidado'!P99,0)</f>
        <v>0</v>
      </c>
      <c r="CC100" s="43">
        <f>IF('Anexo V - Quadro Consolidado'!AK99=Conferidor!$CC$2,'Anexo V - Quadro Consolidado'!P99,0)</f>
        <v>0</v>
      </c>
      <c r="CD100" s="43">
        <f>IF('Anexo V - Quadro Consolidado'!AK99=Conferidor!$CD$2,'Anexo V - Quadro Consolidado'!P99,0)</f>
        <v>0</v>
      </c>
      <c r="CE100" s="43">
        <f>IF('Anexo V - Quadro Consolidado'!AK99=Conferidor!$CE$2,'Anexo V - Quadro Consolidado'!P99,0)</f>
        <v>0</v>
      </c>
      <c r="CF100" s="43">
        <f>IF('Anexo V - Quadro Consolidado'!AK99=Conferidor!$CF$2,'Anexo V - Quadro Consolidado'!P99,0)</f>
        <v>0</v>
      </c>
      <c r="CH100" s="43">
        <f>IF('Anexo V - Quadro Consolidado'!AM99=Conferidor!$CH$2,'Anexo V - Quadro Consolidado'!R99,0)</f>
        <v>0</v>
      </c>
      <c r="CI100" s="43">
        <f>IF('Anexo V - Quadro Consolidado'!AM99=Conferidor!$CI$2,'Anexo V - Quadro Consolidado'!R99,0)</f>
        <v>0</v>
      </c>
      <c r="CJ100" s="43">
        <f>IF('Anexo V - Quadro Consolidado'!AM99=Conferidor!$CJ$2,'Anexo V - Quadro Consolidado'!R99,0)</f>
        <v>0</v>
      </c>
      <c r="CK100" s="43">
        <f>IF('Anexo V - Quadro Consolidado'!AM99=Conferidor!$CK$2,'Anexo V - Quadro Consolidado'!R99,0)</f>
        <v>0</v>
      </c>
      <c r="CL100" s="43">
        <f>IF('Anexo V - Quadro Consolidado'!AM99=Conferidor!$CL$2,'Anexo V - Quadro Consolidado'!R99,0)</f>
        <v>0</v>
      </c>
      <c r="CM100" s="43">
        <f>IF('Anexo V - Quadro Consolidado'!AM99=Conferidor!$CM$2,'Anexo V - Quadro Consolidado'!R99,0)</f>
        <v>0</v>
      </c>
      <c r="CO100" s="43">
        <f>IF('Anexo V - Quadro Consolidado'!AN99=Conferidor!$CO$2,'Anexo V - Quadro Consolidado'!S99,0)</f>
        <v>0</v>
      </c>
      <c r="CP100" s="43">
        <f>IF('Anexo V - Quadro Consolidado'!AN99=Conferidor!$CP$2,'Anexo V - Quadro Consolidado'!S99,0)</f>
        <v>0</v>
      </c>
      <c r="CQ100" s="43">
        <f>IF('Anexo V - Quadro Consolidado'!AN99=Conferidor!$CQ$2,'Anexo V - Quadro Consolidado'!S99,0)</f>
        <v>0</v>
      </c>
      <c r="CR100" s="43">
        <f>IF('Anexo V - Quadro Consolidado'!AN99=Conferidor!$CR$2,'Anexo V - Quadro Consolidado'!S99,0)</f>
        <v>0</v>
      </c>
      <c r="CS100" s="43">
        <f>IF('Anexo V - Quadro Consolidado'!AN99=Conferidor!$CS$2,'Anexo V - Quadro Consolidado'!S99,0)</f>
        <v>0</v>
      </c>
      <c r="CT100" s="43">
        <f>IF('Anexo V - Quadro Consolidado'!AN99=Conferidor!$CT$2,'Anexo V - Quadro Consolidado'!S99,0)</f>
        <v>0</v>
      </c>
      <c r="CV100" s="43">
        <f>IF('Anexo V - Quadro Consolidado'!AO99=Conferidor!$CV$2,'Anexo V - Quadro Consolidado'!T99,0)</f>
        <v>0</v>
      </c>
      <c r="CW100" s="43">
        <f>IF('Anexo V - Quadro Consolidado'!AO99=Conferidor!$CW$2,'Anexo V - Quadro Consolidado'!T99,0)</f>
        <v>0</v>
      </c>
      <c r="CX100" s="43">
        <f>IF('Anexo V - Quadro Consolidado'!AO99=Conferidor!$CX$2,'Anexo V - Quadro Consolidado'!T99,0)</f>
        <v>0</v>
      </c>
      <c r="CY100" s="43">
        <f>IF('Anexo V - Quadro Consolidado'!AO99=Conferidor!$CY$2,'Anexo V - Quadro Consolidado'!T99,0)</f>
        <v>0</v>
      </c>
      <c r="CZ100" s="43">
        <f>IF('Anexo V - Quadro Consolidado'!AO99=Conferidor!$CZ$2,'Anexo V - Quadro Consolidado'!T99,0)</f>
        <v>0</v>
      </c>
      <c r="DA100" s="43">
        <f>IF('Anexo V - Quadro Consolidado'!AO99=Conferidor!$DA$2,'Anexo V - Quadro Consolidado'!T99,0)</f>
        <v>0</v>
      </c>
      <c r="DC100" s="43">
        <f>IF('Anexo V - Quadro Consolidado'!AL99=Conferidor!$DC$2,'Anexo V - Quadro Consolidado'!Q99,0)</f>
        <v>0</v>
      </c>
      <c r="DD100" s="43">
        <f>IF('Anexo V - Quadro Consolidado'!AL99=Conferidor!$DD$2,'Anexo V - Quadro Consolidado'!Q99,0)</f>
        <v>0</v>
      </c>
      <c r="DE100" s="43">
        <f>IF('Anexo V - Quadro Consolidado'!AL99=Conferidor!$DE$2,'Anexo V - Quadro Consolidado'!Q99,0)</f>
        <v>0</v>
      </c>
      <c r="DF100" s="43">
        <f>IF('Anexo V - Quadro Consolidado'!AL99=Conferidor!$DF$2,'Anexo V - Quadro Consolidado'!Q99,0)</f>
        <v>0</v>
      </c>
      <c r="DG100" s="43">
        <f>IF('Anexo V - Quadro Consolidado'!AL99=Conferidor!$DG$2,'Anexo V - Quadro Consolidado'!Q99,0)</f>
        <v>0</v>
      </c>
      <c r="DH100" s="43">
        <f>IF('Anexo V - Quadro Consolidado'!AL99=Conferidor!$DH$2,'Anexo V - Quadro Consolidado'!Q99,0)</f>
        <v>0</v>
      </c>
      <c r="DJ100" s="43">
        <f>IF('Anexo V - Quadro Consolidado'!AP99=Conferidor!$DJ$2,'Anexo V - Quadro Consolidado'!U99,0)</f>
        <v>0</v>
      </c>
      <c r="DK100" s="43">
        <f>IF('Anexo V - Quadro Consolidado'!AP99=Conferidor!$DK$2,'Anexo V - Quadro Consolidado'!U99,0)</f>
        <v>0</v>
      </c>
      <c r="DL100" s="43">
        <f>IF('Anexo V - Quadro Consolidado'!AP99=Conferidor!$DL$2,'Anexo V - Quadro Consolidado'!U99,0)</f>
        <v>0</v>
      </c>
      <c r="DM100" s="43">
        <f>IF('Anexo V - Quadro Consolidado'!AP99=Conferidor!$DM$2,'Anexo V - Quadro Consolidado'!U99,0)</f>
        <v>0</v>
      </c>
      <c r="DN100" s="43">
        <f>IF('Anexo V - Quadro Consolidado'!AP99=Conferidor!$DN$2,'Anexo V - Quadro Consolidado'!U99,0)</f>
        <v>0</v>
      </c>
      <c r="DO100" s="43">
        <f>IF('Anexo V - Quadro Consolidado'!AP99=Conferidor!$DO$2,'Anexo V - Quadro Consolidado'!U99,0)</f>
        <v>0</v>
      </c>
      <c r="DQ100" s="43">
        <f>IF('Anexo V - Quadro Consolidado'!AQ99=Conferidor!$DQ$2,'Anexo V - Quadro Consolidado'!V99,0)</f>
        <v>0</v>
      </c>
      <c r="DR100" s="43">
        <f>IF('Anexo V - Quadro Consolidado'!AQ99=Conferidor!$DR$2,'Anexo V - Quadro Consolidado'!V99,0)</f>
        <v>0</v>
      </c>
      <c r="DS100" s="43">
        <f>IF('Anexo V - Quadro Consolidado'!AQ99=Conferidor!$DS$2,'Anexo V - Quadro Consolidado'!V99,0)</f>
        <v>0</v>
      </c>
      <c r="DT100" s="43">
        <f>IF('Anexo V - Quadro Consolidado'!AQ99=Conferidor!$DT$2,'Anexo V - Quadro Consolidado'!V99,0)</f>
        <v>0</v>
      </c>
      <c r="DU100" s="43">
        <f>IF('Anexo V - Quadro Consolidado'!AQ99=Conferidor!$DU$2,'Anexo V - Quadro Consolidado'!V99,0)</f>
        <v>0</v>
      </c>
      <c r="DV100" s="43">
        <f>IF('Anexo V - Quadro Consolidado'!AQ99=Conferidor!$DV$2,'Anexo V - Quadro Consolidado'!V99,0)</f>
        <v>0</v>
      </c>
      <c r="DX100" s="22">
        <f>IF('Anexo V - Quadro Consolidado'!AR99=Conferidor!$DX$2,'Anexo V - Quadro Consolidado'!W99,0)</f>
        <v>0</v>
      </c>
      <c r="DY100" s="22">
        <f>IF('Anexo V - Quadro Consolidado'!AR99=Conferidor!$DY$2,'Anexo V - Quadro Consolidado'!W99,0)</f>
        <v>0</v>
      </c>
      <c r="DZ100" s="22">
        <f>IF('Anexo V - Quadro Consolidado'!AR99=Conferidor!$DZ$2,'Anexo V - Quadro Consolidado'!W99,0)</f>
        <v>0</v>
      </c>
      <c r="EA100" s="22">
        <f>IF('Anexo V - Quadro Consolidado'!AR99=Conferidor!$EA$2,'Anexo V - Quadro Consolidado'!W99,0)</f>
        <v>0</v>
      </c>
      <c r="EB100" s="22">
        <f>IF('Anexo V - Quadro Consolidado'!AR99=Conferidor!$EB$2,'Anexo V - Quadro Consolidado'!W99,0)</f>
        <v>0</v>
      </c>
      <c r="EC100" s="22">
        <f>IF('Anexo V - Quadro Consolidado'!AR99=Conferidor!$EC$2,'Anexo V - Quadro Consolidado'!W99,0)</f>
        <v>0</v>
      </c>
      <c r="EE100" s="43">
        <f>IF('Anexo V - Quadro Consolidado'!AS99=Conferidor!$EE$2,'Anexo V - Quadro Consolidado'!X99,0)</f>
        <v>0</v>
      </c>
      <c r="EF100" s="43">
        <f>IF('Anexo V - Quadro Consolidado'!AS99=Conferidor!$EF$2,'Anexo V - Quadro Consolidado'!X99,0)</f>
        <v>0</v>
      </c>
      <c r="EG100" s="43">
        <f>IF('Anexo V - Quadro Consolidado'!AS99=Conferidor!$EG$2,'Anexo V - Quadro Consolidado'!X99,0)</f>
        <v>0</v>
      </c>
      <c r="EH100" s="43">
        <f>IF('Anexo V - Quadro Consolidado'!AS99=Conferidor!$EH$2,'Anexo V - Quadro Consolidado'!X99,0)</f>
        <v>0</v>
      </c>
      <c r="EI100" s="43">
        <f>IF('Anexo V - Quadro Consolidado'!AS99=Conferidor!$EI$2,'Anexo V - Quadro Consolidado'!X99,0)</f>
        <v>0</v>
      </c>
      <c r="EJ100" s="43">
        <f>IF('Anexo V - Quadro Consolidado'!AS99=Conferidor!$EJ$2,'Anexo V - Quadro Consolidado'!X99,0)</f>
        <v>0</v>
      </c>
      <c r="EL100" s="43">
        <f>IF('Anexo V - Quadro Consolidado'!AT99=Conferidor!$EL$2,'Anexo V - Quadro Consolidado'!Y99,0)</f>
        <v>0</v>
      </c>
      <c r="EM100" s="43">
        <f>IF('Anexo V - Quadro Consolidado'!AT99=Conferidor!$EM$2,'Anexo V - Quadro Consolidado'!Y99,0)</f>
        <v>0</v>
      </c>
      <c r="EN100" s="43">
        <f>IF('Anexo V - Quadro Consolidado'!AT99=Conferidor!$EN$2,'Anexo V - Quadro Consolidado'!Y99,0)</f>
        <v>0</v>
      </c>
      <c r="EO100" s="43">
        <f>IF('Anexo V - Quadro Consolidado'!AT99=Conferidor!$EO$2,'Anexo V - Quadro Consolidado'!Y99,0)</f>
        <v>0</v>
      </c>
      <c r="EP100" s="43">
        <f>IF('Anexo V - Quadro Consolidado'!AT99=Conferidor!$EP$2,'Anexo V - Quadro Consolidado'!Y99,0)</f>
        <v>0</v>
      </c>
      <c r="EQ100" s="43">
        <f>IF('Anexo V - Quadro Consolidado'!AT99=Conferidor!$EQ$2,'Anexo V - Quadro Consolidado'!Y99,0)</f>
        <v>0</v>
      </c>
    </row>
    <row r="101" spans="1:147">
      <c r="A101" s="17"/>
      <c r="B101" s="25"/>
      <c r="C101" s="25"/>
      <c r="D101" s="25"/>
      <c r="E101" s="25"/>
      <c r="F101" s="25"/>
      <c r="G101" s="25"/>
      <c r="H101" s="25"/>
      <c r="I101" s="25"/>
      <c r="K101" s="25"/>
      <c r="L101" s="25"/>
      <c r="M101" s="25"/>
      <c r="N101" s="25"/>
      <c r="O101" s="25"/>
      <c r="P101" s="25"/>
      <c r="R101" s="25"/>
      <c r="S101" s="25"/>
      <c r="T101" s="25"/>
      <c r="U101" s="25"/>
      <c r="V101" s="25"/>
      <c r="W101" s="25"/>
      <c r="Y101" s="25"/>
      <c r="Z101" s="25"/>
      <c r="AA101" s="25"/>
      <c r="AB101" s="25"/>
      <c r="AC101" s="25"/>
      <c r="AD101" s="25"/>
      <c r="AF101" s="25"/>
      <c r="AG101" s="25"/>
      <c r="AH101" s="25"/>
      <c r="AI101" s="25"/>
      <c r="AJ101" s="25"/>
      <c r="AK101" s="25"/>
      <c r="AM101" s="25"/>
      <c r="AN101" s="25"/>
      <c r="AO101" s="25"/>
      <c r="AP101" s="25"/>
      <c r="AQ101" s="25"/>
      <c r="AR101" s="25"/>
      <c r="AT101" s="25"/>
      <c r="AU101" s="25"/>
      <c r="AV101" s="25"/>
      <c r="AW101" s="25"/>
      <c r="AX101" s="25"/>
      <c r="AY101" s="25"/>
      <c r="AZ101" s="25"/>
      <c r="BA101" s="25"/>
      <c r="BB101" s="25"/>
      <c r="BD101" s="25"/>
      <c r="BE101" s="25"/>
      <c r="BF101" s="25"/>
      <c r="BG101" s="25"/>
      <c r="BH101" s="25"/>
      <c r="BI101" s="25"/>
      <c r="BJ101" s="25"/>
      <c r="BK101" s="25"/>
      <c r="BM101" s="25"/>
      <c r="BN101" s="25"/>
      <c r="BO101" s="25"/>
      <c r="BP101" s="25"/>
      <c r="BQ101" s="25"/>
      <c r="BR101" s="25"/>
      <c r="BT101" s="25"/>
      <c r="BU101" s="25"/>
      <c r="BV101" s="25"/>
      <c r="BW101" s="25"/>
      <c r="BX101" s="25"/>
      <c r="BY101" s="25"/>
      <c r="CA101" s="25"/>
      <c r="CB101" s="25"/>
      <c r="CC101" s="25"/>
      <c r="CD101" s="25"/>
      <c r="CE101" s="25"/>
      <c r="CF101" s="25"/>
      <c r="CH101" s="25"/>
      <c r="CI101" s="25"/>
      <c r="CJ101" s="25"/>
      <c r="CK101" s="25"/>
      <c r="CL101" s="25"/>
      <c r="CM101" s="25"/>
      <c r="CO101" s="25"/>
      <c r="CP101" s="25"/>
      <c r="CQ101" s="25"/>
      <c r="CR101" s="25"/>
      <c r="CS101" s="25"/>
      <c r="CT101" s="25"/>
      <c r="CV101" s="25"/>
      <c r="CW101" s="25"/>
      <c r="CX101" s="25"/>
      <c r="CY101" s="25"/>
      <c r="CZ101" s="25"/>
      <c r="DA101" s="25"/>
      <c r="DC101" s="25"/>
      <c r="DD101" s="25"/>
      <c r="DE101" s="25"/>
      <c r="DF101" s="25"/>
      <c r="DG101" s="25"/>
      <c r="DH101" s="25"/>
      <c r="DJ101" s="25"/>
      <c r="DK101" s="25"/>
      <c r="DL101" s="25"/>
      <c r="DM101" s="25"/>
      <c r="DN101" s="25"/>
      <c r="DO101" s="25"/>
      <c r="DQ101" s="25"/>
      <c r="DR101" s="25"/>
      <c r="DS101" s="25"/>
      <c r="DT101" s="25"/>
      <c r="DU101" s="25"/>
      <c r="DV101" s="25"/>
      <c r="DX101" s="25"/>
      <c r="DY101" s="25"/>
      <c r="DZ101" s="25"/>
      <c r="EA101" s="25"/>
      <c r="EB101" s="25"/>
      <c r="EC101" s="25"/>
      <c r="EE101" s="25"/>
      <c r="EF101" s="25"/>
      <c r="EG101" s="25"/>
      <c r="EH101" s="25"/>
      <c r="EI101" s="25"/>
      <c r="EJ101" s="25"/>
      <c r="EL101" s="25"/>
      <c r="EM101" s="25"/>
      <c r="EN101" s="25"/>
      <c r="EO101" s="25"/>
      <c r="EP101" s="25"/>
      <c r="EQ101" s="25"/>
    </row>
    <row r="102" spans="1:147">
      <c r="A102" s="475" t="s">
        <v>108</v>
      </c>
      <c r="B102" s="475" t="s">
        <v>109</v>
      </c>
      <c r="C102" s="12" t="s">
        <v>83</v>
      </c>
      <c r="D102" s="50">
        <f>IF('Anexo V - Quadro Consolidado'!AA101=Conferidor!$D$2,'Anexo V - Quadro Consolidado'!F101,0)</f>
        <v>0</v>
      </c>
      <c r="E102" s="50">
        <f>IF('Anexo V - Quadro Consolidado'!AA101=Conferidor!$E$2,'Anexo V - Quadro Consolidado'!F101,0)</f>
        <v>0</v>
      </c>
      <c r="F102" s="50">
        <f>IF('Anexo V - Quadro Consolidado'!AA101=Conferidor!$F$2,'Anexo V - Quadro Consolidado'!F101,0)</f>
        <v>0</v>
      </c>
      <c r="G102" s="50">
        <f>IF('Anexo V - Quadro Consolidado'!AA101=Conferidor!$G$2,'Anexo V - Quadro Consolidado'!F101,0)</f>
        <v>0</v>
      </c>
      <c r="H102" s="50">
        <f>IF('Anexo V - Quadro Consolidado'!AA101=Conferidor!$H$2,'Anexo V - Quadro Consolidado'!F101,0)</f>
        <v>0</v>
      </c>
      <c r="I102" s="50">
        <f>IF('Anexo V - Quadro Consolidado'!AA101=Conferidor!$I$2,'Anexo V - Quadro Consolidado'!F101,0)</f>
        <v>0</v>
      </c>
      <c r="K102" s="262">
        <f>IF('Anexo V - Quadro Consolidado'!AB101=Conferidor!$K$2,'Anexo V - Quadro Consolidado'!G101,0)</f>
        <v>0</v>
      </c>
      <c r="L102" s="262">
        <f>IF('Anexo V - Quadro Consolidado'!AB101=Conferidor!$L$2,'Anexo V - Quadro Consolidado'!G101,0)</f>
        <v>0</v>
      </c>
      <c r="M102" s="262">
        <f>IF('Anexo V - Quadro Consolidado'!AB101=Conferidor!$M$2,'Anexo V - Quadro Consolidado'!G101,0)</f>
        <v>0</v>
      </c>
      <c r="N102" s="262">
        <f>IF('Anexo V - Quadro Consolidado'!AB101=Conferidor!$N$2,'Anexo V - Quadro Consolidado'!G101,0)</f>
        <v>0</v>
      </c>
      <c r="O102" s="262">
        <f>IF('Anexo V - Quadro Consolidado'!AB101=Conferidor!$O$2,'Anexo V - Quadro Consolidado'!G101,0)</f>
        <v>1</v>
      </c>
      <c r="P102" s="262">
        <f>IF('Anexo V - Quadro Consolidado'!AB101=Conferidor!$P$2,'Anexo V - Quadro Consolidado'!G101,0)</f>
        <v>0</v>
      </c>
      <c r="R102" s="50">
        <f>IF('Anexo V - Quadro Consolidado'!AC101=Conferidor!$R$2,'Anexo V - Quadro Consolidado'!H101,0)</f>
        <v>0</v>
      </c>
      <c r="S102" s="50">
        <f>IF('Anexo V - Quadro Consolidado'!AC101=Conferidor!$S$2,'Anexo V - Quadro Consolidado'!H101,0)</f>
        <v>0</v>
      </c>
      <c r="T102" s="50">
        <f>IF('Anexo V - Quadro Consolidado'!AC101=Conferidor!$T$2,'Anexo V - Quadro Consolidado'!H101,0)</f>
        <v>0</v>
      </c>
      <c r="U102" s="50">
        <f>IF('Anexo V - Quadro Consolidado'!AC101=Conferidor!$U$2,'Anexo V - Quadro Consolidado'!H101,0)</f>
        <v>0</v>
      </c>
      <c r="V102" s="50">
        <f>IF('Anexo V - Quadro Consolidado'!AC101=Conferidor!$V$2,'Anexo V - Quadro Consolidado'!H101,0)</f>
        <v>0</v>
      </c>
      <c r="W102" s="50">
        <f>IF('Anexo V - Quadro Consolidado'!AC101=Conferidor!$W$2,'Anexo V - Quadro Consolidado'!H101,0)</f>
        <v>0</v>
      </c>
      <c r="Y102" s="43">
        <f>IF('Anexo V - Quadro Consolidado'!AH101=Conferidor!$Y$2,'Anexo V - Quadro Consolidado'!M101,0)</f>
        <v>0</v>
      </c>
      <c r="Z102" s="43">
        <f>IF('Anexo V - Quadro Consolidado'!AH101=Conferidor!$Z$2,'Anexo V - Quadro Consolidado'!M101,0)</f>
        <v>0</v>
      </c>
      <c r="AA102" s="43">
        <f>IF('Anexo V - Quadro Consolidado'!AH101=Conferidor!$AA$2,'Anexo V - Quadro Consolidado'!M101,0)</f>
        <v>0</v>
      </c>
      <c r="AB102" s="43">
        <f>IF('Anexo V - Quadro Consolidado'!AH101=Conferidor!$AB$2,'Anexo V - Quadro Consolidado'!M101,0)</f>
        <v>0</v>
      </c>
      <c r="AC102" s="43">
        <f>IF('Anexo V - Quadro Consolidado'!AH101=Conferidor!$AC$2,'Anexo V - Quadro Consolidado'!M101,0)</f>
        <v>0</v>
      </c>
      <c r="AD102" s="43">
        <f>IF('Anexo V - Quadro Consolidado'!AH101=Conferidor!$AD$2,'Anexo V - Quadro Consolidado'!M101,0)</f>
        <v>0</v>
      </c>
      <c r="AF102" s="43">
        <f>IF('Anexo V - Quadro Consolidado'!AI101=Conferidor!$AF$2,'Anexo V - Quadro Consolidado'!N101,0)</f>
        <v>0</v>
      </c>
      <c r="AG102" s="43">
        <f>IF('Anexo V - Quadro Consolidado'!AI101=Conferidor!$AG$2,'Anexo V - Quadro Consolidado'!N101,0)</f>
        <v>0</v>
      </c>
      <c r="AH102" s="43">
        <f>IF('Anexo V - Quadro Consolidado'!AI101=Conferidor!$AH$2,'Anexo V - Quadro Consolidado'!N101,0)</f>
        <v>0</v>
      </c>
      <c r="AI102" s="43">
        <f>IF('Anexo V - Quadro Consolidado'!AI101=Conferidor!$AI$2,'Anexo V - Quadro Consolidado'!N101,0)</f>
        <v>0</v>
      </c>
      <c r="AJ102" s="43">
        <f>IF('Anexo V - Quadro Consolidado'!AI101=Conferidor!$AJ$2,'Anexo V - Quadro Consolidado'!N101,0)</f>
        <v>0</v>
      </c>
      <c r="AK102" s="43">
        <f>IF('Anexo V - Quadro Consolidado'!AI101=Conferidor!$AK$2,'Anexo V - Quadro Consolidado'!N101,0)</f>
        <v>0</v>
      </c>
      <c r="AM102" s="43">
        <f>IF('Anexo V - Quadro Consolidado'!AJ101=Conferidor!$AM$2,'Anexo V - Quadro Consolidado'!O101,0)</f>
        <v>0</v>
      </c>
      <c r="AN102" s="43">
        <f>IF('Anexo V - Quadro Consolidado'!AJ101=Conferidor!$AN$2,'Anexo V - Quadro Consolidado'!O101,0)</f>
        <v>0</v>
      </c>
      <c r="AO102" s="43">
        <f>IF('Anexo V - Quadro Consolidado'!AJ101=Conferidor!$AO$2,'Anexo V - Quadro Consolidado'!O101,0)</f>
        <v>0</v>
      </c>
      <c r="AP102" s="43">
        <f>IF('Anexo V - Quadro Consolidado'!AJ101=Conferidor!$AP$2,'Anexo V - Quadro Consolidado'!O101,0)</f>
        <v>0</v>
      </c>
      <c r="AQ102" s="43">
        <f>IF('Anexo V - Quadro Consolidado'!AJ101=Conferidor!$AQ$2,'Anexo V - Quadro Consolidado'!O101,0)</f>
        <v>0</v>
      </c>
      <c r="AR102" s="43">
        <f>IF('Anexo V - Quadro Consolidado'!AJ101=Conferidor!$AR$2,'Anexo V - Quadro Consolidado'!O101,0)</f>
        <v>0</v>
      </c>
      <c r="AT102" s="43">
        <f>IF('Anexo V - Quadro Consolidado'!AE101=Conferidor!$AT$2,'Anexo V - Quadro Consolidado'!J101,0)</f>
        <v>0</v>
      </c>
      <c r="AU102" s="43">
        <f>IF('Anexo V - Quadro Consolidado'!AE101=Conferidor!$AU$2,'Anexo V - Quadro Consolidado'!J101,0)</f>
        <v>0</v>
      </c>
      <c r="AV102" s="43">
        <f>IF('Anexo V - Quadro Consolidado'!AE101=Conferidor!$AV$2,'Anexo V - Quadro Consolidado'!J101,0)</f>
        <v>0</v>
      </c>
      <c r="AW102" s="43">
        <f>IF('Anexo V - Quadro Consolidado'!AE101=Conferidor!$AW$2,'Anexo V - Quadro Consolidado'!J101,0)</f>
        <v>0</v>
      </c>
      <c r="AX102" s="43">
        <f>IF('Anexo V - Quadro Consolidado'!AE101=Conferidor!$AX$2,'Anexo V - Quadro Consolidado'!J101,0)</f>
        <v>0</v>
      </c>
      <c r="AY102" s="43">
        <f>IF('Anexo V - Quadro Consolidado'!AE101=Conferidor!$AY$2,'Anexo V - Quadro Consolidado'!J101,0)</f>
        <v>0</v>
      </c>
      <c r="AZ102" s="43">
        <f>IF('Anexo V - Quadro Consolidado'!AE101=Conferidor!$AZ$2,'Anexo V - Quadro Consolidado'!J101,0)</f>
        <v>0</v>
      </c>
      <c r="BA102" s="43">
        <f>IF('Anexo V - Quadro Consolidado'!AE101=Conferidor!$BA$2,'Anexo V - Quadro Consolidado'!J101,0)</f>
        <v>0</v>
      </c>
      <c r="BB102" s="43">
        <f>IF('Anexo V - Quadro Consolidado'!AE101=Conferidor!$BB$2,'Anexo V - Quadro Consolidado'!J101,0)</f>
        <v>0</v>
      </c>
      <c r="BD102" s="43">
        <f>IF('Anexo V - Quadro Consolidado'!AF101=Conferidor!$BD$2,'Anexo V - Quadro Consolidado'!K101,0)</f>
        <v>0</v>
      </c>
      <c r="BE102" s="43">
        <f>IF('Anexo V - Quadro Consolidado'!AF101=Conferidor!$BE$2,'Anexo V - Quadro Consolidado'!K101,0)</f>
        <v>0</v>
      </c>
      <c r="BF102" s="43">
        <f>IF('Anexo V - Quadro Consolidado'!AF101=Conferidor!$BF$2,'Anexo V - Quadro Consolidado'!K101,0)</f>
        <v>0</v>
      </c>
      <c r="BG102" s="43">
        <f>IF('Anexo V - Quadro Consolidado'!AF101=Conferidor!$BG$2,'Anexo V - Quadro Consolidado'!K101,0)</f>
        <v>0</v>
      </c>
      <c r="BH102" s="43">
        <f>IF('Anexo V - Quadro Consolidado'!AF101=Conferidor!$BH$2,'Anexo V - Quadro Consolidado'!K101,0)</f>
        <v>0</v>
      </c>
      <c r="BI102" s="43">
        <f>IF('Anexo V - Quadro Consolidado'!AF101=Conferidor!$BI$2,'Anexo V - Quadro Consolidado'!K101,0)</f>
        <v>0</v>
      </c>
      <c r="BJ102" s="43">
        <f>IF('Anexo V - Quadro Consolidado'!AF101=Conferidor!$BJ$2,'Anexo V - Quadro Consolidado'!K101,0)</f>
        <v>0</v>
      </c>
      <c r="BK102" s="43">
        <f>IF('Anexo V - Quadro Consolidado'!AF101=Conferidor!$BK$2,'Anexo V - Quadro Consolidado'!K101,0)</f>
        <v>0</v>
      </c>
      <c r="BM102" s="43">
        <f>IF('Anexo V - Quadro Consolidado'!AG101=Conferidor!$BM$2,'Anexo V - Quadro Consolidado'!L101,0)</f>
        <v>0</v>
      </c>
      <c r="BN102" s="43">
        <f>IF('Anexo V - Quadro Consolidado'!AG101=Conferidor!$BN$2,'Anexo V - Quadro Consolidado'!L101,0)</f>
        <v>0</v>
      </c>
      <c r="BO102" s="43">
        <f>IF('Anexo V - Quadro Consolidado'!AG101=Conferidor!$BO$2,'Anexo V - Quadro Consolidado'!L101,0)</f>
        <v>0</v>
      </c>
      <c r="BP102" s="43">
        <f>IF('Anexo V - Quadro Consolidado'!AG101=Conferidor!$BP$2,'Anexo V - Quadro Consolidado'!L101,0)</f>
        <v>0</v>
      </c>
      <c r="BQ102" s="43">
        <f>IF('Anexo V - Quadro Consolidado'!AG101=Conferidor!$BQ$2,'Anexo V - Quadro Consolidado'!L101,0)</f>
        <v>1</v>
      </c>
      <c r="BR102" s="43">
        <f>IF('Anexo V - Quadro Consolidado'!AG101=Conferidor!$BR$2,'Anexo V - Quadro Consolidado'!L101,0)</f>
        <v>0</v>
      </c>
      <c r="BT102" s="43">
        <f>IF('Anexo V - Quadro Consolidado'!AD101=Conferidor!$BT$2,'Anexo V - Quadro Consolidado'!I101,0)</f>
        <v>0</v>
      </c>
      <c r="BU102" s="43">
        <f>IF('Anexo V - Quadro Consolidado'!AD101=Conferidor!$BU$2,'Anexo V - Quadro Consolidado'!I101,0)</f>
        <v>0</v>
      </c>
      <c r="BV102" s="43">
        <f>IF('Anexo V - Quadro Consolidado'!AD101=Conferidor!$BV$2,'Anexo V - Quadro Consolidado'!I101,0)</f>
        <v>0</v>
      </c>
      <c r="BW102" s="43">
        <f>IF('Anexo V - Quadro Consolidado'!AD101=Conferidor!$BW$2,'Anexo V - Quadro Consolidado'!I101,0)</f>
        <v>0</v>
      </c>
      <c r="BX102" s="43">
        <f>IF('Anexo V - Quadro Consolidado'!AD101=Conferidor!$BX$2,'Anexo V - Quadro Consolidado'!I101,0)</f>
        <v>0</v>
      </c>
      <c r="BY102" s="43">
        <f>IF('Anexo V - Quadro Consolidado'!AD101=Conferidor!$BY$2,'Anexo V - Quadro Consolidado'!I101,0)</f>
        <v>0</v>
      </c>
      <c r="CA102" s="43">
        <f>IF('Anexo V - Quadro Consolidado'!AK101=Conferidor!$CA$2,'Anexo V - Quadro Consolidado'!P101,0)</f>
        <v>0</v>
      </c>
      <c r="CB102" s="43">
        <f>IF('Anexo V - Quadro Consolidado'!AK101=Conferidor!$CB$2,'Anexo V - Quadro Consolidado'!P101,0)</f>
        <v>0</v>
      </c>
      <c r="CC102" s="43">
        <f>IF('Anexo V - Quadro Consolidado'!AK101=Conferidor!$CC$2,'Anexo V - Quadro Consolidado'!P101,0)</f>
        <v>0</v>
      </c>
      <c r="CD102" s="43">
        <f>IF('Anexo V - Quadro Consolidado'!AK101=Conferidor!$CD$2,'Anexo V - Quadro Consolidado'!P101,0)</f>
        <v>0</v>
      </c>
      <c r="CE102" s="43">
        <f>IF('Anexo V - Quadro Consolidado'!AK101=Conferidor!$CE$2,'Anexo V - Quadro Consolidado'!P101,0)</f>
        <v>0</v>
      </c>
      <c r="CF102" s="43">
        <f>IF('Anexo V - Quadro Consolidado'!AK101=Conferidor!$CF$2,'Anexo V - Quadro Consolidado'!P101,0)</f>
        <v>0</v>
      </c>
      <c r="CH102" s="43">
        <f>IF('Anexo V - Quadro Consolidado'!AM101=Conferidor!$CH$2,'Anexo V - Quadro Consolidado'!R101,0)</f>
        <v>0</v>
      </c>
      <c r="CI102" s="43">
        <f>IF('Anexo V - Quadro Consolidado'!AM101=Conferidor!$CI$2,'Anexo V - Quadro Consolidado'!R101,0)</f>
        <v>0</v>
      </c>
      <c r="CJ102" s="43">
        <f>IF('Anexo V - Quadro Consolidado'!AM101=Conferidor!$CJ$2,'Anexo V - Quadro Consolidado'!R101,0)</f>
        <v>0</v>
      </c>
      <c r="CK102" s="43">
        <f>IF('Anexo V - Quadro Consolidado'!AM101=Conferidor!$CK$2,'Anexo V - Quadro Consolidado'!R101,0)</f>
        <v>0</v>
      </c>
      <c r="CL102" s="43">
        <f>IF('Anexo V - Quadro Consolidado'!AM101=Conferidor!$CL$2,'Anexo V - Quadro Consolidado'!R101,0)</f>
        <v>0</v>
      </c>
      <c r="CM102" s="43">
        <f>IF('Anexo V - Quadro Consolidado'!AM101=Conferidor!$CM$2,'Anexo V - Quadro Consolidado'!R101,0)</f>
        <v>0</v>
      </c>
      <c r="CO102" s="43">
        <f>IF('Anexo V - Quadro Consolidado'!AN101=Conferidor!$CO$2,'Anexo V - Quadro Consolidado'!S101,0)</f>
        <v>0</v>
      </c>
      <c r="CP102" s="43">
        <f>IF('Anexo V - Quadro Consolidado'!AN101=Conferidor!$CP$2,'Anexo V - Quadro Consolidado'!S101,0)</f>
        <v>0</v>
      </c>
      <c r="CQ102" s="43">
        <f>IF('Anexo V - Quadro Consolidado'!AN101=Conferidor!$CQ$2,'Anexo V - Quadro Consolidado'!S101,0)</f>
        <v>0</v>
      </c>
      <c r="CR102" s="43">
        <f>IF('Anexo V - Quadro Consolidado'!AN101=Conferidor!$CR$2,'Anexo V - Quadro Consolidado'!S101,0)</f>
        <v>0</v>
      </c>
      <c r="CS102" s="43">
        <f>IF('Anexo V - Quadro Consolidado'!AN101=Conferidor!$CS$2,'Anexo V - Quadro Consolidado'!S101,0)</f>
        <v>0</v>
      </c>
      <c r="CT102" s="43">
        <f>IF('Anexo V - Quadro Consolidado'!AN101=Conferidor!$CT$2,'Anexo V - Quadro Consolidado'!S101,0)</f>
        <v>0</v>
      </c>
      <c r="CV102" s="43">
        <f>IF('Anexo V - Quadro Consolidado'!AO101=Conferidor!$CV$2,'Anexo V - Quadro Consolidado'!T101,0)</f>
        <v>0</v>
      </c>
      <c r="CW102" s="43">
        <f>IF('Anexo V - Quadro Consolidado'!AO101=Conferidor!$CW$2,'Anexo V - Quadro Consolidado'!T101,0)</f>
        <v>0</v>
      </c>
      <c r="CX102" s="43">
        <f>IF('Anexo V - Quadro Consolidado'!AO101=Conferidor!$CX$2,'Anexo V - Quadro Consolidado'!T101,0)</f>
        <v>0</v>
      </c>
      <c r="CY102" s="43">
        <f>IF('Anexo V - Quadro Consolidado'!AO101=Conferidor!$CY$2,'Anexo V - Quadro Consolidado'!T101,0)</f>
        <v>0</v>
      </c>
      <c r="CZ102" s="43">
        <f>IF('Anexo V - Quadro Consolidado'!AO101=Conferidor!$CZ$2,'Anexo V - Quadro Consolidado'!T101,0)</f>
        <v>0</v>
      </c>
      <c r="DA102" s="43">
        <f>IF('Anexo V - Quadro Consolidado'!AO101=Conferidor!$DA$2,'Anexo V - Quadro Consolidado'!T101,0)</f>
        <v>0</v>
      </c>
      <c r="DC102" s="43">
        <f>IF('Anexo V - Quadro Consolidado'!AL101=Conferidor!$DC$2,'Anexo V - Quadro Consolidado'!Q101,0)</f>
        <v>0</v>
      </c>
      <c r="DD102" s="43">
        <f>IF('Anexo V - Quadro Consolidado'!AL101=Conferidor!$DD$2,'Anexo V - Quadro Consolidado'!Q101,0)</f>
        <v>0</v>
      </c>
      <c r="DE102" s="43">
        <f>IF('Anexo V - Quadro Consolidado'!AL101=Conferidor!$DE$2,'Anexo V - Quadro Consolidado'!Q101,0)</f>
        <v>0</v>
      </c>
      <c r="DF102" s="43">
        <f>IF('Anexo V - Quadro Consolidado'!AL101=Conferidor!$DF$2,'Anexo V - Quadro Consolidado'!Q101,0)</f>
        <v>0</v>
      </c>
      <c r="DG102" s="43">
        <f>IF('Anexo V - Quadro Consolidado'!AL101=Conferidor!$DG$2,'Anexo V - Quadro Consolidado'!Q101,0)</f>
        <v>0</v>
      </c>
      <c r="DH102" s="43">
        <f>IF('Anexo V - Quadro Consolidado'!AL101=Conferidor!$DH$2,'Anexo V - Quadro Consolidado'!Q101,0)</f>
        <v>0</v>
      </c>
      <c r="DJ102" s="43">
        <f>IF('Anexo V - Quadro Consolidado'!AP101=Conferidor!$DJ$2,'Anexo V - Quadro Consolidado'!U101,0)</f>
        <v>0</v>
      </c>
      <c r="DK102" s="43">
        <f>IF('Anexo V - Quadro Consolidado'!AP101=Conferidor!$DK$2,'Anexo V - Quadro Consolidado'!U101,0)</f>
        <v>0</v>
      </c>
      <c r="DL102" s="43">
        <f>IF('Anexo V - Quadro Consolidado'!AP101=Conferidor!$DL$2,'Anexo V - Quadro Consolidado'!U101,0)</f>
        <v>0</v>
      </c>
      <c r="DM102" s="43">
        <f>IF('Anexo V - Quadro Consolidado'!AP101=Conferidor!$DM$2,'Anexo V - Quadro Consolidado'!U101,0)</f>
        <v>0</v>
      </c>
      <c r="DN102" s="43">
        <f>IF('Anexo V - Quadro Consolidado'!AP101=Conferidor!$DN$2,'Anexo V - Quadro Consolidado'!U101,0)</f>
        <v>0</v>
      </c>
      <c r="DO102" s="43">
        <f>IF('Anexo V - Quadro Consolidado'!AP101=Conferidor!$DO$2,'Anexo V - Quadro Consolidado'!U101,0)</f>
        <v>0</v>
      </c>
      <c r="DQ102" s="43">
        <f>IF('Anexo V - Quadro Consolidado'!AQ101=Conferidor!$DQ$2,'Anexo V - Quadro Consolidado'!V101,0)</f>
        <v>0</v>
      </c>
      <c r="DR102" s="43">
        <f>IF('Anexo V - Quadro Consolidado'!AQ101=Conferidor!$DR$2,'Anexo V - Quadro Consolidado'!V101,0)</f>
        <v>0</v>
      </c>
      <c r="DS102" s="43">
        <f>IF('Anexo V - Quadro Consolidado'!AQ101=Conferidor!$DS$2,'Anexo V - Quadro Consolidado'!V101,0)</f>
        <v>0</v>
      </c>
      <c r="DT102" s="43">
        <f>IF('Anexo V - Quadro Consolidado'!AQ101=Conferidor!$DT$2,'Anexo V - Quadro Consolidado'!V101,0)</f>
        <v>0</v>
      </c>
      <c r="DU102" s="43">
        <f>IF('Anexo V - Quadro Consolidado'!AQ101=Conferidor!$DU$2,'Anexo V - Quadro Consolidado'!V101,0)</f>
        <v>0</v>
      </c>
      <c r="DV102" s="43">
        <f>IF('Anexo V - Quadro Consolidado'!AQ101=Conferidor!$DV$2,'Anexo V - Quadro Consolidado'!V101,0)</f>
        <v>0</v>
      </c>
      <c r="DX102" s="22">
        <f>IF('Anexo V - Quadro Consolidado'!AR101=Conferidor!$DX$2,'Anexo V - Quadro Consolidado'!W101,0)</f>
        <v>0</v>
      </c>
      <c r="DY102" s="22">
        <f>IF('Anexo V - Quadro Consolidado'!AR101=Conferidor!$DY$2,'Anexo V - Quadro Consolidado'!W101,0)</f>
        <v>0</v>
      </c>
      <c r="DZ102" s="22">
        <f>IF('Anexo V - Quadro Consolidado'!AR101=Conferidor!$DZ$2,'Anexo V - Quadro Consolidado'!W101,0)</f>
        <v>0</v>
      </c>
      <c r="EA102" s="22">
        <f>IF('Anexo V - Quadro Consolidado'!AR101=Conferidor!$EA$2,'Anexo V - Quadro Consolidado'!W101,0)</f>
        <v>0</v>
      </c>
      <c r="EB102" s="22">
        <f>IF('Anexo V - Quadro Consolidado'!AR101=Conferidor!$EB$2,'Anexo V - Quadro Consolidado'!W101,0)</f>
        <v>0</v>
      </c>
      <c r="EC102" s="22">
        <f>IF('Anexo V - Quadro Consolidado'!AR101=Conferidor!$EC$2,'Anexo V - Quadro Consolidado'!W101,0)</f>
        <v>0</v>
      </c>
      <c r="EE102" s="43">
        <f>IF('Anexo V - Quadro Consolidado'!AS101=Conferidor!$EE$2,'Anexo V - Quadro Consolidado'!X101,0)</f>
        <v>0</v>
      </c>
      <c r="EF102" s="43">
        <f>IF('Anexo V - Quadro Consolidado'!AS101=Conferidor!$EF$2,'Anexo V - Quadro Consolidado'!X101,0)</f>
        <v>0</v>
      </c>
      <c r="EG102" s="43">
        <f>IF('Anexo V - Quadro Consolidado'!AS101=Conferidor!$EG$2,'Anexo V - Quadro Consolidado'!X101,0)</f>
        <v>0</v>
      </c>
      <c r="EH102" s="43">
        <f>IF('Anexo V - Quadro Consolidado'!AS101=Conferidor!$EH$2,'Anexo V - Quadro Consolidado'!X101,0)</f>
        <v>0</v>
      </c>
      <c r="EI102" s="43">
        <f>IF('Anexo V - Quadro Consolidado'!AS101=Conferidor!$EI$2,'Anexo V - Quadro Consolidado'!X101,0)</f>
        <v>0</v>
      </c>
      <c r="EJ102" s="43">
        <f>IF('Anexo V - Quadro Consolidado'!AS101=Conferidor!$EJ$2,'Anexo V - Quadro Consolidado'!X101,0)</f>
        <v>0</v>
      </c>
      <c r="EL102" s="43">
        <f>IF('Anexo V - Quadro Consolidado'!AT101=Conferidor!$EL$2,'Anexo V - Quadro Consolidado'!Y101,0)</f>
        <v>0</v>
      </c>
      <c r="EM102" s="43">
        <f>IF('Anexo V - Quadro Consolidado'!AT101=Conferidor!$EM$2,'Anexo V - Quadro Consolidado'!Y101,0)</f>
        <v>0</v>
      </c>
      <c r="EN102" s="43">
        <f>IF('Anexo V - Quadro Consolidado'!AT101=Conferidor!$EN$2,'Anexo V - Quadro Consolidado'!Y101,0)</f>
        <v>0</v>
      </c>
      <c r="EO102" s="43">
        <f>IF('Anexo V - Quadro Consolidado'!AT101=Conferidor!$EO$2,'Anexo V - Quadro Consolidado'!Y101,0)</f>
        <v>0</v>
      </c>
      <c r="EP102" s="43">
        <f>IF('Anexo V - Quadro Consolidado'!AT101=Conferidor!$EP$2,'Anexo V - Quadro Consolidado'!Y101,0)</f>
        <v>0</v>
      </c>
      <c r="EQ102" s="43">
        <f>IF('Anexo V - Quadro Consolidado'!AT101=Conferidor!$EQ$2,'Anexo V - Quadro Consolidado'!Y101,0)</f>
        <v>0</v>
      </c>
    </row>
    <row r="103" spans="1:147">
      <c r="A103" s="475" t="s">
        <v>108</v>
      </c>
      <c r="B103" s="475" t="s">
        <v>109</v>
      </c>
      <c r="C103" s="12" t="s">
        <v>89</v>
      </c>
      <c r="D103" s="50">
        <f>IF('Anexo V - Quadro Consolidado'!AA102=Conferidor!$D$2,'Anexo V - Quadro Consolidado'!F102,0)</f>
        <v>0</v>
      </c>
      <c r="E103" s="50">
        <f>IF('Anexo V - Quadro Consolidado'!AA102=Conferidor!$E$2,'Anexo V - Quadro Consolidado'!F102,0)</f>
        <v>0</v>
      </c>
      <c r="F103" s="50">
        <f>IF('Anexo V - Quadro Consolidado'!AA102=Conferidor!$F$2,'Anexo V - Quadro Consolidado'!F102,0)</f>
        <v>0</v>
      </c>
      <c r="G103" s="50">
        <f>IF('Anexo V - Quadro Consolidado'!AA102=Conferidor!$G$2,'Anexo V - Quadro Consolidado'!F102,0)</f>
        <v>0</v>
      </c>
      <c r="H103" s="50">
        <f>IF('Anexo V - Quadro Consolidado'!AA102=Conferidor!$H$2,'Anexo V - Quadro Consolidado'!F102,0)</f>
        <v>0</v>
      </c>
      <c r="I103" s="50">
        <f>IF('Anexo V - Quadro Consolidado'!AA102=Conferidor!$I$2,'Anexo V - Quadro Consolidado'!F102,0)</f>
        <v>0</v>
      </c>
      <c r="K103" s="262">
        <f>IF('Anexo V - Quadro Consolidado'!AB102=Conferidor!$K$2,'Anexo V - Quadro Consolidado'!G102,0)</f>
        <v>0</v>
      </c>
      <c r="L103" s="262">
        <f>IF('Anexo V - Quadro Consolidado'!AB102=Conferidor!$L$2,'Anexo V - Quadro Consolidado'!G102,0)</f>
        <v>0</v>
      </c>
      <c r="M103" s="262">
        <f>IF('Anexo V - Quadro Consolidado'!AB102=Conferidor!$M$2,'Anexo V - Quadro Consolidado'!G102,0)</f>
        <v>0</v>
      </c>
      <c r="N103" s="262">
        <f>IF('Anexo V - Quadro Consolidado'!AB102=Conferidor!$N$2,'Anexo V - Quadro Consolidado'!G102,0)</f>
        <v>0</v>
      </c>
      <c r="O103" s="262">
        <f>IF('Anexo V - Quadro Consolidado'!AB102=Conferidor!$O$2,'Anexo V - Quadro Consolidado'!G102,0)</f>
        <v>0</v>
      </c>
      <c r="P103" s="262">
        <f>IF('Anexo V - Quadro Consolidado'!AB102=Conferidor!$P$2,'Anexo V - Quadro Consolidado'!G102,0)</f>
        <v>0</v>
      </c>
      <c r="R103" s="50">
        <f>IF('Anexo V - Quadro Consolidado'!AC102=Conferidor!$R$2,'Anexo V - Quadro Consolidado'!H102,0)</f>
        <v>0</v>
      </c>
      <c r="S103" s="50">
        <f>IF('Anexo V - Quadro Consolidado'!AC102=Conferidor!$S$2,'Anexo V - Quadro Consolidado'!H102,0)</f>
        <v>0</v>
      </c>
      <c r="T103" s="50">
        <f>IF('Anexo V - Quadro Consolidado'!AC102=Conferidor!$T$2,'Anexo V - Quadro Consolidado'!H102,0)</f>
        <v>0</v>
      </c>
      <c r="U103" s="50">
        <f>IF('Anexo V - Quadro Consolidado'!AC102=Conferidor!$U$2,'Anexo V - Quadro Consolidado'!H102,0)</f>
        <v>0</v>
      </c>
      <c r="V103" s="50">
        <f>IF('Anexo V - Quadro Consolidado'!AC102=Conferidor!$V$2,'Anexo V - Quadro Consolidado'!H102,0)</f>
        <v>0</v>
      </c>
      <c r="W103" s="50">
        <f>IF('Anexo V - Quadro Consolidado'!AC102=Conferidor!$W$2,'Anexo V - Quadro Consolidado'!H102,0)</f>
        <v>0</v>
      </c>
      <c r="Y103" s="43">
        <f>IF('Anexo V - Quadro Consolidado'!AH102=Conferidor!$Y$2,'Anexo V - Quadro Consolidado'!M102,0)</f>
        <v>0</v>
      </c>
      <c r="Z103" s="43">
        <f>IF('Anexo V - Quadro Consolidado'!AH102=Conferidor!$Z$2,'Anexo V - Quadro Consolidado'!M102,0)</f>
        <v>0</v>
      </c>
      <c r="AA103" s="43">
        <f>IF('Anexo V - Quadro Consolidado'!AH102=Conferidor!$AA$2,'Anexo V - Quadro Consolidado'!M102,0)</f>
        <v>0</v>
      </c>
      <c r="AB103" s="43">
        <f>IF('Anexo V - Quadro Consolidado'!AH102=Conferidor!$AB$2,'Anexo V - Quadro Consolidado'!M102,0)</f>
        <v>0</v>
      </c>
      <c r="AC103" s="43">
        <f>IF('Anexo V - Quadro Consolidado'!AH102=Conferidor!$AC$2,'Anexo V - Quadro Consolidado'!M102,0)</f>
        <v>0</v>
      </c>
      <c r="AD103" s="43">
        <f>IF('Anexo V - Quadro Consolidado'!AH102=Conferidor!$AD$2,'Anexo V - Quadro Consolidado'!M102,0)</f>
        <v>0</v>
      </c>
      <c r="AF103" s="43">
        <f>IF('Anexo V - Quadro Consolidado'!AI102=Conferidor!$AF$2,'Anexo V - Quadro Consolidado'!N102,0)</f>
        <v>0</v>
      </c>
      <c r="AG103" s="43">
        <f>IF('Anexo V - Quadro Consolidado'!AI102=Conferidor!$AG$2,'Anexo V - Quadro Consolidado'!N102,0)</f>
        <v>0</v>
      </c>
      <c r="AH103" s="43">
        <f>IF('Anexo V - Quadro Consolidado'!AI102=Conferidor!$AH$2,'Anexo V - Quadro Consolidado'!N102,0)</f>
        <v>0</v>
      </c>
      <c r="AI103" s="43">
        <f>IF('Anexo V - Quadro Consolidado'!AI102=Conferidor!$AI$2,'Anexo V - Quadro Consolidado'!N102,0)</f>
        <v>0</v>
      </c>
      <c r="AJ103" s="43">
        <f>IF('Anexo V - Quadro Consolidado'!AI102=Conferidor!$AJ$2,'Anexo V - Quadro Consolidado'!N102,0)</f>
        <v>0</v>
      </c>
      <c r="AK103" s="43">
        <f>IF('Anexo V - Quadro Consolidado'!AI102=Conferidor!$AK$2,'Anexo V - Quadro Consolidado'!N102,0)</f>
        <v>0</v>
      </c>
      <c r="AM103" s="43">
        <f>IF('Anexo V - Quadro Consolidado'!AJ102=Conferidor!$AM$2,'Anexo V - Quadro Consolidado'!O102,0)</f>
        <v>0</v>
      </c>
      <c r="AN103" s="43">
        <f>IF('Anexo V - Quadro Consolidado'!AJ102=Conferidor!$AN$2,'Anexo V - Quadro Consolidado'!O102,0)</f>
        <v>0</v>
      </c>
      <c r="AO103" s="43">
        <f>IF('Anexo V - Quadro Consolidado'!AJ102=Conferidor!$AO$2,'Anexo V - Quadro Consolidado'!O102,0)</f>
        <v>0</v>
      </c>
      <c r="AP103" s="43">
        <f>IF('Anexo V - Quadro Consolidado'!AJ102=Conferidor!$AP$2,'Anexo V - Quadro Consolidado'!O102,0)</f>
        <v>0</v>
      </c>
      <c r="AQ103" s="43">
        <f>IF('Anexo V - Quadro Consolidado'!AJ102=Conferidor!$AQ$2,'Anexo V - Quadro Consolidado'!O102,0)</f>
        <v>0</v>
      </c>
      <c r="AR103" s="43">
        <f>IF('Anexo V - Quadro Consolidado'!AJ102=Conferidor!$AR$2,'Anexo V - Quadro Consolidado'!O102,0)</f>
        <v>0</v>
      </c>
      <c r="AT103" s="43">
        <f>IF('Anexo V - Quadro Consolidado'!AE102=Conferidor!$AT$2,'Anexo V - Quadro Consolidado'!J102,0)</f>
        <v>0</v>
      </c>
      <c r="AU103" s="43">
        <f>IF('Anexo V - Quadro Consolidado'!AE102=Conferidor!$AU$2,'Anexo V - Quadro Consolidado'!J102,0)</f>
        <v>0</v>
      </c>
      <c r="AV103" s="43">
        <f>IF('Anexo V - Quadro Consolidado'!AE102=Conferidor!$AV$2,'Anexo V - Quadro Consolidado'!J102,0)</f>
        <v>0</v>
      </c>
      <c r="AW103" s="43">
        <f>IF('Anexo V - Quadro Consolidado'!AE102=Conferidor!$AW$2,'Anexo V - Quadro Consolidado'!J102,0)</f>
        <v>0</v>
      </c>
      <c r="AX103" s="43">
        <f>IF('Anexo V - Quadro Consolidado'!AE102=Conferidor!$AX$2,'Anexo V - Quadro Consolidado'!J102,0)</f>
        <v>0</v>
      </c>
      <c r="AY103" s="43">
        <f>IF('Anexo V - Quadro Consolidado'!AE102=Conferidor!$AY$2,'Anexo V - Quadro Consolidado'!J102,0)</f>
        <v>0</v>
      </c>
      <c r="AZ103" s="43">
        <f>IF('Anexo V - Quadro Consolidado'!AE102=Conferidor!$AZ$2,'Anexo V - Quadro Consolidado'!J102,0)</f>
        <v>0</v>
      </c>
      <c r="BA103" s="43">
        <f>IF('Anexo V - Quadro Consolidado'!AE102=Conferidor!$BA$2,'Anexo V - Quadro Consolidado'!J102,0)</f>
        <v>0</v>
      </c>
      <c r="BB103" s="43">
        <f>IF('Anexo V - Quadro Consolidado'!AE102=Conferidor!$BB$2,'Anexo V - Quadro Consolidado'!J102,0)</f>
        <v>0</v>
      </c>
      <c r="BD103" s="43">
        <f>IF('Anexo V - Quadro Consolidado'!AF102=Conferidor!$BD$2,'Anexo V - Quadro Consolidado'!K102,0)</f>
        <v>0</v>
      </c>
      <c r="BE103" s="43">
        <f>IF('Anexo V - Quadro Consolidado'!AF102=Conferidor!$BE$2,'Anexo V - Quadro Consolidado'!K102,0)</f>
        <v>0</v>
      </c>
      <c r="BF103" s="43">
        <f>IF('Anexo V - Quadro Consolidado'!AF102=Conferidor!$BF$2,'Anexo V - Quadro Consolidado'!K102,0)</f>
        <v>0</v>
      </c>
      <c r="BG103" s="43">
        <f>IF('Anexo V - Quadro Consolidado'!AF102=Conferidor!$BG$2,'Anexo V - Quadro Consolidado'!K102,0)</f>
        <v>0</v>
      </c>
      <c r="BH103" s="43">
        <f>IF('Anexo V - Quadro Consolidado'!AF102=Conferidor!$BH$2,'Anexo V - Quadro Consolidado'!K102,0)</f>
        <v>0</v>
      </c>
      <c r="BI103" s="43">
        <f>IF('Anexo V - Quadro Consolidado'!AF102=Conferidor!$BI$2,'Anexo V - Quadro Consolidado'!K102,0)</f>
        <v>0</v>
      </c>
      <c r="BJ103" s="43">
        <f>IF('Anexo V - Quadro Consolidado'!AF102=Conferidor!$BJ$2,'Anexo V - Quadro Consolidado'!K102,0)</f>
        <v>0</v>
      </c>
      <c r="BK103" s="43">
        <f>IF('Anexo V - Quadro Consolidado'!AF102=Conferidor!$BK$2,'Anexo V - Quadro Consolidado'!K102,0)</f>
        <v>0</v>
      </c>
      <c r="BM103" s="43">
        <f>IF('Anexo V - Quadro Consolidado'!AG102=Conferidor!$BM$2,'Anexo V - Quadro Consolidado'!L102,0)</f>
        <v>0</v>
      </c>
      <c r="BN103" s="43">
        <f>IF('Anexo V - Quadro Consolidado'!AG102=Conferidor!$BN$2,'Anexo V - Quadro Consolidado'!L102,0)</f>
        <v>0</v>
      </c>
      <c r="BO103" s="43">
        <f>IF('Anexo V - Quadro Consolidado'!AG102=Conferidor!$BO$2,'Anexo V - Quadro Consolidado'!L102,0)</f>
        <v>0</v>
      </c>
      <c r="BP103" s="43">
        <f>IF('Anexo V - Quadro Consolidado'!AG102=Conferidor!$BP$2,'Anexo V - Quadro Consolidado'!L102,0)</f>
        <v>0</v>
      </c>
      <c r="BQ103" s="43">
        <f>IF('Anexo V - Quadro Consolidado'!AG102=Conferidor!$BQ$2,'Anexo V - Quadro Consolidado'!L102,0)</f>
        <v>1</v>
      </c>
      <c r="BR103" s="43">
        <f>IF('Anexo V - Quadro Consolidado'!AG102=Conferidor!$BR$2,'Anexo V - Quadro Consolidado'!L102,0)</f>
        <v>0</v>
      </c>
      <c r="BT103" s="43">
        <f>IF('Anexo V - Quadro Consolidado'!AD102=Conferidor!$BT$2,'Anexo V - Quadro Consolidado'!I102,0)</f>
        <v>0</v>
      </c>
      <c r="BU103" s="43">
        <f>IF('Anexo V - Quadro Consolidado'!AD102=Conferidor!$BU$2,'Anexo V - Quadro Consolidado'!I102,0)</f>
        <v>0</v>
      </c>
      <c r="BV103" s="43">
        <f>IF('Anexo V - Quadro Consolidado'!AD102=Conferidor!$BV$2,'Anexo V - Quadro Consolidado'!I102,0)</f>
        <v>0</v>
      </c>
      <c r="BW103" s="43">
        <f>IF('Anexo V - Quadro Consolidado'!AD102=Conferidor!$BW$2,'Anexo V - Quadro Consolidado'!I102,0)</f>
        <v>0</v>
      </c>
      <c r="BX103" s="43">
        <f>IF('Anexo V - Quadro Consolidado'!AD102=Conferidor!$BX$2,'Anexo V - Quadro Consolidado'!I102,0)</f>
        <v>0</v>
      </c>
      <c r="BY103" s="43">
        <f>IF('Anexo V - Quadro Consolidado'!AD102=Conferidor!$BY$2,'Anexo V - Quadro Consolidado'!I102,0)</f>
        <v>0</v>
      </c>
      <c r="CA103" s="43">
        <f>IF('Anexo V - Quadro Consolidado'!AK102=Conferidor!$CA$2,'Anexo V - Quadro Consolidado'!P102,0)</f>
        <v>0</v>
      </c>
      <c r="CB103" s="43">
        <f>IF('Anexo V - Quadro Consolidado'!AK102=Conferidor!$CB$2,'Anexo V - Quadro Consolidado'!P102,0)</f>
        <v>0</v>
      </c>
      <c r="CC103" s="43">
        <f>IF('Anexo V - Quadro Consolidado'!AK102=Conferidor!$CC$2,'Anexo V - Quadro Consolidado'!P102,0)</f>
        <v>0</v>
      </c>
      <c r="CD103" s="43">
        <f>IF('Anexo V - Quadro Consolidado'!AK102=Conferidor!$CD$2,'Anexo V - Quadro Consolidado'!P102,0)</f>
        <v>0</v>
      </c>
      <c r="CE103" s="43">
        <f>IF('Anexo V - Quadro Consolidado'!AK102=Conferidor!$CE$2,'Anexo V - Quadro Consolidado'!P102,0)</f>
        <v>0</v>
      </c>
      <c r="CF103" s="43">
        <f>IF('Anexo V - Quadro Consolidado'!AK102=Conferidor!$CF$2,'Anexo V - Quadro Consolidado'!P102,0)</f>
        <v>0</v>
      </c>
      <c r="CH103" s="43">
        <f>IF('Anexo V - Quadro Consolidado'!AM102=Conferidor!$CH$2,'Anexo V - Quadro Consolidado'!R102,0)</f>
        <v>0</v>
      </c>
      <c r="CI103" s="43">
        <f>IF('Anexo V - Quadro Consolidado'!AM102=Conferidor!$CI$2,'Anexo V - Quadro Consolidado'!R102,0)</f>
        <v>0</v>
      </c>
      <c r="CJ103" s="43">
        <f>IF('Anexo V - Quadro Consolidado'!AM102=Conferidor!$CJ$2,'Anexo V - Quadro Consolidado'!R102,0)</f>
        <v>0</v>
      </c>
      <c r="CK103" s="43">
        <f>IF('Anexo V - Quadro Consolidado'!AM102=Conferidor!$CK$2,'Anexo V - Quadro Consolidado'!R102,0)</f>
        <v>0</v>
      </c>
      <c r="CL103" s="43">
        <f>IF('Anexo V - Quadro Consolidado'!AM102=Conferidor!$CL$2,'Anexo V - Quadro Consolidado'!R102,0)</f>
        <v>0</v>
      </c>
      <c r="CM103" s="43">
        <f>IF('Anexo V - Quadro Consolidado'!AM102=Conferidor!$CM$2,'Anexo V - Quadro Consolidado'!R102,0)</f>
        <v>0</v>
      </c>
      <c r="CO103" s="43">
        <f>IF('Anexo V - Quadro Consolidado'!AN102=Conferidor!$CO$2,'Anexo V - Quadro Consolidado'!S102,0)</f>
        <v>0</v>
      </c>
      <c r="CP103" s="43">
        <f>IF('Anexo V - Quadro Consolidado'!AN102=Conferidor!$CP$2,'Anexo V - Quadro Consolidado'!S102,0)</f>
        <v>0</v>
      </c>
      <c r="CQ103" s="43">
        <f>IF('Anexo V - Quadro Consolidado'!AN102=Conferidor!$CQ$2,'Anexo V - Quadro Consolidado'!S102,0)</f>
        <v>0</v>
      </c>
      <c r="CR103" s="43">
        <f>IF('Anexo V - Quadro Consolidado'!AN102=Conferidor!$CR$2,'Anexo V - Quadro Consolidado'!S102,0)</f>
        <v>0</v>
      </c>
      <c r="CS103" s="43">
        <f>IF('Anexo V - Quadro Consolidado'!AN102=Conferidor!$CS$2,'Anexo V - Quadro Consolidado'!S102,0)</f>
        <v>0</v>
      </c>
      <c r="CT103" s="43">
        <f>IF('Anexo V - Quadro Consolidado'!AN102=Conferidor!$CT$2,'Anexo V - Quadro Consolidado'!S102,0)</f>
        <v>0</v>
      </c>
      <c r="CV103" s="43">
        <f>IF('Anexo V - Quadro Consolidado'!AO102=Conferidor!$CV$2,'Anexo V - Quadro Consolidado'!T102,0)</f>
        <v>0</v>
      </c>
      <c r="CW103" s="43">
        <f>IF('Anexo V - Quadro Consolidado'!AO102=Conferidor!$CW$2,'Anexo V - Quadro Consolidado'!T102,0)</f>
        <v>0</v>
      </c>
      <c r="CX103" s="43">
        <f>IF('Anexo V - Quadro Consolidado'!AO102=Conferidor!$CX$2,'Anexo V - Quadro Consolidado'!T102,0)</f>
        <v>0</v>
      </c>
      <c r="CY103" s="43">
        <f>IF('Anexo V - Quadro Consolidado'!AO102=Conferidor!$CY$2,'Anexo V - Quadro Consolidado'!T102,0)</f>
        <v>0</v>
      </c>
      <c r="CZ103" s="43">
        <f>IF('Anexo V - Quadro Consolidado'!AO102=Conferidor!$CZ$2,'Anexo V - Quadro Consolidado'!T102,0)</f>
        <v>0</v>
      </c>
      <c r="DA103" s="43">
        <f>IF('Anexo V - Quadro Consolidado'!AO102=Conferidor!$DA$2,'Anexo V - Quadro Consolidado'!T102,0)</f>
        <v>0</v>
      </c>
      <c r="DC103" s="43">
        <f>IF('Anexo V - Quadro Consolidado'!AL102=Conferidor!$DC$2,'Anexo V - Quadro Consolidado'!Q102,0)</f>
        <v>0</v>
      </c>
      <c r="DD103" s="43">
        <f>IF('Anexo V - Quadro Consolidado'!AL102=Conferidor!$DD$2,'Anexo V - Quadro Consolidado'!Q102,0)</f>
        <v>0</v>
      </c>
      <c r="DE103" s="43">
        <f>IF('Anexo V - Quadro Consolidado'!AL102=Conferidor!$DE$2,'Anexo V - Quadro Consolidado'!Q102,0)</f>
        <v>0</v>
      </c>
      <c r="DF103" s="43">
        <f>IF('Anexo V - Quadro Consolidado'!AL102=Conferidor!$DF$2,'Anexo V - Quadro Consolidado'!Q102,0)</f>
        <v>0</v>
      </c>
      <c r="DG103" s="43">
        <f>IF('Anexo V - Quadro Consolidado'!AL102=Conferidor!$DG$2,'Anexo V - Quadro Consolidado'!Q102,0)</f>
        <v>0</v>
      </c>
      <c r="DH103" s="43">
        <f>IF('Anexo V - Quadro Consolidado'!AL102=Conferidor!$DH$2,'Anexo V - Quadro Consolidado'!Q102,0)</f>
        <v>0</v>
      </c>
      <c r="DJ103" s="43">
        <f>IF('Anexo V - Quadro Consolidado'!AP102=Conferidor!$DJ$2,'Anexo V - Quadro Consolidado'!U102,0)</f>
        <v>0</v>
      </c>
      <c r="DK103" s="43">
        <f>IF('Anexo V - Quadro Consolidado'!AP102=Conferidor!$DK$2,'Anexo V - Quadro Consolidado'!U102,0)</f>
        <v>0</v>
      </c>
      <c r="DL103" s="43">
        <f>IF('Anexo V - Quadro Consolidado'!AP102=Conferidor!$DL$2,'Anexo V - Quadro Consolidado'!U102,0)</f>
        <v>0</v>
      </c>
      <c r="DM103" s="43">
        <f>IF('Anexo V - Quadro Consolidado'!AP102=Conferidor!$DM$2,'Anexo V - Quadro Consolidado'!U102,0)</f>
        <v>0</v>
      </c>
      <c r="DN103" s="43">
        <f>IF('Anexo V - Quadro Consolidado'!AP102=Conferidor!$DN$2,'Anexo V - Quadro Consolidado'!U102,0)</f>
        <v>0</v>
      </c>
      <c r="DO103" s="43">
        <f>IF('Anexo V - Quadro Consolidado'!AP102=Conferidor!$DO$2,'Anexo V - Quadro Consolidado'!U102,0)</f>
        <v>0</v>
      </c>
      <c r="DQ103" s="43">
        <f>IF('Anexo V - Quadro Consolidado'!AQ102=Conferidor!$DQ$2,'Anexo V - Quadro Consolidado'!V102,0)</f>
        <v>0</v>
      </c>
      <c r="DR103" s="43">
        <f>IF('Anexo V - Quadro Consolidado'!AQ102=Conferidor!$DR$2,'Anexo V - Quadro Consolidado'!V102,0)</f>
        <v>0</v>
      </c>
      <c r="DS103" s="43">
        <f>IF('Anexo V - Quadro Consolidado'!AQ102=Conferidor!$DS$2,'Anexo V - Quadro Consolidado'!V102,0)</f>
        <v>0</v>
      </c>
      <c r="DT103" s="43">
        <f>IF('Anexo V - Quadro Consolidado'!AQ102=Conferidor!$DT$2,'Anexo V - Quadro Consolidado'!V102,0)</f>
        <v>0</v>
      </c>
      <c r="DU103" s="43">
        <f>IF('Anexo V - Quadro Consolidado'!AQ102=Conferidor!$DU$2,'Anexo V - Quadro Consolidado'!V102,0)</f>
        <v>0</v>
      </c>
      <c r="DV103" s="43">
        <f>IF('Anexo V - Quadro Consolidado'!AQ102=Conferidor!$DV$2,'Anexo V - Quadro Consolidado'!V102,0)</f>
        <v>0</v>
      </c>
      <c r="DX103" s="22">
        <f>IF('Anexo V - Quadro Consolidado'!AR102=Conferidor!$DX$2,'Anexo V - Quadro Consolidado'!W102,0)</f>
        <v>0</v>
      </c>
      <c r="DY103" s="22">
        <f>IF('Anexo V - Quadro Consolidado'!AR102=Conferidor!$DY$2,'Anexo V - Quadro Consolidado'!W102,0)</f>
        <v>0</v>
      </c>
      <c r="DZ103" s="22">
        <f>IF('Anexo V - Quadro Consolidado'!AR102=Conferidor!$DZ$2,'Anexo V - Quadro Consolidado'!W102,0)</f>
        <v>0</v>
      </c>
      <c r="EA103" s="22">
        <f>IF('Anexo V - Quadro Consolidado'!AR102=Conferidor!$EA$2,'Anexo V - Quadro Consolidado'!W102,0)</f>
        <v>0</v>
      </c>
      <c r="EB103" s="22">
        <f>IF('Anexo V - Quadro Consolidado'!AR102=Conferidor!$EB$2,'Anexo V - Quadro Consolidado'!W102,0)</f>
        <v>0</v>
      </c>
      <c r="EC103" s="22">
        <f>IF('Anexo V - Quadro Consolidado'!AR102=Conferidor!$EC$2,'Anexo V - Quadro Consolidado'!W102,0)</f>
        <v>0</v>
      </c>
      <c r="EE103" s="43">
        <f>IF('Anexo V - Quadro Consolidado'!AS102=Conferidor!$EE$2,'Anexo V - Quadro Consolidado'!X102,0)</f>
        <v>0</v>
      </c>
      <c r="EF103" s="43">
        <f>IF('Anexo V - Quadro Consolidado'!AS102=Conferidor!$EF$2,'Anexo V - Quadro Consolidado'!X102,0)</f>
        <v>0</v>
      </c>
      <c r="EG103" s="43">
        <f>IF('Anexo V - Quadro Consolidado'!AS102=Conferidor!$EG$2,'Anexo V - Quadro Consolidado'!X102,0)</f>
        <v>0</v>
      </c>
      <c r="EH103" s="43">
        <f>IF('Anexo V - Quadro Consolidado'!AS102=Conferidor!$EH$2,'Anexo V - Quadro Consolidado'!X102,0)</f>
        <v>0</v>
      </c>
      <c r="EI103" s="43">
        <f>IF('Anexo V - Quadro Consolidado'!AS102=Conferidor!$EI$2,'Anexo V - Quadro Consolidado'!X102,0)</f>
        <v>0</v>
      </c>
      <c r="EJ103" s="43">
        <f>IF('Anexo V - Quadro Consolidado'!AS102=Conferidor!$EJ$2,'Anexo V - Quadro Consolidado'!X102,0)</f>
        <v>0</v>
      </c>
      <c r="EL103" s="43">
        <f>IF('Anexo V - Quadro Consolidado'!AT102=Conferidor!$EL$2,'Anexo V - Quadro Consolidado'!Y102,0)</f>
        <v>0</v>
      </c>
      <c r="EM103" s="43">
        <f>IF('Anexo V - Quadro Consolidado'!AT102=Conferidor!$EM$2,'Anexo V - Quadro Consolidado'!Y102,0)</f>
        <v>0</v>
      </c>
      <c r="EN103" s="43">
        <f>IF('Anexo V - Quadro Consolidado'!AT102=Conferidor!$EN$2,'Anexo V - Quadro Consolidado'!Y102,0)</f>
        <v>0</v>
      </c>
      <c r="EO103" s="43">
        <f>IF('Anexo V - Quadro Consolidado'!AT102=Conferidor!$EO$2,'Anexo V - Quadro Consolidado'!Y102,0)</f>
        <v>0</v>
      </c>
      <c r="EP103" s="43">
        <f>IF('Anexo V - Quadro Consolidado'!AT102=Conferidor!$EP$2,'Anexo V - Quadro Consolidado'!Y102,0)</f>
        <v>0</v>
      </c>
      <c r="EQ103" s="43">
        <f>IF('Anexo V - Quadro Consolidado'!AT102=Conferidor!$EQ$2,'Anexo V - Quadro Consolidado'!Y102,0)</f>
        <v>0</v>
      </c>
    </row>
    <row r="104" spans="1:147">
      <c r="A104" s="475" t="s">
        <v>108</v>
      </c>
      <c r="B104" s="475" t="s">
        <v>109</v>
      </c>
      <c r="C104" s="12" t="s">
        <v>360</v>
      </c>
      <c r="D104" s="50">
        <f>IF('Anexo V - Quadro Consolidado'!AA103=Conferidor!$D$2,'Anexo V - Quadro Consolidado'!F103,0)</f>
        <v>0</v>
      </c>
      <c r="E104" s="50">
        <f>IF('Anexo V - Quadro Consolidado'!AA103=Conferidor!$E$2,'Anexo V - Quadro Consolidado'!F103,0)</f>
        <v>0</v>
      </c>
      <c r="F104" s="50">
        <f>IF('Anexo V - Quadro Consolidado'!AA103=Conferidor!$F$2,'Anexo V - Quadro Consolidado'!F103,0)</f>
        <v>0</v>
      </c>
      <c r="G104" s="50">
        <f>IF('Anexo V - Quadro Consolidado'!AA103=Conferidor!$G$2,'Anexo V - Quadro Consolidado'!F103,0)</f>
        <v>0</v>
      </c>
      <c r="H104" s="50">
        <f>IF('Anexo V - Quadro Consolidado'!AA103=Conferidor!$H$2,'Anexo V - Quadro Consolidado'!F103,0)</f>
        <v>0</v>
      </c>
      <c r="I104" s="50">
        <f>IF('Anexo V - Quadro Consolidado'!AA103=Conferidor!$I$2,'Anexo V - Quadro Consolidado'!F103,0)</f>
        <v>0</v>
      </c>
      <c r="K104" s="262">
        <f>IF('Anexo V - Quadro Consolidado'!AB103=Conferidor!$K$2,'Anexo V - Quadro Consolidado'!G103,0)</f>
        <v>0</v>
      </c>
      <c r="L104" s="262">
        <f>IF('Anexo V - Quadro Consolidado'!AB103=Conferidor!$L$2,'Anexo V - Quadro Consolidado'!G103,0)</f>
        <v>0</v>
      </c>
      <c r="M104" s="262">
        <f>IF('Anexo V - Quadro Consolidado'!AB103=Conferidor!$M$2,'Anexo V - Quadro Consolidado'!G103,0)</f>
        <v>0</v>
      </c>
      <c r="N104" s="262">
        <f>IF('Anexo V - Quadro Consolidado'!AB103=Conferidor!$N$2,'Anexo V - Quadro Consolidado'!G103,0)</f>
        <v>0</v>
      </c>
      <c r="O104" s="262">
        <f>IF('Anexo V - Quadro Consolidado'!AB103=Conferidor!$O$2,'Anexo V - Quadro Consolidado'!G103,0)</f>
        <v>0</v>
      </c>
      <c r="P104" s="262">
        <f>IF('Anexo V - Quadro Consolidado'!AB103=Conferidor!$P$2,'Anexo V - Quadro Consolidado'!G103,0)</f>
        <v>0</v>
      </c>
      <c r="R104" s="50">
        <f>IF('Anexo V - Quadro Consolidado'!AC103=Conferidor!$R$2,'Anexo V - Quadro Consolidado'!H103,0)</f>
        <v>0</v>
      </c>
      <c r="S104" s="50">
        <f>IF('Anexo V - Quadro Consolidado'!AC103=Conferidor!$S$2,'Anexo V - Quadro Consolidado'!H103,0)</f>
        <v>0</v>
      </c>
      <c r="T104" s="50">
        <f>IF('Anexo V - Quadro Consolidado'!AC103=Conferidor!$T$2,'Anexo V - Quadro Consolidado'!H103,0)</f>
        <v>0</v>
      </c>
      <c r="U104" s="50">
        <f>IF('Anexo V - Quadro Consolidado'!AC103=Conferidor!$U$2,'Anexo V - Quadro Consolidado'!H103,0)</f>
        <v>0</v>
      </c>
      <c r="V104" s="50">
        <f>IF('Anexo V - Quadro Consolidado'!AC103=Conferidor!$V$2,'Anexo V - Quadro Consolidado'!H103,0)</f>
        <v>0</v>
      </c>
      <c r="W104" s="50">
        <f>IF('Anexo V - Quadro Consolidado'!AC103=Conferidor!$W$2,'Anexo V - Quadro Consolidado'!H103,0)</f>
        <v>0</v>
      </c>
      <c r="Y104" s="43">
        <f>IF('Anexo V - Quadro Consolidado'!AH103=Conferidor!$Y$2,'Anexo V - Quadro Consolidado'!M103,0)</f>
        <v>0</v>
      </c>
      <c r="Z104" s="43">
        <f>IF('Anexo V - Quadro Consolidado'!AH103=Conferidor!$Z$2,'Anexo V - Quadro Consolidado'!M103,0)</f>
        <v>0</v>
      </c>
      <c r="AA104" s="43">
        <f>IF('Anexo V - Quadro Consolidado'!AH103=Conferidor!$AA$2,'Anexo V - Quadro Consolidado'!M103,0)</f>
        <v>0</v>
      </c>
      <c r="AB104" s="43">
        <f>IF('Anexo V - Quadro Consolidado'!AH103=Conferidor!$AB$2,'Anexo V - Quadro Consolidado'!M103,0)</f>
        <v>0</v>
      </c>
      <c r="AC104" s="43">
        <f>IF('Anexo V - Quadro Consolidado'!AH103=Conferidor!$AC$2,'Anexo V - Quadro Consolidado'!M103,0)</f>
        <v>0</v>
      </c>
      <c r="AD104" s="43">
        <f>IF('Anexo V - Quadro Consolidado'!AH103=Conferidor!$AD$2,'Anexo V - Quadro Consolidado'!M103,0)</f>
        <v>0</v>
      </c>
      <c r="AF104" s="43">
        <f>IF('Anexo V - Quadro Consolidado'!AI103=Conferidor!$AF$2,'Anexo V - Quadro Consolidado'!N103,0)</f>
        <v>0</v>
      </c>
      <c r="AG104" s="43">
        <f>IF('Anexo V - Quadro Consolidado'!AI103=Conferidor!$AG$2,'Anexo V - Quadro Consolidado'!N103,0)</f>
        <v>0</v>
      </c>
      <c r="AH104" s="43">
        <f>IF('Anexo V - Quadro Consolidado'!AI103=Conferidor!$AH$2,'Anexo V - Quadro Consolidado'!N103,0)</f>
        <v>0</v>
      </c>
      <c r="AI104" s="43">
        <f>IF('Anexo V - Quadro Consolidado'!AI103=Conferidor!$AI$2,'Anexo V - Quadro Consolidado'!N103,0)</f>
        <v>0</v>
      </c>
      <c r="AJ104" s="43">
        <f>IF('Anexo V - Quadro Consolidado'!AI103=Conferidor!$AJ$2,'Anexo V - Quadro Consolidado'!N103,0)</f>
        <v>0</v>
      </c>
      <c r="AK104" s="43">
        <f>IF('Anexo V - Quadro Consolidado'!AI103=Conferidor!$AK$2,'Anexo V - Quadro Consolidado'!N103,0)</f>
        <v>0</v>
      </c>
      <c r="AM104" s="43">
        <f>IF('Anexo V - Quadro Consolidado'!AJ103=Conferidor!$AM$2,'Anexo V - Quadro Consolidado'!O103,0)</f>
        <v>0</v>
      </c>
      <c r="AN104" s="43">
        <f>IF('Anexo V - Quadro Consolidado'!AJ103=Conferidor!$AN$2,'Anexo V - Quadro Consolidado'!O103,0)</f>
        <v>0</v>
      </c>
      <c r="AO104" s="43">
        <f>IF('Anexo V - Quadro Consolidado'!AJ103=Conferidor!$AO$2,'Anexo V - Quadro Consolidado'!O103,0)</f>
        <v>0</v>
      </c>
      <c r="AP104" s="43">
        <f>IF('Anexo V - Quadro Consolidado'!AJ103=Conferidor!$AP$2,'Anexo V - Quadro Consolidado'!O103,0)</f>
        <v>0</v>
      </c>
      <c r="AQ104" s="43">
        <f>IF('Anexo V - Quadro Consolidado'!AJ103=Conferidor!$AQ$2,'Anexo V - Quadro Consolidado'!O103,0)</f>
        <v>0</v>
      </c>
      <c r="AR104" s="43">
        <f>IF('Anexo V - Quadro Consolidado'!AJ103=Conferidor!$AR$2,'Anexo V - Quadro Consolidado'!O103,0)</f>
        <v>0</v>
      </c>
      <c r="AT104" s="43">
        <f>IF('Anexo V - Quadro Consolidado'!AE103=Conferidor!$AT$2,'Anexo V - Quadro Consolidado'!J103,0)</f>
        <v>0</v>
      </c>
      <c r="AU104" s="43">
        <f>IF('Anexo V - Quadro Consolidado'!AE103=Conferidor!$AU$2,'Anexo V - Quadro Consolidado'!J103,0)</f>
        <v>0</v>
      </c>
      <c r="AV104" s="43">
        <f>IF('Anexo V - Quadro Consolidado'!AE103=Conferidor!$AV$2,'Anexo V - Quadro Consolidado'!J103,0)</f>
        <v>0</v>
      </c>
      <c r="AW104" s="43">
        <f>IF('Anexo V - Quadro Consolidado'!AE103=Conferidor!$AW$2,'Anexo V - Quadro Consolidado'!J103,0)</f>
        <v>0</v>
      </c>
      <c r="AX104" s="43">
        <f>IF('Anexo V - Quadro Consolidado'!AE103=Conferidor!$AX$2,'Anexo V - Quadro Consolidado'!J103,0)</f>
        <v>1</v>
      </c>
      <c r="AY104" s="43">
        <f>IF('Anexo V - Quadro Consolidado'!AE103=Conferidor!$AY$2,'Anexo V - Quadro Consolidado'!J103,0)</f>
        <v>0</v>
      </c>
      <c r="AZ104" s="43">
        <f>IF('Anexo V - Quadro Consolidado'!AE103=Conferidor!$AZ$2,'Anexo V - Quadro Consolidado'!J103,0)</f>
        <v>0</v>
      </c>
      <c r="BA104" s="43">
        <f>IF('Anexo V - Quadro Consolidado'!AE103=Conferidor!$BA$2,'Anexo V - Quadro Consolidado'!J103,0)</f>
        <v>0</v>
      </c>
      <c r="BB104" s="43">
        <f>IF('Anexo V - Quadro Consolidado'!AE103=Conferidor!$BB$2,'Anexo V - Quadro Consolidado'!J103,0)</f>
        <v>0</v>
      </c>
      <c r="BD104" s="43">
        <f>IF('Anexo V - Quadro Consolidado'!AF103=Conferidor!$BD$2,'Anexo V - Quadro Consolidado'!K103,0)</f>
        <v>0</v>
      </c>
      <c r="BE104" s="43">
        <f>IF('Anexo V - Quadro Consolidado'!AF103=Conferidor!$BE$2,'Anexo V - Quadro Consolidado'!K103,0)</f>
        <v>0</v>
      </c>
      <c r="BF104" s="43">
        <f>IF('Anexo V - Quadro Consolidado'!AF103=Conferidor!$BF$2,'Anexo V - Quadro Consolidado'!K103,0)</f>
        <v>0</v>
      </c>
      <c r="BG104" s="43">
        <f>IF('Anexo V - Quadro Consolidado'!AF103=Conferidor!$BG$2,'Anexo V - Quadro Consolidado'!K103,0)</f>
        <v>0</v>
      </c>
      <c r="BH104" s="43">
        <f>IF('Anexo V - Quadro Consolidado'!AF103=Conferidor!$BH$2,'Anexo V - Quadro Consolidado'!K103,0)</f>
        <v>0</v>
      </c>
      <c r="BI104" s="43">
        <f>IF('Anexo V - Quadro Consolidado'!AF103=Conferidor!$BI$2,'Anexo V - Quadro Consolidado'!K103,0)</f>
        <v>0</v>
      </c>
      <c r="BJ104" s="43">
        <f>IF('Anexo V - Quadro Consolidado'!AF103=Conferidor!$BJ$2,'Anexo V - Quadro Consolidado'!K103,0)</f>
        <v>0</v>
      </c>
      <c r="BK104" s="43">
        <f>IF('Anexo V - Quadro Consolidado'!AF103=Conferidor!$BK$2,'Anexo V - Quadro Consolidado'!K103,0)</f>
        <v>0</v>
      </c>
      <c r="BM104" s="43">
        <f>IF('Anexo V - Quadro Consolidado'!AG103=Conferidor!$BM$2,'Anexo V - Quadro Consolidado'!L103,0)</f>
        <v>0</v>
      </c>
      <c r="BN104" s="43">
        <f>IF('Anexo V - Quadro Consolidado'!AG103=Conferidor!$BN$2,'Anexo V - Quadro Consolidado'!L103,0)</f>
        <v>0</v>
      </c>
      <c r="BO104" s="43">
        <f>IF('Anexo V - Quadro Consolidado'!AG103=Conferidor!$BO$2,'Anexo V - Quadro Consolidado'!L103,0)</f>
        <v>0</v>
      </c>
      <c r="BP104" s="43">
        <f>IF('Anexo V - Quadro Consolidado'!AG103=Conferidor!$BP$2,'Anexo V - Quadro Consolidado'!L103,0)</f>
        <v>0</v>
      </c>
      <c r="BQ104" s="43">
        <f>IF('Anexo V - Quadro Consolidado'!AG103=Conferidor!$BQ$2,'Anexo V - Quadro Consolidado'!L103,0)</f>
        <v>2</v>
      </c>
      <c r="BR104" s="43">
        <f>IF('Anexo V - Quadro Consolidado'!AG103=Conferidor!$BR$2,'Anexo V - Quadro Consolidado'!L103,0)</f>
        <v>0</v>
      </c>
      <c r="BT104" s="43">
        <f>IF('Anexo V - Quadro Consolidado'!AD103=Conferidor!$BT$2,'Anexo V - Quadro Consolidado'!I103,0)</f>
        <v>0</v>
      </c>
      <c r="BU104" s="43">
        <f>IF('Anexo V - Quadro Consolidado'!AD103=Conferidor!$BU$2,'Anexo V - Quadro Consolidado'!I103,0)</f>
        <v>0</v>
      </c>
      <c r="BV104" s="43">
        <f>IF('Anexo V - Quadro Consolidado'!AD103=Conferidor!$BV$2,'Anexo V - Quadro Consolidado'!I103,0)</f>
        <v>0</v>
      </c>
      <c r="BW104" s="43">
        <f>IF('Anexo V - Quadro Consolidado'!AD103=Conferidor!$BW$2,'Anexo V - Quadro Consolidado'!I103,0)</f>
        <v>0</v>
      </c>
      <c r="BX104" s="43">
        <f>IF('Anexo V - Quadro Consolidado'!AD103=Conferidor!$BX$2,'Anexo V - Quadro Consolidado'!I103,0)</f>
        <v>0</v>
      </c>
      <c r="BY104" s="43">
        <f>IF('Anexo V - Quadro Consolidado'!AD103=Conferidor!$BY$2,'Anexo V - Quadro Consolidado'!I103,0)</f>
        <v>0</v>
      </c>
      <c r="CA104" s="43">
        <f>IF('Anexo V - Quadro Consolidado'!AK103=Conferidor!$CA$2,'Anexo V - Quadro Consolidado'!P103,0)</f>
        <v>0</v>
      </c>
      <c r="CB104" s="43">
        <f>IF('Anexo V - Quadro Consolidado'!AK103=Conferidor!$CB$2,'Anexo V - Quadro Consolidado'!P103,0)</f>
        <v>0</v>
      </c>
      <c r="CC104" s="43">
        <f>IF('Anexo V - Quadro Consolidado'!AK103=Conferidor!$CC$2,'Anexo V - Quadro Consolidado'!P103,0)</f>
        <v>0</v>
      </c>
      <c r="CD104" s="43">
        <f>IF('Anexo V - Quadro Consolidado'!AK103=Conferidor!$CD$2,'Anexo V - Quadro Consolidado'!P103,0)</f>
        <v>0</v>
      </c>
      <c r="CE104" s="43">
        <f>IF('Anexo V - Quadro Consolidado'!AK103=Conferidor!$CE$2,'Anexo V - Quadro Consolidado'!P103,0)</f>
        <v>0</v>
      </c>
      <c r="CF104" s="43">
        <f>IF('Anexo V - Quadro Consolidado'!AK103=Conferidor!$CF$2,'Anexo V - Quadro Consolidado'!P103,0)</f>
        <v>0</v>
      </c>
      <c r="CH104" s="43">
        <f>IF('Anexo V - Quadro Consolidado'!AM103=Conferidor!$CH$2,'Anexo V - Quadro Consolidado'!R103,0)</f>
        <v>0</v>
      </c>
      <c r="CI104" s="43">
        <f>IF('Anexo V - Quadro Consolidado'!AM103=Conferidor!$CI$2,'Anexo V - Quadro Consolidado'!R103,0)</f>
        <v>0</v>
      </c>
      <c r="CJ104" s="43">
        <f>IF('Anexo V - Quadro Consolidado'!AM103=Conferidor!$CJ$2,'Anexo V - Quadro Consolidado'!R103,0)</f>
        <v>0</v>
      </c>
      <c r="CK104" s="43">
        <f>IF('Anexo V - Quadro Consolidado'!AM103=Conferidor!$CK$2,'Anexo V - Quadro Consolidado'!R103,0)</f>
        <v>0</v>
      </c>
      <c r="CL104" s="43">
        <f>IF('Anexo V - Quadro Consolidado'!AM103=Conferidor!$CL$2,'Anexo V - Quadro Consolidado'!R103,0)</f>
        <v>0</v>
      </c>
      <c r="CM104" s="43">
        <f>IF('Anexo V - Quadro Consolidado'!AM103=Conferidor!$CM$2,'Anexo V - Quadro Consolidado'!R103,0)</f>
        <v>0</v>
      </c>
      <c r="CO104" s="43">
        <f>IF('Anexo V - Quadro Consolidado'!AN103=Conferidor!$CO$2,'Anexo V - Quadro Consolidado'!S103,0)</f>
        <v>0</v>
      </c>
      <c r="CP104" s="43">
        <f>IF('Anexo V - Quadro Consolidado'!AN103=Conferidor!$CP$2,'Anexo V - Quadro Consolidado'!S103,0)</f>
        <v>0</v>
      </c>
      <c r="CQ104" s="43">
        <f>IF('Anexo V - Quadro Consolidado'!AN103=Conferidor!$CQ$2,'Anexo V - Quadro Consolidado'!S103,0)</f>
        <v>0</v>
      </c>
      <c r="CR104" s="43">
        <f>IF('Anexo V - Quadro Consolidado'!AN103=Conferidor!$CR$2,'Anexo V - Quadro Consolidado'!S103,0)</f>
        <v>0</v>
      </c>
      <c r="CS104" s="43">
        <f>IF('Anexo V - Quadro Consolidado'!AN103=Conferidor!$CS$2,'Anexo V - Quadro Consolidado'!S103,0)</f>
        <v>0</v>
      </c>
      <c r="CT104" s="43">
        <f>IF('Anexo V - Quadro Consolidado'!AN103=Conferidor!$CT$2,'Anexo V - Quadro Consolidado'!S103,0)</f>
        <v>0</v>
      </c>
      <c r="CV104" s="43">
        <f>IF('Anexo V - Quadro Consolidado'!AO103=Conferidor!$CV$2,'Anexo V - Quadro Consolidado'!T103,0)</f>
        <v>0</v>
      </c>
      <c r="CW104" s="43">
        <f>IF('Anexo V - Quadro Consolidado'!AO103=Conferidor!$CW$2,'Anexo V - Quadro Consolidado'!T103,0)</f>
        <v>0</v>
      </c>
      <c r="CX104" s="43">
        <f>IF('Anexo V - Quadro Consolidado'!AO103=Conferidor!$CX$2,'Anexo V - Quadro Consolidado'!T103,0)</f>
        <v>0</v>
      </c>
      <c r="CY104" s="43">
        <f>IF('Anexo V - Quadro Consolidado'!AO103=Conferidor!$CY$2,'Anexo V - Quadro Consolidado'!T103,0)</f>
        <v>0</v>
      </c>
      <c r="CZ104" s="43">
        <f>IF('Anexo V - Quadro Consolidado'!AO103=Conferidor!$CZ$2,'Anexo V - Quadro Consolidado'!T103,0)</f>
        <v>0</v>
      </c>
      <c r="DA104" s="43">
        <f>IF('Anexo V - Quadro Consolidado'!AO103=Conferidor!$DA$2,'Anexo V - Quadro Consolidado'!T103,0)</f>
        <v>0</v>
      </c>
      <c r="DC104" s="43">
        <f>IF('Anexo V - Quadro Consolidado'!AL103=Conferidor!$DC$2,'Anexo V - Quadro Consolidado'!Q103,0)</f>
        <v>0</v>
      </c>
      <c r="DD104" s="43">
        <f>IF('Anexo V - Quadro Consolidado'!AL103=Conferidor!$DD$2,'Anexo V - Quadro Consolidado'!Q103,0)</f>
        <v>0</v>
      </c>
      <c r="DE104" s="43">
        <f>IF('Anexo V - Quadro Consolidado'!AL103=Conferidor!$DE$2,'Anexo V - Quadro Consolidado'!Q103,0)</f>
        <v>0</v>
      </c>
      <c r="DF104" s="43">
        <f>IF('Anexo V - Quadro Consolidado'!AL103=Conferidor!$DF$2,'Anexo V - Quadro Consolidado'!Q103,0)</f>
        <v>0</v>
      </c>
      <c r="DG104" s="43">
        <f>IF('Anexo V - Quadro Consolidado'!AL103=Conferidor!$DG$2,'Anexo V - Quadro Consolidado'!Q103,0)</f>
        <v>0</v>
      </c>
      <c r="DH104" s="43">
        <f>IF('Anexo V - Quadro Consolidado'!AL103=Conferidor!$DH$2,'Anexo V - Quadro Consolidado'!Q103,0)</f>
        <v>0</v>
      </c>
      <c r="DJ104" s="43">
        <f>IF('Anexo V - Quadro Consolidado'!AP103=Conferidor!$DJ$2,'Anexo V - Quadro Consolidado'!U103,0)</f>
        <v>0</v>
      </c>
      <c r="DK104" s="43">
        <f>IF('Anexo V - Quadro Consolidado'!AP103=Conferidor!$DK$2,'Anexo V - Quadro Consolidado'!U103,0)</f>
        <v>0</v>
      </c>
      <c r="DL104" s="43">
        <f>IF('Anexo V - Quadro Consolidado'!AP103=Conferidor!$DL$2,'Anexo V - Quadro Consolidado'!U103,0)</f>
        <v>0</v>
      </c>
      <c r="DM104" s="43">
        <f>IF('Anexo V - Quadro Consolidado'!AP103=Conferidor!$DM$2,'Anexo V - Quadro Consolidado'!U103,0)</f>
        <v>0</v>
      </c>
      <c r="DN104" s="43">
        <f>IF('Anexo V - Quadro Consolidado'!AP103=Conferidor!$DN$2,'Anexo V - Quadro Consolidado'!U103,0)</f>
        <v>0</v>
      </c>
      <c r="DO104" s="43">
        <f>IF('Anexo V - Quadro Consolidado'!AP103=Conferidor!$DO$2,'Anexo V - Quadro Consolidado'!U103,0)</f>
        <v>0</v>
      </c>
      <c r="DQ104" s="43">
        <f>IF('Anexo V - Quadro Consolidado'!AQ103=Conferidor!$DQ$2,'Anexo V - Quadro Consolidado'!V103,0)</f>
        <v>0</v>
      </c>
      <c r="DR104" s="43">
        <f>IF('Anexo V - Quadro Consolidado'!AQ103=Conferidor!$DR$2,'Anexo V - Quadro Consolidado'!V103,0)</f>
        <v>0</v>
      </c>
      <c r="DS104" s="43">
        <f>IF('Anexo V - Quadro Consolidado'!AQ103=Conferidor!$DS$2,'Anexo V - Quadro Consolidado'!V103,0)</f>
        <v>0</v>
      </c>
      <c r="DT104" s="43">
        <f>IF('Anexo V - Quadro Consolidado'!AQ103=Conferidor!$DT$2,'Anexo V - Quadro Consolidado'!V103,0)</f>
        <v>0</v>
      </c>
      <c r="DU104" s="43">
        <f>IF('Anexo V - Quadro Consolidado'!AQ103=Conferidor!$DU$2,'Anexo V - Quadro Consolidado'!V103,0)</f>
        <v>0</v>
      </c>
      <c r="DV104" s="43">
        <f>IF('Anexo V - Quadro Consolidado'!AQ103=Conferidor!$DV$2,'Anexo V - Quadro Consolidado'!V103,0)</f>
        <v>0</v>
      </c>
      <c r="DX104" s="22">
        <f>IF('Anexo V - Quadro Consolidado'!AR103=Conferidor!$DX$2,'Anexo V - Quadro Consolidado'!W103,0)</f>
        <v>0</v>
      </c>
      <c r="DY104" s="22">
        <f>IF('Anexo V - Quadro Consolidado'!AR103=Conferidor!$DY$2,'Anexo V - Quadro Consolidado'!W103,0)</f>
        <v>0</v>
      </c>
      <c r="DZ104" s="22">
        <f>IF('Anexo V - Quadro Consolidado'!AR103=Conferidor!$DZ$2,'Anexo V - Quadro Consolidado'!W103,0)</f>
        <v>0</v>
      </c>
      <c r="EA104" s="22">
        <f>IF('Anexo V - Quadro Consolidado'!AR103=Conferidor!$EA$2,'Anexo V - Quadro Consolidado'!W103,0)</f>
        <v>0</v>
      </c>
      <c r="EB104" s="22">
        <f>IF('Anexo V - Quadro Consolidado'!AR103=Conferidor!$EB$2,'Anexo V - Quadro Consolidado'!W103,0)</f>
        <v>0</v>
      </c>
      <c r="EC104" s="22">
        <f>IF('Anexo V - Quadro Consolidado'!AR103=Conferidor!$EC$2,'Anexo V - Quadro Consolidado'!W103,0)</f>
        <v>0</v>
      </c>
      <c r="EE104" s="43">
        <f>IF('Anexo V - Quadro Consolidado'!AS103=Conferidor!$EE$2,'Anexo V - Quadro Consolidado'!X103,0)</f>
        <v>0</v>
      </c>
      <c r="EF104" s="43">
        <f>IF('Anexo V - Quadro Consolidado'!AS103=Conferidor!$EF$2,'Anexo V - Quadro Consolidado'!X103,0)</f>
        <v>0</v>
      </c>
      <c r="EG104" s="43">
        <f>IF('Anexo V - Quadro Consolidado'!AS103=Conferidor!$EG$2,'Anexo V - Quadro Consolidado'!X103,0)</f>
        <v>0</v>
      </c>
      <c r="EH104" s="43">
        <f>IF('Anexo V - Quadro Consolidado'!AS103=Conferidor!$EH$2,'Anexo V - Quadro Consolidado'!X103,0)</f>
        <v>0</v>
      </c>
      <c r="EI104" s="43">
        <f>IF('Anexo V - Quadro Consolidado'!AS103=Conferidor!$EI$2,'Anexo V - Quadro Consolidado'!X103,0)</f>
        <v>0</v>
      </c>
      <c r="EJ104" s="43">
        <f>IF('Anexo V - Quadro Consolidado'!AS103=Conferidor!$EJ$2,'Anexo V - Quadro Consolidado'!X103,0)</f>
        <v>0</v>
      </c>
      <c r="EL104" s="43">
        <f>IF('Anexo V - Quadro Consolidado'!AT103=Conferidor!$EL$2,'Anexo V - Quadro Consolidado'!Y103,0)</f>
        <v>0</v>
      </c>
      <c r="EM104" s="43">
        <f>IF('Anexo V - Quadro Consolidado'!AT103=Conferidor!$EM$2,'Anexo V - Quadro Consolidado'!Y103,0)</f>
        <v>0</v>
      </c>
      <c r="EN104" s="43">
        <f>IF('Anexo V - Quadro Consolidado'!AT103=Conferidor!$EN$2,'Anexo V - Quadro Consolidado'!Y103,0)</f>
        <v>0</v>
      </c>
      <c r="EO104" s="43">
        <f>IF('Anexo V - Quadro Consolidado'!AT103=Conferidor!$EO$2,'Anexo V - Quadro Consolidado'!Y103,0)</f>
        <v>0</v>
      </c>
      <c r="EP104" s="43">
        <f>IF('Anexo V - Quadro Consolidado'!AT103=Conferidor!$EP$2,'Anexo V - Quadro Consolidado'!Y103,0)</f>
        <v>0</v>
      </c>
      <c r="EQ104" s="43">
        <f>IF('Anexo V - Quadro Consolidado'!AT103=Conferidor!$EQ$2,'Anexo V - Quadro Consolidado'!Y103,0)</f>
        <v>0</v>
      </c>
    </row>
    <row r="105" spans="1:147">
      <c r="A105" s="475" t="s">
        <v>108</v>
      </c>
      <c r="B105" s="475" t="s">
        <v>109</v>
      </c>
      <c r="C105" s="12" t="s">
        <v>75</v>
      </c>
      <c r="D105" s="50">
        <f>IF('Anexo V - Quadro Consolidado'!AA104=Conferidor!$D$2,'Anexo V - Quadro Consolidado'!F104,0)</f>
        <v>0</v>
      </c>
      <c r="E105" s="50">
        <f>IF('Anexo V - Quadro Consolidado'!AA104=Conferidor!$E$2,'Anexo V - Quadro Consolidado'!F104,0)</f>
        <v>0</v>
      </c>
      <c r="F105" s="50">
        <f>IF('Anexo V - Quadro Consolidado'!AA104=Conferidor!$F$2,'Anexo V - Quadro Consolidado'!F104,0)</f>
        <v>0</v>
      </c>
      <c r="G105" s="50">
        <f>IF('Anexo V - Quadro Consolidado'!AA104=Conferidor!$G$2,'Anexo V - Quadro Consolidado'!F104,0)</f>
        <v>0</v>
      </c>
      <c r="H105" s="50">
        <f>IF('Anexo V - Quadro Consolidado'!AA104=Conferidor!$H$2,'Anexo V - Quadro Consolidado'!F104,0)</f>
        <v>0</v>
      </c>
      <c r="I105" s="50">
        <f>IF('Anexo V - Quadro Consolidado'!AA104=Conferidor!$I$2,'Anexo V - Quadro Consolidado'!F104,0)</f>
        <v>0</v>
      </c>
      <c r="K105" s="262">
        <f>IF('Anexo V - Quadro Consolidado'!AB104=Conferidor!$K$2,'Anexo V - Quadro Consolidado'!G104,0)</f>
        <v>0</v>
      </c>
      <c r="L105" s="262">
        <f>IF('Anexo V - Quadro Consolidado'!AB104=Conferidor!$L$2,'Anexo V - Quadro Consolidado'!G104,0)</f>
        <v>0</v>
      </c>
      <c r="M105" s="262">
        <f>IF('Anexo V - Quadro Consolidado'!AB104=Conferidor!$M$2,'Anexo V - Quadro Consolidado'!G104,0)</f>
        <v>0</v>
      </c>
      <c r="N105" s="262">
        <f>IF('Anexo V - Quadro Consolidado'!AB104=Conferidor!$N$2,'Anexo V - Quadro Consolidado'!G104,0)</f>
        <v>0</v>
      </c>
      <c r="O105" s="262">
        <f>IF('Anexo V - Quadro Consolidado'!AB104=Conferidor!$O$2,'Anexo V - Quadro Consolidado'!G104,0)</f>
        <v>0</v>
      </c>
      <c r="P105" s="262">
        <f>IF('Anexo V - Quadro Consolidado'!AB104=Conferidor!$P$2,'Anexo V - Quadro Consolidado'!G104,0)</f>
        <v>0</v>
      </c>
      <c r="R105" s="50">
        <f>IF('Anexo V - Quadro Consolidado'!AC104=Conferidor!$R$2,'Anexo V - Quadro Consolidado'!H104,0)</f>
        <v>0</v>
      </c>
      <c r="S105" s="50">
        <f>IF('Anexo V - Quadro Consolidado'!AC104=Conferidor!$S$2,'Anexo V - Quadro Consolidado'!H104,0)</f>
        <v>0</v>
      </c>
      <c r="T105" s="50">
        <f>IF('Anexo V - Quadro Consolidado'!AC104=Conferidor!$T$2,'Anexo V - Quadro Consolidado'!H104,0)</f>
        <v>0</v>
      </c>
      <c r="U105" s="50">
        <f>IF('Anexo V - Quadro Consolidado'!AC104=Conferidor!$U$2,'Anexo V - Quadro Consolidado'!H104,0)</f>
        <v>0</v>
      </c>
      <c r="V105" s="50">
        <f>IF('Anexo V - Quadro Consolidado'!AC104=Conferidor!$V$2,'Anexo V - Quadro Consolidado'!H104,0)</f>
        <v>0</v>
      </c>
      <c r="W105" s="50">
        <f>IF('Anexo V - Quadro Consolidado'!AC104=Conferidor!$W$2,'Anexo V - Quadro Consolidado'!H104,0)</f>
        <v>0</v>
      </c>
      <c r="Y105" s="43">
        <f>IF('Anexo V - Quadro Consolidado'!AH104=Conferidor!$Y$2,'Anexo V - Quadro Consolidado'!M104,0)</f>
        <v>0</v>
      </c>
      <c r="Z105" s="43">
        <f>IF('Anexo V - Quadro Consolidado'!AH104=Conferidor!$Z$2,'Anexo V - Quadro Consolidado'!M104,0)</f>
        <v>0</v>
      </c>
      <c r="AA105" s="43">
        <f>IF('Anexo V - Quadro Consolidado'!AH104=Conferidor!$AA$2,'Anexo V - Quadro Consolidado'!M104,0)</f>
        <v>0</v>
      </c>
      <c r="AB105" s="43">
        <f>IF('Anexo V - Quadro Consolidado'!AH104=Conferidor!$AB$2,'Anexo V - Quadro Consolidado'!M104,0)</f>
        <v>0</v>
      </c>
      <c r="AC105" s="43">
        <f>IF('Anexo V - Quadro Consolidado'!AH104=Conferidor!$AC$2,'Anexo V - Quadro Consolidado'!M104,0)</f>
        <v>0</v>
      </c>
      <c r="AD105" s="43">
        <f>IF('Anexo V - Quadro Consolidado'!AH104=Conferidor!$AD$2,'Anexo V - Quadro Consolidado'!M104,0)</f>
        <v>0</v>
      </c>
      <c r="AF105" s="43">
        <f>IF('Anexo V - Quadro Consolidado'!AI104=Conferidor!$AF$2,'Anexo V - Quadro Consolidado'!N104,0)</f>
        <v>0</v>
      </c>
      <c r="AG105" s="43">
        <f>IF('Anexo V - Quadro Consolidado'!AI104=Conferidor!$AG$2,'Anexo V - Quadro Consolidado'!N104,0)</f>
        <v>0</v>
      </c>
      <c r="AH105" s="43">
        <f>IF('Anexo V - Quadro Consolidado'!AI104=Conferidor!$AH$2,'Anexo V - Quadro Consolidado'!N104,0)</f>
        <v>0</v>
      </c>
      <c r="AI105" s="43">
        <f>IF('Anexo V - Quadro Consolidado'!AI104=Conferidor!$AI$2,'Anexo V - Quadro Consolidado'!N104,0)</f>
        <v>0</v>
      </c>
      <c r="AJ105" s="43">
        <f>IF('Anexo V - Quadro Consolidado'!AI104=Conferidor!$AJ$2,'Anexo V - Quadro Consolidado'!N104,0)</f>
        <v>0</v>
      </c>
      <c r="AK105" s="43">
        <f>IF('Anexo V - Quadro Consolidado'!AI104=Conferidor!$AK$2,'Anexo V - Quadro Consolidado'!N104,0)</f>
        <v>0</v>
      </c>
      <c r="AM105" s="43">
        <f>IF('Anexo V - Quadro Consolidado'!AJ104=Conferidor!$AM$2,'Anexo V - Quadro Consolidado'!O104,0)</f>
        <v>0</v>
      </c>
      <c r="AN105" s="43">
        <f>IF('Anexo V - Quadro Consolidado'!AJ104=Conferidor!$AN$2,'Anexo V - Quadro Consolidado'!O104,0)</f>
        <v>0</v>
      </c>
      <c r="AO105" s="43">
        <f>IF('Anexo V - Quadro Consolidado'!AJ104=Conferidor!$AO$2,'Anexo V - Quadro Consolidado'!O104,0)</f>
        <v>0</v>
      </c>
      <c r="AP105" s="43">
        <f>IF('Anexo V - Quadro Consolidado'!AJ104=Conferidor!$AP$2,'Anexo V - Quadro Consolidado'!O104,0)</f>
        <v>0</v>
      </c>
      <c r="AQ105" s="43">
        <f>IF('Anexo V - Quadro Consolidado'!AJ104=Conferidor!$AQ$2,'Anexo V - Quadro Consolidado'!O104,0)</f>
        <v>0</v>
      </c>
      <c r="AR105" s="43">
        <f>IF('Anexo V - Quadro Consolidado'!AJ104=Conferidor!$AR$2,'Anexo V - Quadro Consolidado'!O104,0)</f>
        <v>0</v>
      </c>
      <c r="AT105" s="43">
        <f>IF('Anexo V - Quadro Consolidado'!AE104=Conferidor!$AT$2,'Anexo V - Quadro Consolidado'!J104,0)</f>
        <v>0</v>
      </c>
      <c r="AU105" s="43">
        <f>IF('Anexo V - Quadro Consolidado'!AE104=Conferidor!$AU$2,'Anexo V - Quadro Consolidado'!J104,0)</f>
        <v>0</v>
      </c>
      <c r="AV105" s="43">
        <f>IF('Anexo V - Quadro Consolidado'!AE104=Conferidor!$AV$2,'Anexo V - Quadro Consolidado'!J104,0)</f>
        <v>0</v>
      </c>
      <c r="AW105" s="43">
        <f>IF('Anexo V - Quadro Consolidado'!AE104=Conferidor!$AW$2,'Anexo V - Quadro Consolidado'!J104,0)</f>
        <v>0</v>
      </c>
      <c r="AX105" s="43">
        <f>IF('Anexo V - Quadro Consolidado'!AE104=Conferidor!$AX$2,'Anexo V - Quadro Consolidado'!J104,0)</f>
        <v>0</v>
      </c>
      <c r="AY105" s="43">
        <f>IF('Anexo V - Quadro Consolidado'!AE104=Conferidor!$AY$2,'Anexo V - Quadro Consolidado'!J104,0)</f>
        <v>0</v>
      </c>
      <c r="AZ105" s="43">
        <f>IF('Anexo V - Quadro Consolidado'!AE104=Conferidor!$AZ$2,'Anexo V - Quadro Consolidado'!J104,0)</f>
        <v>0</v>
      </c>
      <c r="BA105" s="43">
        <f>IF('Anexo V - Quadro Consolidado'!AE104=Conferidor!$BA$2,'Anexo V - Quadro Consolidado'!J104,0)</f>
        <v>0</v>
      </c>
      <c r="BB105" s="43">
        <f>IF('Anexo V - Quadro Consolidado'!AE104=Conferidor!$BB$2,'Anexo V - Quadro Consolidado'!J104,0)</f>
        <v>0</v>
      </c>
      <c r="BD105" s="43">
        <f>IF('Anexo V - Quadro Consolidado'!AF104=Conferidor!$BD$2,'Anexo V - Quadro Consolidado'!K104,0)</f>
        <v>0</v>
      </c>
      <c r="BE105" s="43">
        <f>IF('Anexo V - Quadro Consolidado'!AF104=Conferidor!$BE$2,'Anexo V - Quadro Consolidado'!K104,0)</f>
        <v>0</v>
      </c>
      <c r="BF105" s="43">
        <f>IF('Anexo V - Quadro Consolidado'!AF104=Conferidor!$BF$2,'Anexo V - Quadro Consolidado'!K104,0)</f>
        <v>0</v>
      </c>
      <c r="BG105" s="43">
        <f>IF('Anexo V - Quadro Consolidado'!AF104=Conferidor!$BG$2,'Anexo V - Quadro Consolidado'!K104,0)</f>
        <v>0</v>
      </c>
      <c r="BH105" s="43">
        <f>IF('Anexo V - Quadro Consolidado'!AF104=Conferidor!$BH$2,'Anexo V - Quadro Consolidado'!K104,0)</f>
        <v>1</v>
      </c>
      <c r="BI105" s="43">
        <f>IF('Anexo V - Quadro Consolidado'!AF104=Conferidor!$BI$2,'Anexo V - Quadro Consolidado'!K104,0)</f>
        <v>0</v>
      </c>
      <c r="BJ105" s="43">
        <f>IF('Anexo V - Quadro Consolidado'!AF104=Conferidor!$BJ$2,'Anexo V - Quadro Consolidado'!K104,0)</f>
        <v>0</v>
      </c>
      <c r="BK105" s="43">
        <f>IF('Anexo V - Quadro Consolidado'!AF104=Conferidor!$BK$2,'Anexo V - Quadro Consolidado'!K104,0)</f>
        <v>0</v>
      </c>
      <c r="BM105" s="43">
        <f>IF('Anexo V - Quadro Consolidado'!AG104=Conferidor!$BM$2,'Anexo V - Quadro Consolidado'!L104,0)</f>
        <v>0</v>
      </c>
      <c r="BN105" s="43">
        <f>IF('Anexo V - Quadro Consolidado'!AG104=Conferidor!$BN$2,'Anexo V - Quadro Consolidado'!L104,0)</f>
        <v>0</v>
      </c>
      <c r="BO105" s="43">
        <f>IF('Anexo V - Quadro Consolidado'!AG104=Conferidor!$BO$2,'Anexo V - Quadro Consolidado'!L104,0)</f>
        <v>0</v>
      </c>
      <c r="BP105" s="43">
        <f>IF('Anexo V - Quadro Consolidado'!AG104=Conferidor!$BP$2,'Anexo V - Quadro Consolidado'!L104,0)</f>
        <v>0</v>
      </c>
      <c r="BQ105" s="43">
        <f>IF('Anexo V - Quadro Consolidado'!AG104=Conferidor!$BQ$2,'Anexo V - Quadro Consolidado'!L104,0)</f>
        <v>0</v>
      </c>
      <c r="BR105" s="43">
        <f>IF('Anexo V - Quadro Consolidado'!AG104=Conferidor!$BR$2,'Anexo V - Quadro Consolidado'!L104,0)</f>
        <v>0</v>
      </c>
      <c r="BT105" s="43">
        <f>IF('Anexo V - Quadro Consolidado'!AD104=Conferidor!$BT$2,'Anexo V - Quadro Consolidado'!I104,0)</f>
        <v>0</v>
      </c>
      <c r="BU105" s="43">
        <f>IF('Anexo V - Quadro Consolidado'!AD104=Conferidor!$BU$2,'Anexo V - Quadro Consolidado'!I104,0)</f>
        <v>0</v>
      </c>
      <c r="BV105" s="43">
        <f>IF('Anexo V - Quadro Consolidado'!AD104=Conferidor!$BV$2,'Anexo V - Quadro Consolidado'!I104,0)</f>
        <v>0</v>
      </c>
      <c r="BW105" s="43">
        <f>IF('Anexo V - Quadro Consolidado'!AD104=Conferidor!$BW$2,'Anexo V - Quadro Consolidado'!I104,0)</f>
        <v>0</v>
      </c>
      <c r="BX105" s="43">
        <f>IF('Anexo V - Quadro Consolidado'!AD104=Conferidor!$BX$2,'Anexo V - Quadro Consolidado'!I104,0)</f>
        <v>0</v>
      </c>
      <c r="BY105" s="43">
        <f>IF('Anexo V - Quadro Consolidado'!AD104=Conferidor!$BY$2,'Anexo V - Quadro Consolidado'!I104,0)</f>
        <v>0</v>
      </c>
      <c r="CA105" s="43">
        <f>IF('Anexo V - Quadro Consolidado'!AK104=Conferidor!$CA$2,'Anexo V - Quadro Consolidado'!P104,0)</f>
        <v>0</v>
      </c>
      <c r="CB105" s="43">
        <f>IF('Anexo V - Quadro Consolidado'!AK104=Conferidor!$CB$2,'Anexo V - Quadro Consolidado'!P104,0)</f>
        <v>0</v>
      </c>
      <c r="CC105" s="43">
        <f>IF('Anexo V - Quadro Consolidado'!AK104=Conferidor!$CC$2,'Anexo V - Quadro Consolidado'!P104,0)</f>
        <v>0</v>
      </c>
      <c r="CD105" s="43">
        <f>IF('Anexo V - Quadro Consolidado'!AK104=Conferidor!$CD$2,'Anexo V - Quadro Consolidado'!P104,0)</f>
        <v>0</v>
      </c>
      <c r="CE105" s="43">
        <f>IF('Anexo V - Quadro Consolidado'!AK104=Conferidor!$CE$2,'Anexo V - Quadro Consolidado'!P104,0)</f>
        <v>0</v>
      </c>
      <c r="CF105" s="43">
        <f>IF('Anexo V - Quadro Consolidado'!AK104=Conferidor!$CF$2,'Anexo V - Quadro Consolidado'!P104,0)</f>
        <v>0</v>
      </c>
      <c r="CH105" s="43">
        <f>IF('Anexo V - Quadro Consolidado'!AM104=Conferidor!$CH$2,'Anexo V - Quadro Consolidado'!R104,0)</f>
        <v>0</v>
      </c>
      <c r="CI105" s="43">
        <f>IF('Anexo V - Quadro Consolidado'!AM104=Conferidor!$CI$2,'Anexo V - Quadro Consolidado'!R104,0)</f>
        <v>0</v>
      </c>
      <c r="CJ105" s="43">
        <f>IF('Anexo V - Quadro Consolidado'!AM104=Conferidor!$CJ$2,'Anexo V - Quadro Consolidado'!R104,0)</f>
        <v>0</v>
      </c>
      <c r="CK105" s="43">
        <f>IF('Anexo V - Quadro Consolidado'!AM104=Conferidor!$CK$2,'Anexo V - Quadro Consolidado'!R104,0)</f>
        <v>0</v>
      </c>
      <c r="CL105" s="43">
        <f>IF('Anexo V - Quadro Consolidado'!AM104=Conferidor!$CL$2,'Anexo V - Quadro Consolidado'!R104,0)</f>
        <v>0</v>
      </c>
      <c r="CM105" s="43">
        <f>IF('Anexo V - Quadro Consolidado'!AM104=Conferidor!$CM$2,'Anexo V - Quadro Consolidado'!R104,0)</f>
        <v>0</v>
      </c>
      <c r="CO105" s="43">
        <f>IF('Anexo V - Quadro Consolidado'!AN104=Conferidor!$CO$2,'Anexo V - Quadro Consolidado'!S104,0)</f>
        <v>0</v>
      </c>
      <c r="CP105" s="43">
        <f>IF('Anexo V - Quadro Consolidado'!AN104=Conferidor!$CP$2,'Anexo V - Quadro Consolidado'!S104,0)</f>
        <v>0</v>
      </c>
      <c r="CQ105" s="43">
        <f>IF('Anexo V - Quadro Consolidado'!AN104=Conferidor!$CQ$2,'Anexo V - Quadro Consolidado'!S104,0)</f>
        <v>0</v>
      </c>
      <c r="CR105" s="43">
        <f>IF('Anexo V - Quadro Consolidado'!AN104=Conferidor!$CR$2,'Anexo V - Quadro Consolidado'!S104,0)</f>
        <v>0</v>
      </c>
      <c r="CS105" s="43">
        <f>IF('Anexo V - Quadro Consolidado'!AN104=Conferidor!$CS$2,'Anexo V - Quadro Consolidado'!S104,0)</f>
        <v>0</v>
      </c>
      <c r="CT105" s="43">
        <f>IF('Anexo V - Quadro Consolidado'!AN104=Conferidor!$CT$2,'Anexo V - Quadro Consolidado'!S104,0)</f>
        <v>0</v>
      </c>
      <c r="CV105" s="43">
        <f>IF('Anexo V - Quadro Consolidado'!AO104=Conferidor!$CV$2,'Anexo V - Quadro Consolidado'!T104,0)</f>
        <v>0</v>
      </c>
      <c r="CW105" s="43">
        <f>IF('Anexo V - Quadro Consolidado'!AO104=Conferidor!$CW$2,'Anexo V - Quadro Consolidado'!T104,0)</f>
        <v>0</v>
      </c>
      <c r="CX105" s="43">
        <f>IF('Anexo V - Quadro Consolidado'!AO104=Conferidor!$CX$2,'Anexo V - Quadro Consolidado'!T104,0)</f>
        <v>0</v>
      </c>
      <c r="CY105" s="43">
        <f>IF('Anexo V - Quadro Consolidado'!AO104=Conferidor!$CY$2,'Anexo V - Quadro Consolidado'!T104,0)</f>
        <v>0</v>
      </c>
      <c r="CZ105" s="43">
        <f>IF('Anexo V - Quadro Consolidado'!AO104=Conferidor!$CZ$2,'Anexo V - Quadro Consolidado'!T104,0)</f>
        <v>0</v>
      </c>
      <c r="DA105" s="43">
        <f>IF('Anexo V - Quadro Consolidado'!AO104=Conferidor!$DA$2,'Anexo V - Quadro Consolidado'!T104,0)</f>
        <v>0</v>
      </c>
      <c r="DC105" s="43">
        <f>IF('Anexo V - Quadro Consolidado'!AL104=Conferidor!$DC$2,'Anexo V - Quadro Consolidado'!Q104,0)</f>
        <v>0</v>
      </c>
      <c r="DD105" s="43">
        <f>IF('Anexo V - Quadro Consolidado'!AL104=Conferidor!$DD$2,'Anexo V - Quadro Consolidado'!Q104,0)</f>
        <v>0</v>
      </c>
      <c r="DE105" s="43">
        <f>IF('Anexo V - Quadro Consolidado'!AL104=Conferidor!$DE$2,'Anexo V - Quadro Consolidado'!Q104,0)</f>
        <v>0</v>
      </c>
      <c r="DF105" s="43">
        <f>IF('Anexo V - Quadro Consolidado'!AL104=Conferidor!$DF$2,'Anexo V - Quadro Consolidado'!Q104,0)</f>
        <v>0</v>
      </c>
      <c r="DG105" s="43">
        <f>IF('Anexo V - Quadro Consolidado'!AL104=Conferidor!$DG$2,'Anexo V - Quadro Consolidado'!Q104,0)</f>
        <v>0</v>
      </c>
      <c r="DH105" s="43">
        <f>IF('Anexo V - Quadro Consolidado'!AL104=Conferidor!$DH$2,'Anexo V - Quadro Consolidado'!Q104,0)</f>
        <v>0</v>
      </c>
      <c r="DJ105" s="43">
        <f>IF('Anexo V - Quadro Consolidado'!AP104=Conferidor!$DJ$2,'Anexo V - Quadro Consolidado'!U104,0)</f>
        <v>0</v>
      </c>
      <c r="DK105" s="43">
        <f>IF('Anexo V - Quadro Consolidado'!AP104=Conferidor!$DK$2,'Anexo V - Quadro Consolidado'!U104,0)</f>
        <v>0</v>
      </c>
      <c r="DL105" s="43">
        <f>IF('Anexo V - Quadro Consolidado'!AP104=Conferidor!$DL$2,'Anexo V - Quadro Consolidado'!U104,0)</f>
        <v>0</v>
      </c>
      <c r="DM105" s="43">
        <f>IF('Anexo V - Quadro Consolidado'!AP104=Conferidor!$DM$2,'Anexo V - Quadro Consolidado'!U104,0)</f>
        <v>0</v>
      </c>
      <c r="DN105" s="43">
        <f>IF('Anexo V - Quadro Consolidado'!AP104=Conferidor!$DN$2,'Anexo V - Quadro Consolidado'!U104,0)</f>
        <v>0</v>
      </c>
      <c r="DO105" s="43">
        <f>IF('Anexo V - Quadro Consolidado'!AP104=Conferidor!$DO$2,'Anexo V - Quadro Consolidado'!U104,0)</f>
        <v>0</v>
      </c>
      <c r="DQ105" s="43">
        <f>IF('Anexo V - Quadro Consolidado'!AQ104=Conferidor!$DQ$2,'Anexo V - Quadro Consolidado'!V104,0)</f>
        <v>0</v>
      </c>
      <c r="DR105" s="43">
        <f>IF('Anexo V - Quadro Consolidado'!AQ104=Conferidor!$DR$2,'Anexo V - Quadro Consolidado'!V104,0)</f>
        <v>0</v>
      </c>
      <c r="DS105" s="43">
        <f>IF('Anexo V - Quadro Consolidado'!AQ104=Conferidor!$DS$2,'Anexo V - Quadro Consolidado'!V104,0)</f>
        <v>0</v>
      </c>
      <c r="DT105" s="43">
        <f>IF('Anexo V - Quadro Consolidado'!AQ104=Conferidor!$DT$2,'Anexo V - Quadro Consolidado'!V104,0)</f>
        <v>0</v>
      </c>
      <c r="DU105" s="43">
        <f>IF('Anexo V - Quadro Consolidado'!AQ104=Conferidor!$DU$2,'Anexo V - Quadro Consolidado'!V104,0)</f>
        <v>0</v>
      </c>
      <c r="DV105" s="43">
        <f>IF('Anexo V - Quadro Consolidado'!AQ104=Conferidor!$DV$2,'Anexo V - Quadro Consolidado'!V104,0)</f>
        <v>0</v>
      </c>
      <c r="DX105" s="22">
        <f>IF('Anexo V - Quadro Consolidado'!AR104=Conferidor!$DX$2,'Anexo V - Quadro Consolidado'!W104,0)</f>
        <v>0</v>
      </c>
      <c r="DY105" s="22">
        <f>IF('Anexo V - Quadro Consolidado'!AR104=Conferidor!$DY$2,'Anexo V - Quadro Consolidado'!W104,0)</f>
        <v>0</v>
      </c>
      <c r="DZ105" s="22">
        <f>IF('Anexo V - Quadro Consolidado'!AR104=Conferidor!$DZ$2,'Anexo V - Quadro Consolidado'!W104,0)</f>
        <v>0</v>
      </c>
      <c r="EA105" s="22">
        <f>IF('Anexo V - Quadro Consolidado'!AR104=Conferidor!$EA$2,'Anexo V - Quadro Consolidado'!W104,0)</f>
        <v>0</v>
      </c>
      <c r="EB105" s="22">
        <f>IF('Anexo V - Quadro Consolidado'!AR104=Conferidor!$EB$2,'Anexo V - Quadro Consolidado'!W104,0)</f>
        <v>0</v>
      </c>
      <c r="EC105" s="22">
        <f>IF('Anexo V - Quadro Consolidado'!AR104=Conferidor!$EC$2,'Anexo V - Quadro Consolidado'!W104,0)</f>
        <v>0</v>
      </c>
      <c r="EE105" s="43">
        <f>IF('Anexo V - Quadro Consolidado'!AS104=Conferidor!$EE$2,'Anexo V - Quadro Consolidado'!X104,0)</f>
        <v>0</v>
      </c>
      <c r="EF105" s="43">
        <f>IF('Anexo V - Quadro Consolidado'!AS104=Conferidor!$EF$2,'Anexo V - Quadro Consolidado'!X104,0)</f>
        <v>0</v>
      </c>
      <c r="EG105" s="43">
        <f>IF('Anexo V - Quadro Consolidado'!AS104=Conferidor!$EG$2,'Anexo V - Quadro Consolidado'!X104,0)</f>
        <v>0</v>
      </c>
      <c r="EH105" s="43">
        <f>IF('Anexo V - Quadro Consolidado'!AS104=Conferidor!$EH$2,'Anexo V - Quadro Consolidado'!X104,0)</f>
        <v>0</v>
      </c>
      <c r="EI105" s="43">
        <f>IF('Anexo V - Quadro Consolidado'!AS104=Conferidor!$EI$2,'Anexo V - Quadro Consolidado'!X104,0)</f>
        <v>0</v>
      </c>
      <c r="EJ105" s="43">
        <f>IF('Anexo V - Quadro Consolidado'!AS104=Conferidor!$EJ$2,'Anexo V - Quadro Consolidado'!X104,0)</f>
        <v>0</v>
      </c>
      <c r="EL105" s="43">
        <f>IF('Anexo V - Quadro Consolidado'!AT104=Conferidor!$EL$2,'Anexo V - Quadro Consolidado'!Y104,0)</f>
        <v>0</v>
      </c>
      <c r="EM105" s="43">
        <f>IF('Anexo V - Quadro Consolidado'!AT104=Conferidor!$EM$2,'Anexo V - Quadro Consolidado'!Y104,0)</f>
        <v>0</v>
      </c>
      <c r="EN105" s="43">
        <f>IF('Anexo V - Quadro Consolidado'!AT104=Conferidor!$EN$2,'Anexo V - Quadro Consolidado'!Y104,0)</f>
        <v>0</v>
      </c>
      <c r="EO105" s="43">
        <f>IF('Anexo V - Quadro Consolidado'!AT104=Conferidor!$EO$2,'Anexo V - Quadro Consolidado'!Y104,0)</f>
        <v>0</v>
      </c>
      <c r="EP105" s="43">
        <f>IF('Anexo V - Quadro Consolidado'!AT104=Conferidor!$EP$2,'Anexo V - Quadro Consolidado'!Y104,0)</f>
        <v>0</v>
      </c>
      <c r="EQ105" s="43">
        <f>IF('Anexo V - Quadro Consolidado'!AT104=Conferidor!$EQ$2,'Anexo V - Quadro Consolidado'!Y104,0)</f>
        <v>0</v>
      </c>
    </row>
    <row r="106" spans="1:147">
      <c r="A106" s="475" t="s">
        <v>108</v>
      </c>
      <c r="B106" s="475" t="s">
        <v>109</v>
      </c>
      <c r="C106" s="12" t="s">
        <v>76</v>
      </c>
      <c r="D106" s="50">
        <f>IF('Anexo V - Quadro Consolidado'!AA105=Conferidor!$D$2,'Anexo V - Quadro Consolidado'!F105,0)</f>
        <v>0</v>
      </c>
      <c r="E106" s="50">
        <f>IF('Anexo V - Quadro Consolidado'!AA105=Conferidor!$E$2,'Anexo V - Quadro Consolidado'!F105,0)</f>
        <v>0</v>
      </c>
      <c r="F106" s="50">
        <f>IF('Anexo V - Quadro Consolidado'!AA105=Conferidor!$F$2,'Anexo V - Quadro Consolidado'!F105,0)</f>
        <v>0</v>
      </c>
      <c r="G106" s="50">
        <f>IF('Anexo V - Quadro Consolidado'!AA105=Conferidor!$G$2,'Anexo V - Quadro Consolidado'!F105,0)</f>
        <v>0</v>
      </c>
      <c r="H106" s="50">
        <f>IF('Anexo V - Quadro Consolidado'!AA105=Conferidor!$H$2,'Anexo V - Quadro Consolidado'!F105,0)</f>
        <v>0</v>
      </c>
      <c r="I106" s="50">
        <f>IF('Anexo V - Quadro Consolidado'!AA105=Conferidor!$I$2,'Anexo V - Quadro Consolidado'!F105,0)</f>
        <v>0</v>
      </c>
      <c r="K106" s="262">
        <f>IF('Anexo V - Quadro Consolidado'!AB105=Conferidor!$K$2,'Anexo V - Quadro Consolidado'!G105,0)</f>
        <v>0</v>
      </c>
      <c r="L106" s="262">
        <f>IF('Anexo V - Quadro Consolidado'!AB105=Conferidor!$L$2,'Anexo V - Quadro Consolidado'!G105,0)</f>
        <v>0</v>
      </c>
      <c r="M106" s="262">
        <f>IF('Anexo V - Quadro Consolidado'!AB105=Conferidor!$M$2,'Anexo V - Quadro Consolidado'!G105,0)</f>
        <v>0</v>
      </c>
      <c r="N106" s="262">
        <f>IF('Anexo V - Quadro Consolidado'!AB105=Conferidor!$N$2,'Anexo V - Quadro Consolidado'!G105,0)</f>
        <v>0</v>
      </c>
      <c r="O106" s="262">
        <f>IF('Anexo V - Quadro Consolidado'!AB105=Conferidor!$O$2,'Anexo V - Quadro Consolidado'!G105,0)</f>
        <v>0</v>
      </c>
      <c r="P106" s="262">
        <f>IF('Anexo V - Quadro Consolidado'!AB105=Conferidor!$P$2,'Anexo V - Quadro Consolidado'!G105,0)</f>
        <v>0</v>
      </c>
      <c r="R106" s="50">
        <f>IF('Anexo V - Quadro Consolidado'!AC105=Conferidor!$R$2,'Anexo V - Quadro Consolidado'!H105,0)</f>
        <v>0</v>
      </c>
      <c r="S106" s="50">
        <f>IF('Anexo V - Quadro Consolidado'!AC105=Conferidor!$S$2,'Anexo V - Quadro Consolidado'!H105,0)</f>
        <v>0</v>
      </c>
      <c r="T106" s="50">
        <f>IF('Anexo V - Quadro Consolidado'!AC105=Conferidor!$T$2,'Anexo V - Quadro Consolidado'!H105,0)</f>
        <v>0</v>
      </c>
      <c r="U106" s="50">
        <f>IF('Anexo V - Quadro Consolidado'!AC105=Conferidor!$U$2,'Anexo V - Quadro Consolidado'!H105,0)</f>
        <v>0</v>
      </c>
      <c r="V106" s="50">
        <f>IF('Anexo V - Quadro Consolidado'!AC105=Conferidor!$V$2,'Anexo V - Quadro Consolidado'!H105,0)</f>
        <v>0</v>
      </c>
      <c r="W106" s="50">
        <f>IF('Anexo V - Quadro Consolidado'!AC105=Conferidor!$W$2,'Anexo V - Quadro Consolidado'!H105,0)</f>
        <v>0</v>
      </c>
      <c r="Y106" s="43">
        <f>IF('Anexo V - Quadro Consolidado'!AH105=Conferidor!$Y$2,'Anexo V - Quadro Consolidado'!M105,0)</f>
        <v>0</v>
      </c>
      <c r="Z106" s="43">
        <f>IF('Anexo V - Quadro Consolidado'!AH105=Conferidor!$Z$2,'Anexo V - Quadro Consolidado'!M105,0)</f>
        <v>0</v>
      </c>
      <c r="AA106" s="43">
        <f>IF('Anexo V - Quadro Consolidado'!AH105=Conferidor!$AA$2,'Anexo V - Quadro Consolidado'!M105,0)</f>
        <v>0</v>
      </c>
      <c r="AB106" s="43">
        <f>IF('Anexo V - Quadro Consolidado'!AH105=Conferidor!$AB$2,'Anexo V - Quadro Consolidado'!M105,0)</f>
        <v>0</v>
      </c>
      <c r="AC106" s="43">
        <f>IF('Anexo V - Quadro Consolidado'!AH105=Conferidor!$AC$2,'Anexo V - Quadro Consolidado'!M105,0)</f>
        <v>0</v>
      </c>
      <c r="AD106" s="43">
        <f>IF('Anexo V - Quadro Consolidado'!AH105=Conferidor!$AD$2,'Anexo V - Quadro Consolidado'!M105,0)</f>
        <v>0</v>
      </c>
      <c r="AF106" s="43">
        <f>IF('Anexo V - Quadro Consolidado'!AI105=Conferidor!$AF$2,'Anexo V - Quadro Consolidado'!N105,0)</f>
        <v>0</v>
      </c>
      <c r="AG106" s="43">
        <f>IF('Anexo V - Quadro Consolidado'!AI105=Conferidor!$AG$2,'Anexo V - Quadro Consolidado'!N105,0)</f>
        <v>0</v>
      </c>
      <c r="AH106" s="43">
        <f>IF('Anexo V - Quadro Consolidado'!AI105=Conferidor!$AH$2,'Anexo V - Quadro Consolidado'!N105,0)</f>
        <v>0</v>
      </c>
      <c r="AI106" s="43">
        <f>IF('Anexo V - Quadro Consolidado'!AI105=Conferidor!$AI$2,'Anexo V - Quadro Consolidado'!N105,0)</f>
        <v>0</v>
      </c>
      <c r="AJ106" s="43">
        <f>IF('Anexo V - Quadro Consolidado'!AI105=Conferidor!$AJ$2,'Anexo V - Quadro Consolidado'!N105,0)</f>
        <v>0</v>
      </c>
      <c r="AK106" s="43">
        <f>IF('Anexo V - Quadro Consolidado'!AI105=Conferidor!$AK$2,'Anexo V - Quadro Consolidado'!N105,0)</f>
        <v>0</v>
      </c>
      <c r="AM106" s="43">
        <f>IF('Anexo V - Quadro Consolidado'!AJ105=Conferidor!$AM$2,'Anexo V - Quadro Consolidado'!O105,0)</f>
        <v>0</v>
      </c>
      <c r="AN106" s="43">
        <f>IF('Anexo V - Quadro Consolidado'!AJ105=Conferidor!$AN$2,'Anexo V - Quadro Consolidado'!O105,0)</f>
        <v>0</v>
      </c>
      <c r="AO106" s="43">
        <f>IF('Anexo V - Quadro Consolidado'!AJ105=Conferidor!$AO$2,'Anexo V - Quadro Consolidado'!O105,0)</f>
        <v>0</v>
      </c>
      <c r="AP106" s="43">
        <f>IF('Anexo V - Quadro Consolidado'!AJ105=Conferidor!$AP$2,'Anexo V - Quadro Consolidado'!O105,0)</f>
        <v>0</v>
      </c>
      <c r="AQ106" s="43">
        <f>IF('Anexo V - Quadro Consolidado'!AJ105=Conferidor!$AQ$2,'Anexo V - Quadro Consolidado'!O105,0)</f>
        <v>0</v>
      </c>
      <c r="AR106" s="43">
        <f>IF('Anexo V - Quadro Consolidado'!AJ105=Conferidor!$AR$2,'Anexo V - Quadro Consolidado'!O105,0)</f>
        <v>0</v>
      </c>
      <c r="AT106" s="43">
        <f>IF('Anexo V - Quadro Consolidado'!AE105=Conferidor!$AT$2,'Anexo V - Quadro Consolidado'!J105,0)</f>
        <v>0</v>
      </c>
      <c r="AU106" s="43">
        <f>IF('Anexo V - Quadro Consolidado'!AE105=Conferidor!$AU$2,'Anexo V - Quadro Consolidado'!J105,0)</f>
        <v>0</v>
      </c>
      <c r="AV106" s="43">
        <f>IF('Anexo V - Quadro Consolidado'!AE105=Conferidor!$AV$2,'Anexo V - Quadro Consolidado'!J105,0)</f>
        <v>0</v>
      </c>
      <c r="AW106" s="43">
        <f>IF('Anexo V - Quadro Consolidado'!AE105=Conferidor!$AW$2,'Anexo V - Quadro Consolidado'!J105,0)</f>
        <v>0</v>
      </c>
      <c r="AX106" s="43">
        <f>IF('Anexo V - Quadro Consolidado'!AE105=Conferidor!$AX$2,'Anexo V - Quadro Consolidado'!J105,0)</f>
        <v>0</v>
      </c>
      <c r="AY106" s="43">
        <f>IF('Anexo V - Quadro Consolidado'!AE105=Conferidor!$AY$2,'Anexo V - Quadro Consolidado'!J105,0)</f>
        <v>0</v>
      </c>
      <c r="AZ106" s="43">
        <f>IF('Anexo V - Quadro Consolidado'!AE105=Conferidor!$AZ$2,'Anexo V - Quadro Consolidado'!J105,0)</f>
        <v>0</v>
      </c>
      <c r="BA106" s="43">
        <f>IF('Anexo V - Quadro Consolidado'!AE105=Conferidor!$BA$2,'Anexo V - Quadro Consolidado'!J105,0)</f>
        <v>0</v>
      </c>
      <c r="BB106" s="43">
        <f>IF('Anexo V - Quadro Consolidado'!AE105=Conferidor!$BB$2,'Anexo V - Quadro Consolidado'!J105,0)</f>
        <v>0</v>
      </c>
      <c r="BD106" s="43">
        <f>IF('Anexo V - Quadro Consolidado'!AF105=Conferidor!$BD$2,'Anexo V - Quadro Consolidado'!K105,0)</f>
        <v>0</v>
      </c>
      <c r="BE106" s="43">
        <f>IF('Anexo V - Quadro Consolidado'!AF105=Conferidor!$BE$2,'Anexo V - Quadro Consolidado'!K105,0)</f>
        <v>0</v>
      </c>
      <c r="BF106" s="43">
        <f>IF('Anexo V - Quadro Consolidado'!AF105=Conferidor!$BF$2,'Anexo V - Quadro Consolidado'!K105,0)</f>
        <v>0</v>
      </c>
      <c r="BG106" s="43">
        <f>IF('Anexo V - Quadro Consolidado'!AF105=Conferidor!$BG$2,'Anexo V - Quadro Consolidado'!K105,0)</f>
        <v>0</v>
      </c>
      <c r="BH106" s="43">
        <f>IF('Anexo V - Quadro Consolidado'!AF105=Conferidor!$BH$2,'Anexo V - Quadro Consolidado'!K105,0)</f>
        <v>1</v>
      </c>
      <c r="BI106" s="43">
        <f>IF('Anexo V - Quadro Consolidado'!AF105=Conferidor!$BI$2,'Anexo V - Quadro Consolidado'!K105,0)</f>
        <v>0</v>
      </c>
      <c r="BJ106" s="43">
        <f>IF('Anexo V - Quadro Consolidado'!AF105=Conferidor!$BJ$2,'Anexo V - Quadro Consolidado'!K105,0)</f>
        <v>0</v>
      </c>
      <c r="BK106" s="43">
        <f>IF('Anexo V - Quadro Consolidado'!AF105=Conferidor!$BK$2,'Anexo V - Quadro Consolidado'!K105,0)</f>
        <v>0</v>
      </c>
      <c r="BM106" s="43">
        <f>IF('Anexo V - Quadro Consolidado'!AG105=Conferidor!$BM$2,'Anexo V - Quadro Consolidado'!L105,0)</f>
        <v>0</v>
      </c>
      <c r="BN106" s="43">
        <f>IF('Anexo V - Quadro Consolidado'!AG105=Conferidor!$BN$2,'Anexo V - Quadro Consolidado'!L105,0)</f>
        <v>0</v>
      </c>
      <c r="BO106" s="43">
        <f>IF('Anexo V - Quadro Consolidado'!AG105=Conferidor!$BO$2,'Anexo V - Quadro Consolidado'!L105,0)</f>
        <v>0</v>
      </c>
      <c r="BP106" s="43">
        <f>IF('Anexo V - Quadro Consolidado'!AG105=Conferidor!$BP$2,'Anexo V - Quadro Consolidado'!L105,0)</f>
        <v>0</v>
      </c>
      <c r="BQ106" s="43">
        <f>IF('Anexo V - Quadro Consolidado'!AG105=Conferidor!$BQ$2,'Anexo V - Quadro Consolidado'!L105,0)</f>
        <v>0</v>
      </c>
      <c r="BR106" s="43">
        <f>IF('Anexo V - Quadro Consolidado'!AG105=Conferidor!$BR$2,'Anexo V - Quadro Consolidado'!L105,0)</f>
        <v>0</v>
      </c>
      <c r="BT106" s="43">
        <f>IF('Anexo V - Quadro Consolidado'!AD105=Conferidor!$BT$2,'Anexo V - Quadro Consolidado'!I105,0)</f>
        <v>0</v>
      </c>
      <c r="BU106" s="43">
        <f>IF('Anexo V - Quadro Consolidado'!AD105=Conferidor!$BU$2,'Anexo V - Quadro Consolidado'!I105,0)</f>
        <v>0</v>
      </c>
      <c r="BV106" s="43">
        <f>IF('Anexo V - Quadro Consolidado'!AD105=Conferidor!$BV$2,'Anexo V - Quadro Consolidado'!I105,0)</f>
        <v>0</v>
      </c>
      <c r="BW106" s="43">
        <f>IF('Anexo V - Quadro Consolidado'!AD105=Conferidor!$BW$2,'Anexo V - Quadro Consolidado'!I105,0)</f>
        <v>0</v>
      </c>
      <c r="BX106" s="43">
        <f>IF('Anexo V - Quadro Consolidado'!AD105=Conferidor!$BX$2,'Anexo V - Quadro Consolidado'!I105,0)</f>
        <v>0</v>
      </c>
      <c r="BY106" s="43">
        <f>IF('Anexo V - Quadro Consolidado'!AD105=Conferidor!$BY$2,'Anexo V - Quadro Consolidado'!I105,0)</f>
        <v>0</v>
      </c>
      <c r="CA106" s="43">
        <f>IF('Anexo V - Quadro Consolidado'!AK105=Conferidor!$CA$2,'Anexo V - Quadro Consolidado'!P105,0)</f>
        <v>0</v>
      </c>
      <c r="CB106" s="43">
        <f>IF('Anexo V - Quadro Consolidado'!AK105=Conferidor!$CB$2,'Anexo V - Quadro Consolidado'!P105,0)</f>
        <v>0</v>
      </c>
      <c r="CC106" s="43">
        <f>IF('Anexo V - Quadro Consolidado'!AK105=Conferidor!$CC$2,'Anexo V - Quadro Consolidado'!P105,0)</f>
        <v>0</v>
      </c>
      <c r="CD106" s="43">
        <f>IF('Anexo V - Quadro Consolidado'!AK105=Conferidor!$CD$2,'Anexo V - Quadro Consolidado'!P105,0)</f>
        <v>0</v>
      </c>
      <c r="CE106" s="43">
        <f>IF('Anexo V - Quadro Consolidado'!AK105=Conferidor!$CE$2,'Anexo V - Quadro Consolidado'!P105,0)</f>
        <v>0</v>
      </c>
      <c r="CF106" s="43">
        <f>IF('Anexo V - Quadro Consolidado'!AK105=Conferidor!$CF$2,'Anexo V - Quadro Consolidado'!P105,0)</f>
        <v>0</v>
      </c>
      <c r="CH106" s="43">
        <f>IF('Anexo V - Quadro Consolidado'!AM105=Conferidor!$CH$2,'Anexo V - Quadro Consolidado'!R105,0)</f>
        <v>0</v>
      </c>
      <c r="CI106" s="43">
        <f>IF('Anexo V - Quadro Consolidado'!AM105=Conferidor!$CI$2,'Anexo V - Quadro Consolidado'!R105,0)</f>
        <v>0</v>
      </c>
      <c r="CJ106" s="43">
        <f>IF('Anexo V - Quadro Consolidado'!AM105=Conferidor!$CJ$2,'Anexo V - Quadro Consolidado'!R105,0)</f>
        <v>0</v>
      </c>
      <c r="CK106" s="43">
        <f>IF('Anexo V - Quadro Consolidado'!AM105=Conferidor!$CK$2,'Anexo V - Quadro Consolidado'!R105,0)</f>
        <v>0</v>
      </c>
      <c r="CL106" s="43">
        <f>IF('Anexo V - Quadro Consolidado'!AM105=Conferidor!$CL$2,'Anexo V - Quadro Consolidado'!R105,0)</f>
        <v>0</v>
      </c>
      <c r="CM106" s="43">
        <f>IF('Anexo V - Quadro Consolidado'!AM105=Conferidor!$CM$2,'Anexo V - Quadro Consolidado'!R105,0)</f>
        <v>0</v>
      </c>
      <c r="CO106" s="43">
        <f>IF('Anexo V - Quadro Consolidado'!AN105=Conferidor!$CO$2,'Anexo V - Quadro Consolidado'!S105,0)</f>
        <v>0</v>
      </c>
      <c r="CP106" s="43">
        <f>IF('Anexo V - Quadro Consolidado'!AN105=Conferidor!$CP$2,'Anexo V - Quadro Consolidado'!S105,0)</f>
        <v>0</v>
      </c>
      <c r="CQ106" s="43">
        <f>IF('Anexo V - Quadro Consolidado'!AN105=Conferidor!$CQ$2,'Anexo V - Quadro Consolidado'!S105,0)</f>
        <v>0</v>
      </c>
      <c r="CR106" s="43">
        <f>IF('Anexo V - Quadro Consolidado'!AN105=Conferidor!$CR$2,'Anexo V - Quadro Consolidado'!S105,0)</f>
        <v>0</v>
      </c>
      <c r="CS106" s="43">
        <f>IF('Anexo V - Quadro Consolidado'!AN105=Conferidor!$CS$2,'Anexo V - Quadro Consolidado'!S105,0)</f>
        <v>0</v>
      </c>
      <c r="CT106" s="43">
        <f>IF('Anexo V - Quadro Consolidado'!AN105=Conferidor!$CT$2,'Anexo V - Quadro Consolidado'!S105,0)</f>
        <v>0</v>
      </c>
      <c r="CV106" s="43">
        <f>IF('Anexo V - Quadro Consolidado'!AO105=Conferidor!$CV$2,'Anexo V - Quadro Consolidado'!T105,0)</f>
        <v>0</v>
      </c>
      <c r="CW106" s="43">
        <f>IF('Anexo V - Quadro Consolidado'!AO105=Conferidor!$CW$2,'Anexo V - Quadro Consolidado'!T105,0)</f>
        <v>0</v>
      </c>
      <c r="CX106" s="43">
        <f>IF('Anexo V - Quadro Consolidado'!AO105=Conferidor!$CX$2,'Anexo V - Quadro Consolidado'!T105,0)</f>
        <v>0</v>
      </c>
      <c r="CY106" s="43">
        <f>IF('Anexo V - Quadro Consolidado'!AO105=Conferidor!$CY$2,'Anexo V - Quadro Consolidado'!T105,0)</f>
        <v>0</v>
      </c>
      <c r="CZ106" s="43">
        <f>IF('Anexo V - Quadro Consolidado'!AO105=Conferidor!$CZ$2,'Anexo V - Quadro Consolidado'!T105,0)</f>
        <v>0</v>
      </c>
      <c r="DA106" s="43">
        <f>IF('Anexo V - Quadro Consolidado'!AO105=Conferidor!$DA$2,'Anexo V - Quadro Consolidado'!T105,0)</f>
        <v>0</v>
      </c>
      <c r="DC106" s="43">
        <f>IF('Anexo V - Quadro Consolidado'!AL105=Conferidor!$DC$2,'Anexo V - Quadro Consolidado'!Q105,0)</f>
        <v>0</v>
      </c>
      <c r="DD106" s="43">
        <f>IF('Anexo V - Quadro Consolidado'!AL105=Conferidor!$DD$2,'Anexo V - Quadro Consolidado'!Q105,0)</f>
        <v>0</v>
      </c>
      <c r="DE106" s="43">
        <f>IF('Anexo V - Quadro Consolidado'!AL105=Conferidor!$DE$2,'Anexo V - Quadro Consolidado'!Q105,0)</f>
        <v>0</v>
      </c>
      <c r="DF106" s="43">
        <f>IF('Anexo V - Quadro Consolidado'!AL105=Conferidor!$DF$2,'Anexo V - Quadro Consolidado'!Q105,0)</f>
        <v>0</v>
      </c>
      <c r="DG106" s="43">
        <f>IF('Anexo V - Quadro Consolidado'!AL105=Conferidor!$DG$2,'Anexo V - Quadro Consolidado'!Q105,0)</f>
        <v>0</v>
      </c>
      <c r="DH106" s="43">
        <f>IF('Anexo V - Quadro Consolidado'!AL105=Conferidor!$DH$2,'Anexo V - Quadro Consolidado'!Q105,0)</f>
        <v>0</v>
      </c>
      <c r="DJ106" s="43">
        <f>IF('Anexo V - Quadro Consolidado'!AP105=Conferidor!$DJ$2,'Anexo V - Quadro Consolidado'!U105,0)</f>
        <v>0</v>
      </c>
      <c r="DK106" s="43">
        <f>IF('Anexo V - Quadro Consolidado'!AP105=Conferidor!$DK$2,'Anexo V - Quadro Consolidado'!U105,0)</f>
        <v>0</v>
      </c>
      <c r="DL106" s="43">
        <f>IF('Anexo V - Quadro Consolidado'!AP105=Conferidor!$DL$2,'Anexo V - Quadro Consolidado'!U105,0)</f>
        <v>0</v>
      </c>
      <c r="DM106" s="43">
        <f>IF('Anexo V - Quadro Consolidado'!AP105=Conferidor!$DM$2,'Anexo V - Quadro Consolidado'!U105,0)</f>
        <v>0</v>
      </c>
      <c r="DN106" s="43">
        <f>IF('Anexo V - Quadro Consolidado'!AP105=Conferidor!$DN$2,'Anexo V - Quadro Consolidado'!U105,0)</f>
        <v>0</v>
      </c>
      <c r="DO106" s="43">
        <f>IF('Anexo V - Quadro Consolidado'!AP105=Conferidor!$DO$2,'Anexo V - Quadro Consolidado'!U105,0)</f>
        <v>0</v>
      </c>
      <c r="DQ106" s="43">
        <f>IF('Anexo V - Quadro Consolidado'!AQ105=Conferidor!$DQ$2,'Anexo V - Quadro Consolidado'!V105,0)</f>
        <v>0</v>
      </c>
      <c r="DR106" s="43">
        <f>IF('Anexo V - Quadro Consolidado'!AQ105=Conferidor!$DR$2,'Anexo V - Quadro Consolidado'!V105,0)</f>
        <v>0</v>
      </c>
      <c r="DS106" s="43">
        <f>IF('Anexo V - Quadro Consolidado'!AQ105=Conferidor!$DS$2,'Anexo V - Quadro Consolidado'!V105,0)</f>
        <v>0</v>
      </c>
      <c r="DT106" s="43">
        <f>IF('Anexo V - Quadro Consolidado'!AQ105=Conferidor!$DT$2,'Anexo V - Quadro Consolidado'!V105,0)</f>
        <v>0</v>
      </c>
      <c r="DU106" s="43">
        <f>IF('Anexo V - Quadro Consolidado'!AQ105=Conferidor!$DU$2,'Anexo V - Quadro Consolidado'!V105,0)</f>
        <v>0</v>
      </c>
      <c r="DV106" s="43">
        <f>IF('Anexo V - Quadro Consolidado'!AQ105=Conferidor!$DV$2,'Anexo V - Quadro Consolidado'!V105,0)</f>
        <v>0</v>
      </c>
      <c r="DX106" s="22">
        <f>IF('Anexo V - Quadro Consolidado'!AR105=Conferidor!$DX$2,'Anexo V - Quadro Consolidado'!W105,0)</f>
        <v>0</v>
      </c>
      <c r="DY106" s="22">
        <f>IF('Anexo V - Quadro Consolidado'!AR105=Conferidor!$DY$2,'Anexo V - Quadro Consolidado'!W105,0)</f>
        <v>0</v>
      </c>
      <c r="DZ106" s="22">
        <f>IF('Anexo V - Quadro Consolidado'!AR105=Conferidor!$DZ$2,'Anexo V - Quadro Consolidado'!W105,0)</f>
        <v>0</v>
      </c>
      <c r="EA106" s="22">
        <f>IF('Anexo V - Quadro Consolidado'!AR105=Conferidor!$EA$2,'Anexo V - Quadro Consolidado'!W105,0)</f>
        <v>0</v>
      </c>
      <c r="EB106" s="22">
        <f>IF('Anexo V - Quadro Consolidado'!AR105=Conferidor!$EB$2,'Anexo V - Quadro Consolidado'!W105,0)</f>
        <v>0</v>
      </c>
      <c r="EC106" s="22">
        <f>IF('Anexo V - Quadro Consolidado'!AR105=Conferidor!$EC$2,'Anexo V - Quadro Consolidado'!W105,0)</f>
        <v>0</v>
      </c>
      <c r="EE106" s="43">
        <f>IF('Anexo V - Quadro Consolidado'!AS105=Conferidor!$EE$2,'Anexo V - Quadro Consolidado'!X105,0)</f>
        <v>0</v>
      </c>
      <c r="EF106" s="43">
        <f>IF('Anexo V - Quadro Consolidado'!AS105=Conferidor!$EF$2,'Anexo V - Quadro Consolidado'!X105,0)</f>
        <v>0</v>
      </c>
      <c r="EG106" s="43">
        <f>IF('Anexo V - Quadro Consolidado'!AS105=Conferidor!$EG$2,'Anexo V - Quadro Consolidado'!X105,0)</f>
        <v>0</v>
      </c>
      <c r="EH106" s="43">
        <f>IF('Anexo V - Quadro Consolidado'!AS105=Conferidor!$EH$2,'Anexo V - Quadro Consolidado'!X105,0)</f>
        <v>0</v>
      </c>
      <c r="EI106" s="43">
        <f>IF('Anexo V - Quadro Consolidado'!AS105=Conferidor!$EI$2,'Anexo V - Quadro Consolidado'!X105,0)</f>
        <v>0</v>
      </c>
      <c r="EJ106" s="43">
        <f>IF('Anexo V - Quadro Consolidado'!AS105=Conferidor!$EJ$2,'Anexo V - Quadro Consolidado'!X105,0)</f>
        <v>0</v>
      </c>
      <c r="EL106" s="43">
        <f>IF('Anexo V - Quadro Consolidado'!AT105=Conferidor!$EL$2,'Anexo V - Quadro Consolidado'!Y105,0)</f>
        <v>0</v>
      </c>
      <c r="EM106" s="43">
        <f>IF('Anexo V - Quadro Consolidado'!AT105=Conferidor!$EM$2,'Anexo V - Quadro Consolidado'!Y105,0)</f>
        <v>0</v>
      </c>
      <c r="EN106" s="43">
        <f>IF('Anexo V - Quadro Consolidado'!AT105=Conferidor!$EN$2,'Anexo V - Quadro Consolidado'!Y105,0)</f>
        <v>0</v>
      </c>
      <c r="EO106" s="43">
        <f>IF('Anexo V - Quadro Consolidado'!AT105=Conferidor!$EO$2,'Anexo V - Quadro Consolidado'!Y105,0)</f>
        <v>0</v>
      </c>
      <c r="EP106" s="43">
        <f>IF('Anexo V - Quadro Consolidado'!AT105=Conferidor!$EP$2,'Anexo V - Quadro Consolidado'!Y105,0)</f>
        <v>0</v>
      </c>
      <c r="EQ106" s="43">
        <f>IF('Anexo V - Quadro Consolidado'!AT105=Conferidor!$EQ$2,'Anexo V - Quadro Consolidado'!Y105,0)</f>
        <v>0</v>
      </c>
    </row>
    <row r="107" spans="1:147">
      <c r="A107" s="475" t="s">
        <v>108</v>
      </c>
      <c r="B107" s="475" t="s">
        <v>109</v>
      </c>
      <c r="C107" s="12" t="s">
        <v>91</v>
      </c>
      <c r="D107" s="50">
        <f>IF('Anexo V - Quadro Consolidado'!AA106=Conferidor!$D$2,'Anexo V - Quadro Consolidado'!F106,0)</f>
        <v>0</v>
      </c>
      <c r="E107" s="50">
        <f>IF('Anexo V - Quadro Consolidado'!AA106=Conferidor!$E$2,'Anexo V - Quadro Consolidado'!F106,0)</f>
        <v>0</v>
      </c>
      <c r="F107" s="50">
        <f>IF('Anexo V - Quadro Consolidado'!AA106=Conferidor!$F$2,'Anexo V - Quadro Consolidado'!F106,0)</f>
        <v>0</v>
      </c>
      <c r="G107" s="50">
        <f>IF('Anexo V - Quadro Consolidado'!AA106=Conferidor!$G$2,'Anexo V - Quadro Consolidado'!F106,0)</f>
        <v>0</v>
      </c>
      <c r="H107" s="50">
        <f>IF('Anexo V - Quadro Consolidado'!AA106=Conferidor!$H$2,'Anexo V - Quadro Consolidado'!F106,0)</f>
        <v>0</v>
      </c>
      <c r="I107" s="50">
        <f>IF('Anexo V - Quadro Consolidado'!AA106=Conferidor!$I$2,'Anexo V - Quadro Consolidado'!F106,0)</f>
        <v>0</v>
      </c>
      <c r="K107" s="262">
        <f>IF('Anexo V - Quadro Consolidado'!AB106=Conferidor!$K$2,'Anexo V - Quadro Consolidado'!G106,0)</f>
        <v>0</v>
      </c>
      <c r="L107" s="262">
        <f>IF('Anexo V - Quadro Consolidado'!AB106=Conferidor!$L$2,'Anexo V - Quadro Consolidado'!G106,0)</f>
        <v>0</v>
      </c>
      <c r="M107" s="262">
        <f>IF('Anexo V - Quadro Consolidado'!AB106=Conferidor!$M$2,'Anexo V - Quadro Consolidado'!G106,0)</f>
        <v>0</v>
      </c>
      <c r="N107" s="262">
        <f>IF('Anexo V - Quadro Consolidado'!AB106=Conferidor!$N$2,'Anexo V - Quadro Consolidado'!G106,0)</f>
        <v>0</v>
      </c>
      <c r="O107" s="262">
        <f>IF('Anexo V - Quadro Consolidado'!AB106=Conferidor!$O$2,'Anexo V - Quadro Consolidado'!G106,0)</f>
        <v>0</v>
      </c>
      <c r="P107" s="262">
        <f>IF('Anexo V - Quadro Consolidado'!AB106=Conferidor!$P$2,'Anexo V - Quadro Consolidado'!G106,0)</f>
        <v>0</v>
      </c>
      <c r="R107" s="50">
        <f>IF('Anexo V - Quadro Consolidado'!AC106=Conferidor!$R$2,'Anexo V - Quadro Consolidado'!H106,0)</f>
        <v>0</v>
      </c>
      <c r="S107" s="50">
        <f>IF('Anexo V - Quadro Consolidado'!AC106=Conferidor!$S$2,'Anexo V - Quadro Consolidado'!H106,0)</f>
        <v>0</v>
      </c>
      <c r="T107" s="50">
        <f>IF('Anexo V - Quadro Consolidado'!AC106=Conferidor!$T$2,'Anexo V - Quadro Consolidado'!H106,0)</f>
        <v>0</v>
      </c>
      <c r="U107" s="50">
        <f>IF('Anexo V - Quadro Consolidado'!AC106=Conferidor!$U$2,'Anexo V - Quadro Consolidado'!H106,0)</f>
        <v>0</v>
      </c>
      <c r="V107" s="50">
        <f>IF('Anexo V - Quadro Consolidado'!AC106=Conferidor!$V$2,'Anexo V - Quadro Consolidado'!H106,0)</f>
        <v>4</v>
      </c>
      <c r="W107" s="50">
        <f>IF('Anexo V - Quadro Consolidado'!AC106=Conferidor!$W$2,'Anexo V - Quadro Consolidado'!H106,0)</f>
        <v>0</v>
      </c>
      <c r="Y107" s="43">
        <f>IF('Anexo V - Quadro Consolidado'!AH106=Conferidor!$Y$2,'Anexo V - Quadro Consolidado'!M106,0)</f>
        <v>0</v>
      </c>
      <c r="Z107" s="43">
        <f>IF('Anexo V - Quadro Consolidado'!AH106=Conferidor!$Z$2,'Anexo V - Quadro Consolidado'!M106,0)</f>
        <v>0</v>
      </c>
      <c r="AA107" s="43">
        <f>IF('Anexo V - Quadro Consolidado'!AH106=Conferidor!$AA$2,'Anexo V - Quadro Consolidado'!M106,0)</f>
        <v>0</v>
      </c>
      <c r="AB107" s="43">
        <f>IF('Anexo V - Quadro Consolidado'!AH106=Conferidor!$AB$2,'Anexo V - Quadro Consolidado'!M106,0)</f>
        <v>0</v>
      </c>
      <c r="AC107" s="43">
        <f>IF('Anexo V - Quadro Consolidado'!AH106=Conferidor!$AC$2,'Anexo V - Quadro Consolidado'!M106,0)</f>
        <v>0</v>
      </c>
      <c r="AD107" s="43">
        <f>IF('Anexo V - Quadro Consolidado'!AH106=Conferidor!$AD$2,'Anexo V - Quadro Consolidado'!M106,0)</f>
        <v>0</v>
      </c>
      <c r="AF107" s="43">
        <f>IF('Anexo V - Quadro Consolidado'!AI106=Conferidor!$AF$2,'Anexo V - Quadro Consolidado'!N106,0)</f>
        <v>0</v>
      </c>
      <c r="AG107" s="43">
        <f>IF('Anexo V - Quadro Consolidado'!AI106=Conferidor!$AG$2,'Anexo V - Quadro Consolidado'!N106,0)</f>
        <v>0</v>
      </c>
      <c r="AH107" s="43">
        <f>IF('Anexo V - Quadro Consolidado'!AI106=Conferidor!$AH$2,'Anexo V - Quadro Consolidado'!N106,0)</f>
        <v>0</v>
      </c>
      <c r="AI107" s="43">
        <f>IF('Anexo V - Quadro Consolidado'!AI106=Conferidor!$AI$2,'Anexo V - Quadro Consolidado'!N106,0)</f>
        <v>0</v>
      </c>
      <c r="AJ107" s="43">
        <f>IF('Anexo V - Quadro Consolidado'!AI106=Conferidor!$AJ$2,'Anexo V - Quadro Consolidado'!N106,0)</f>
        <v>0</v>
      </c>
      <c r="AK107" s="43">
        <f>IF('Anexo V - Quadro Consolidado'!AI106=Conferidor!$AK$2,'Anexo V - Quadro Consolidado'!N106,0)</f>
        <v>0</v>
      </c>
      <c r="AM107" s="43">
        <f>IF('Anexo V - Quadro Consolidado'!AJ106=Conferidor!$AM$2,'Anexo V - Quadro Consolidado'!O106,0)</f>
        <v>0</v>
      </c>
      <c r="AN107" s="43">
        <f>IF('Anexo V - Quadro Consolidado'!AJ106=Conferidor!$AN$2,'Anexo V - Quadro Consolidado'!O106,0)</f>
        <v>0</v>
      </c>
      <c r="AO107" s="43">
        <f>IF('Anexo V - Quadro Consolidado'!AJ106=Conferidor!$AO$2,'Anexo V - Quadro Consolidado'!O106,0)</f>
        <v>0</v>
      </c>
      <c r="AP107" s="43">
        <f>IF('Anexo V - Quadro Consolidado'!AJ106=Conferidor!$AP$2,'Anexo V - Quadro Consolidado'!O106,0)</f>
        <v>0</v>
      </c>
      <c r="AQ107" s="43">
        <f>IF('Anexo V - Quadro Consolidado'!AJ106=Conferidor!$AQ$2,'Anexo V - Quadro Consolidado'!O106,0)</f>
        <v>0</v>
      </c>
      <c r="AR107" s="43">
        <f>IF('Anexo V - Quadro Consolidado'!AJ106=Conferidor!$AR$2,'Anexo V - Quadro Consolidado'!O106,0)</f>
        <v>0</v>
      </c>
      <c r="AT107" s="43">
        <f>IF('Anexo V - Quadro Consolidado'!AE106=Conferidor!$AT$2,'Anexo V - Quadro Consolidado'!J106,0)</f>
        <v>0</v>
      </c>
      <c r="AU107" s="43">
        <f>IF('Anexo V - Quadro Consolidado'!AE106=Conferidor!$AU$2,'Anexo V - Quadro Consolidado'!J106,0)</f>
        <v>0</v>
      </c>
      <c r="AV107" s="43">
        <f>IF('Anexo V - Quadro Consolidado'!AE106=Conferidor!$AV$2,'Anexo V - Quadro Consolidado'!J106,0)</f>
        <v>0</v>
      </c>
      <c r="AW107" s="43">
        <f>IF('Anexo V - Quadro Consolidado'!AE106=Conferidor!$AW$2,'Anexo V - Quadro Consolidado'!J106,0)</f>
        <v>0</v>
      </c>
      <c r="AX107" s="43">
        <f>IF('Anexo V - Quadro Consolidado'!AE106=Conferidor!$AX$2,'Anexo V - Quadro Consolidado'!J106,0)</f>
        <v>0</v>
      </c>
      <c r="AY107" s="43">
        <f>IF('Anexo V - Quadro Consolidado'!AE106=Conferidor!$AY$2,'Anexo V - Quadro Consolidado'!J106,0)</f>
        <v>0</v>
      </c>
      <c r="AZ107" s="43">
        <f>IF('Anexo V - Quadro Consolidado'!AE106=Conferidor!$AZ$2,'Anexo V - Quadro Consolidado'!J106,0)</f>
        <v>0</v>
      </c>
      <c r="BA107" s="43">
        <f>IF('Anexo V - Quadro Consolidado'!AE106=Conferidor!$BA$2,'Anexo V - Quadro Consolidado'!J106,0)</f>
        <v>0</v>
      </c>
      <c r="BB107" s="43">
        <f>IF('Anexo V - Quadro Consolidado'!AE106=Conferidor!$BB$2,'Anexo V - Quadro Consolidado'!J106,0)</f>
        <v>0</v>
      </c>
      <c r="BD107" s="43">
        <f>IF('Anexo V - Quadro Consolidado'!AF106=Conferidor!$BD$2,'Anexo V - Quadro Consolidado'!K106,0)</f>
        <v>0</v>
      </c>
      <c r="BE107" s="43">
        <f>IF('Anexo V - Quadro Consolidado'!AF106=Conferidor!$BE$2,'Anexo V - Quadro Consolidado'!K106,0)</f>
        <v>0</v>
      </c>
      <c r="BF107" s="43">
        <f>IF('Anexo V - Quadro Consolidado'!AF106=Conferidor!$BF$2,'Anexo V - Quadro Consolidado'!K106,0)</f>
        <v>0</v>
      </c>
      <c r="BG107" s="43">
        <f>IF('Anexo V - Quadro Consolidado'!AF106=Conferidor!$BG$2,'Anexo V - Quadro Consolidado'!K106,0)</f>
        <v>0</v>
      </c>
      <c r="BH107" s="43">
        <f>IF('Anexo V - Quadro Consolidado'!AF106=Conferidor!$BH$2,'Anexo V - Quadro Consolidado'!K106,0)</f>
        <v>0</v>
      </c>
      <c r="BI107" s="43">
        <f>IF('Anexo V - Quadro Consolidado'!AF106=Conferidor!$BI$2,'Anexo V - Quadro Consolidado'!K106,0)</f>
        <v>0</v>
      </c>
      <c r="BJ107" s="43">
        <f>IF('Anexo V - Quadro Consolidado'!AF106=Conferidor!$BJ$2,'Anexo V - Quadro Consolidado'!K106,0)</f>
        <v>0</v>
      </c>
      <c r="BK107" s="43">
        <f>IF('Anexo V - Quadro Consolidado'!AF106=Conferidor!$BK$2,'Anexo V - Quadro Consolidado'!K106,0)</f>
        <v>0</v>
      </c>
      <c r="BM107" s="43">
        <f>IF('Anexo V - Quadro Consolidado'!AG106=Conferidor!$BM$2,'Anexo V - Quadro Consolidado'!L106,0)</f>
        <v>0</v>
      </c>
      <c r="BN107" s="43">
        <f>IF('Anexo V - Quadro Consolidado'!AG106=Conferidor!$BN$2,'Anexo V - Quadro Consolidado'!L106,0)</f>
        <v>0</v>
      </c>
      <c r="BO107" s="43">
        <f>IF('Anexo V - Quadro Consolidado'!AG106=Conferidor!$BO$2,'Anexo V - Quadro Consolidado'!L106,0)</f>
        <v>0</v>
      </c>
      <c r="BP107" s="43">
        <f>IF('Anexo V - Quadro Consolidado'!AG106=Conferidor!$BP$2,'Anexo V - Quadro Consolidado'!L106,0)</f>
        <v>0</v>
      </c>
      <c r="BQ107" s="43">
        <f>IF('Anexo V - Quadro Consolidado'!AG106=Conferidor!$BQ$2,'Anexo V - Quadro Consolidado'!L106,0)</f>
        <v>1</v>
      </c>
      <c r="BR107" s="43">
        <f>IF('Anexo V - Quadro Consolidado'!AG106=Conferidor!$BR$2,'Anexo V - Quadro Consolidado'!L106,0)</f>
        <v>0</v>
      </c>
      <c r="BT107" s="43">
        <f>IF('Anexo V - Quadro Consolidado'!AD106=Conferidor!$BT$2,'Anexo V - Quadro Consolidado'!I106,0)</f>
        <v>0</v>
      </c>
      <c r="BU107" s="43">
        <f>IF('Anexo V - Quadro Consolidado'!AD106=Conferidor!$BU$2,'Anexo V - Quadro Consolidado'!I106,0)</f>
        <v>0</v>
      </c>
      <c r="BV107" s="43">
        <f>IF('Anexo V - Quadro Consolidado'!AD106=Conferidor!$BV$2,'Anexo V - Quadro Consolidado'!I106,0)</f>
        <v>0</v>
      </c>
      <c r="BW107" s="43">
        <f>IF('Anexo V - Quadro Consolidado'!AD106=Conferidor!$BW$2,'Anexo V - Quadro Consolidado'!I106,0)</f>
        <v>0</v>
      </c>
      <c r="BX107" s="43">
        <f>IF('Anexo V - Quadro Consolidado'!AD106=Conferidor!$BX$2,'Anexo V - Quadro Consolidado'!I106,0)</f>
        <v>0</v>
      </c>
      <c r="BY107" s="43">
        <f>IF('Anexo V - Quadro Consolidado'!AD106=Conferidor!$BY$2,'Anexo V - Quadro Consolidado'!I106,0)</f>
        <v>0</v>
      </c>
      <c r="CA107" s="43">
        <f>IF('Anexo V - Quadro Consolidado'!AK106=Conferidor!$CA$2,'Anexo V - Quadro Consolidado'!P106,0)</f>
        <v>0</v>
      </c>
      <c r="CB107" s="43">
        <f>IF('Anexo V - Quadro Consolidado'!AK106=Conferidor!$CB$2,'Anexo V - Quadro Consolidado'!P106,0)</f>
        <v>0</v>
      </c>
      <c r="CC107" s="43">
        <f>IF('Anexo V - Quadro Consolidado'!AK106=Conferidor!$CC$2,'Anexo V - Quadro Consolidado'!P106,0)</f>
        <v>0</v>
      </c>
      <c r="CD107" s="43">
        <f>IF('Anexo V - Quadro Consolidado'!AK106=Conferidor!$CD$2,'Anexo V - Quadro Consolidado'!P106,0)</f>
        <v>0</v>
      </c>
      <c r="CE107" s="43">
        <f>IF('Anexo V - Quadro Consolidado'!AK106=Conferidor!$CE$2,'Anexo V - Quadro Consolidado'!P106,0)</f>
        <v>0</v>
      </c>
      <c r="CF107" s="43">
        <f>IF('Anexo V - Quadro Consolidado'!AK106=Conferidor!$CF$2,'Anexo V - Quadro Consolidado'!P106,0)</f>
        <v>0</v>
      </c>
      <c r="CH107" s="43">
        <f>IF('Anexo V - Quadro Consolidado'!AM106=Conferidor!$CH$2,'Anexo V - Quadro Consolidado'!R106,0)</f>
        <v>0</v>
      </c>
      <c r="CI107" s="43">
        <f>IF('Anexo V - Quadro Consolidado'!AM106=Conferidor!$CI$2,'Anexo V - Quadro Consolidado'!R106,0)</f>
        <v>0</v>
      </c>
      <c r="CJ107" s="43">
        <f>IF('Anexo V - Quadro Consolidado'!AM106=Conferidor!$CJ$2,'Anexo V - Quadro Consolidado'!R106,0)</f>
        <v>0</v>
      </c>
      <c r="CK107" s="43">
        <f>IF('Anexo V - Quadro Consolidado'!AM106=Conferidor!$CK$2,'Anexo V - Quadro Consolidado'!R106,0)</f>
        <v>0</v>
      </c>
      <c r="CL107" s="43">
        <f>IF('Anexo V - Quadro Consolidado'!AM106=Conferidor!$CL$2,'Anexo V - Quadro Consolidado'!R106,0)</f>
        <v>0</v>
      </c>
      <c r="CM107" s="43">
        <f>IF('Anexo V - Quadro Consolidado'!AM106=Conferidor!$CM$2,'Anexo V - Quadro Consolidado'!R106,0)</f>
        <v>0</v>
      </c>
      <c r="CO107" s="43">
        <f>IF('Anexo V - Quadro Consolidado'!AN106=Conferidor!$CO$2,'Anexo V - Quadro Consolidado'!S106,0)</f>
        <v>0</v>
      </c>
      <c r="CP107" s="43">
        <f>IF('Anexo V - Quadro Consolidado'!AN106=Conferidor!$CP$2,'Anexo V - Quadro Consolidado'!S106,0)</f>
        <v>0</v>
      </c>
      <c r="CQ107" s="43">
        <f>IF('Anexo V - Quadro Consolidado'!AN106=Conferidor!$CQ$2,'Anexo V - Quadro Consolidado'!S106,0)</f>
        <v>0</v>
      </c>
      <c r="CR107" s="43">
        <f>IF('Anexo V - Quadro Consolidado'!AN106=Conferidor!$CR$2,'Anexo V - Quadro Consolidado'!S106,0)</f>
        <v>0</v>
      </c>
      <c r="CS107" s="43">
        <f>IF('Anexo V - Quadro Consolidado'!AN106=Conferidor!$CS$2,'Anexo V - Quadro Consolidado'!S106,0)</f>
        <v>0</v>
      </c>
      <c r="CT107" s="43">
        <f>IF('Anexo V - Quadro Consolidado'!AN106=Conferidor!$CT$2,'Anexo V - Quadro Consolidado'!S106,0)</f>
        <v>0</v>
      </c>
      <c r="CV107" s="43">
        <f>IF('Anexo V - Quadro Consolidado'!AO106=Conferidor!$CV$2,'Anexo V - Quadro Consolidado'!T106,0)</f>
        <v>0</v>
      </c>
      <c r="CW107" s="43">
        <f>IF('Anexo V - Quadro Consolidado'!AO106=Conferidor!$CW$2,'Anexo V - Quadro Consolidado'!T106,0)</f>
        <v>0</v>
      </c>
      <c r="CX107" s="43">
        <f>IF('Anexo V - Quadro Consolidado'!AO106=Conferidor!$CX$2,'Anexo V - Quadro Consolidado'!T106,0)</f>
        <v>0</v>
      </c>
      <c r="CY107" s="43">
        <f>IF('Anexo V - Quadro Consolidado'!AO106=Conferidor!$CY$2,'Anexo V - Quadro Consolidado'!T106,0)</f>
        <v>0</v>
      </c>
      <c r="CZ107" s="43">
        <f>IF('Anexo V - Quadro Consolidado'!AO106=Conferidor!$CZ$2,'Anexo V - Quadro Consolidado'!T106,0)</f>
        <v>0</v>
      </c>
      <c r="DA107" s="43">
        <f>IF('Anexo V - Quadro Consolidado'!AO106=Conferidor!$DA$2,'Anexo V - Quadro Consolidado'!T106,0)</f>
        <v>0</v>
      </c>
      <c r="DC107" s="43">
        <f>IF('Anexo V - Quadro Consolidado'!AL106=Conferidor!$DC$2,'Anexo V - Quadro Consolidado'!Q106,0)</f>
        <v>0</v>
      </c>
      <c r="DD107" s="43">
        <f>IF('Anexo V - Quadro Consolidado'!AL106=Conferidor!$DD$2,'Anexo V - Quadro Consolidado'!Q106,0)</f>
        <v>0</v>
      </c>
      <c r="DE107" s="43">
        <f>IF('Anexo V - Quadro Consolidado'!AL106=Conferidor!$DE$2,'Anexo V - Quadro Consolidado'!Q106,0)</f>
        <v>0</v>
      </c>
      <c r="DF107" s="43">
        <f>IF('Anexo V - Quadro Consolidado'!AL106=Conferidor!$DF$2,'Anexo V - Quadro Consolidado'!Q106,0)</f>
        <v>0</v>
      </c>
      <c r="DG107" s="43">
        <f>IF('Anexo V - Quadro Consolidado'!AL106=Conferidor!$DG$2,'Anexo V - Quadro Consolidado'!Q106,0)</f>
        <v>1</v>
      </c>
      <c r="DH107" s="43">
        <f>IF('Anexo V - Quadro Consolidado'!AL106=Conferidor!$DH$2,'Anexo V - Quadro Consolidado'!Q106,0)</f>
        <v>0</v>
      </c>
      <c r="DJ107" s="43">
        <f>IF('Anexo V - Quadro Consolidado'!AP106=Conferidor!$DJ$2,'Anexo V - Quadro Consolidado'!U106,0)</f>
        <v>0</v>
      </c>
      <c r="DK107" s="43">
        <f>IF('Anexo V - Quadro Consolidado'!AP106=Conferidor!$DK$2,'Anexo V - Quadro Consolidado'!U106,0)</f>
        <v>0</v>
      </c>
      <c r="DL107" s="43">
        <f>IF('Anexo V - Quadro Consolidado'!AP106=Conferidor!$DL$2,'Anexo V - Quadro Consolidado'!U106,0)</f>
        <v>0</v>
      </c>
      <c r="DM107" s="43">
        <f>IF('Anexo V - Quadro Consolidado'!AP106=Conferidor!$DM$2,'Anexo V - Quadro Consolidado'!U106,0)</f>
        <v>0</v>
      </c>
      <c r="DN107" s="43">
        <f>IF('Anexo V - Quadro Consolidado'!AP106=Conferidor!$DN$2,'Anexo V - Quadro Consolidado'!U106,0)</f>
        <v>0</v>
      </c>
      <c r="DO107" s="43">
        <f>IF('Anexo V - Quadro Consolidado'!AP106=Conferidor!$DO$2,'Anexo V - Quadro Consolidado'!U106,0)</f>
        <v>0</v>
      </c>
      <c r="DQ107" s="43">
        <f>IF('Anexo V - Quadro Consolidado'!AQ106=Conferidor!$DQ$2,'Anexo V - Quadro Consolidado'!V106,0)</f>
        <v>0</v>
      </c>
      <c r="DR107" s="43">
        <f>IF('Anexo V - Quadro Consolidado'!AQ106=Conferidor!$DR$2,'Anexo V - Quadro Consolidado'!V106,0)</f>
        <v>0</v>
      </c>
      <c r="DS107" s="43">
        <f>IF('Anexo V - Quadro Consolidado'!AQ106=Conferidor!$DS$2,'Anexo V - Quadro Consolidado'!V106,0)</f>
        <v>0</v>
      </c>
      <c r="DT107" s="43">
        <f>IF('Anexo V - Quadro Consolidado'!AQ106=Conferidor!$DT$2,'Anexo V - Quadro Consolidado'!V106,0)</f>
        <v>0</v>
      </c>
      <c r="DU107" s="43">
        <f>IF('Anexo V - Quadro Consolidado'!AQ106=Conferidor!$DU$2,'Anexo V - Quadro Consolidado'!V106,0)</f>
        <v>0</v>
      </c>
      <c r="DV107" s="43">
        <f>IF('Anexo V - Quadro Consolidado'!AQ106=Conferidor!$DV$2,'Anexo V - Quadro Consolidado'!V106,0)</f>
        <v>0</v>
      </c>
      <c r="DX107" s="22">
        <f>IF('Anexo V - Quadro Consolidado'!AR106=Conferidor!$DX$2,'Anexo V - Quadro Consolidado'!W106,0)</f>
        <v>0</v>
      </c>
      <c r="DY107" s="22">
        <f>IF('Anexo V - Quadro Consolidado'!AR106=Conferidor!$DY$2,'Anexo V - Quadro Consolidado'!W106,0)</f>
        <v>0</v>
      </c>
      <c r="DZ107" s="22">
        <f>IF('Anexo V - Quadro Consolidado'!AR106=Conferidor!$DZ$2,'Anexo V - Quadro Consolidado'!W106,0)</f>
        <v>0</v>
      </c>
      <c r="EA107" s="22">
        <f>IF('Anexo V - Quadro Consolidado'!AR106=Conferidor!$EA$2,'Anexo V - Quadro Consolidado'!W106,0)</f>
        <v>0</v>
      </c>
      <c r="EB107" s="22">
        <f>IF('Anexo V - Quadro Consolidado'!AR106=Conferidor!$EB$2,'Anexo V - Quadro Consolidado'!W106,0)</f>
        <v>0</v>
      </c>
      <c r="EC107" s="22">
        <f>IF('Anexo V - Quadro Consolidado'!AR106=Conferidor!$EC$2,'Anexo V - Quadro Consolidado'!W106,0)</f>
        <v>0</v>
      </c>
      <c r="EE107" s="43">
        <f>IF('Anexo V - Quadro Consolidado'!AS106=Conferidor!$EE$2,'Anexo V - Quadro Consolidado'!X106,0)</f>
        <v>0</v>
      </c>
      <c r="EF107" s="43">
        <f>IF('Anexo V - Quadro Consolidado'!AS106=Conferidor!$EF$2,'Anexo V - Quadro Consolidado'!X106,0)</f>
        <v>0</v>
      </c>
      <c r="EG107" s="43">
        <f>IF('Anexo V - Quadro Consolidado'!AS106=Conferidor!$EG$2,'Anexo V - Quadro Consolidado'!X106,0)</f>
        <v>0</v>
      </c>
      <c r="EH107" s="43">
        <f>IF('Anexo V - Quadro Consolidado'!AS106=Conferidor!$EH$2,'Anexo V - Quadro Consolidado'!X106,0)</f>
        <v>0</v>
      </c>
      <c r="EI107" s="43">
        <f>IF('Anexo V - Quadro Consolidado'!AS106=Conferidor!$EI$2,'Anexo V - Quadro Consolidado'!X106,0)</f>
        <v>0</v>
      </c>
      <c r="EJ107" s="43">
        <f>IF('Anexo V - Quadro Consolidado'!AS106=Conferidor!$EJ$2,'Anexo V - Quadro Consolidado'!X106,0)</f>
        <v>0</v>
      </c>
      <c r="EL107" s="43">
        <f>IF('Anexo V - Quadro Consolidado'!AT106=Conferidor!$EL$2,'Anexo V - Quadro Consolidado'!Y106,0)</f>
        <v>0</v>
      </c>
      <c r="EM107" s="43">
        <f>IF('Anexo V - Quadro Consolidado'!AT106=Conferidor!$EM$2,'Anexo V - Quadro Consolidado'!Y106,0)</f>
        <v>0</v>
      </c>
      <c r="EN107" s="43">
        <f>IF('Anexo V - Quadro Consolidado'!AT106=Conferidor!$EN$2,'Anexo V - Quadro Consolidado'!Y106,0)</f>
        <v>0</v>
      </c>
      <c r="EO107" s="43">
        <f>IF('Anexo V - Quadro Consolidado'!AT106=Conferidor!$EO$2,'Anexo V - Quadro Consolidado'!Y106,0)</f>
        <v>0</v>
      </c>
      <c r="EP107" s="43">
        <f>IF('Anexo V - Quadro Consolidado'!AT106=Conferidor!$EP$2,'Anexo V - Quadro Consolidado'!Y106,0)</f>
        <v>0</v>
      </c>
      <c r="EQ107" s="43">
        <f>IF('Anexo V - Quadro Consolidado'!AT106=Conferidor!$EQ$2,'Anexo V - Quadro Consolidado'!Y106,0)</f>
        <v>0</v>
      </c>
    </row>
    <row r="108" spans="1:147">
      <c r="A108" s="475" t="s">
        <v>108</v>
      </c>
      <c r="B108" s="475" t="s">
        <v>109</v>
      </c>
      <c r="C108" s="12" t="s">
        <v>92</v>
      </c>
      <c r="D108" s="50">
        <f>IF('Anexo V - Quadro Consolidado'!AA107=Conferidor!$D$2,'Anexo V - Quadro Consolidado'!F107,0)</f>
        <v>0</v>
      </c>
      <c r="E108" s="50">
        <f>IF('Anexo V - Quadro Consolidado'!AA107=Conferidor!$E$2,'Anexo V - Quadro Consolidado'!F107,0)</f>
        <v>0</v>
      </c>
      <c r="F108" s="50">
        <f>IF('Anexo V - Quadro Consolidado'!AA107=Conferidor!$F$2,'Anexo V - Quadro Consolidado'!F107,0)</f>
        <v>0</v>
      </c>
      <c r="G108" s="50">
        <f>IF('Anexo V - Quadro Consolidado'!AA107=Conferidor!$G$2,'Anexo V - Quadro Consolidado'!F107,0)</f>
        <v>0</v>
      </c>
      <c r="H108" s="50">
        <f>IF('Anexo V - Quadro Consolidado'!AA107=Conferidor!$H$2,'Anexo V - Quadro Consolidado'!F107,0)</f>
        <v>0</v>
      </c>
      <c r="I108" s="50">
        <f>IF('Anexo V - Quadro Consolidado'!AA107=Conferidor!$I$2,'Anexo V - Quadro Consolidado'!F107,0)</f>
        <v>0</v>
      </c>
      <c r="K108" s="262">
        <f>IF('Anexo V - Quadro Consolidado'!AB107=Conferidor!$K$2,'Anexo V - Quadro Consolidado'!G107,0)</f>
        <v>0</v>
      </c>
      <c r="L108" s="262">
        <f>IF('Anexo V - Quadro Consolidado'!AB107=Conferidor!$L$2,'Anexo V - Quadro Consolidado'!G107,0)</f>
        <v>0</v>
      </c>
      <c r="M108" s="262">
        <f>IF('Anexo V - Quadro Consolidado'!AB107=Conferidor!$M$2,'Anexo V - Quadro Consolidado'!G107,0)</f>
        <v>0</v>
      </c>
      <c r="N108" s="262">
        <f>IF('Anexo V - Quadro Consolidado'!AB107=Conferidor!$N$2,'Anexo V - Quadro Consolidado'!G107,0)</f>
        <v>0</v>
      </c>
      <c r="O108" s="262">
        <f>IF('Anexo V - Quadro Consolidado'!AB107=Conferidor!$O$2,'Anexo V - Quadro Consolidado'!G107,0)</f>
        <v>0</v>
      </c>
      <c r="P108" s="262">
        <f>IF('Anexo V - Quadro Consolidado'!AB107=Conferidor!$P$2,'Anexo V - Quadro Consolidado'!G107,0)</f>
        <v>0</v>
      </c>
      <c r="R108" s="50">
        <f>IF('Anexo V - Quadro Consolidado'!AC107=Conferidor!$R$2,'Anexo V - Quadro Consolidado'!H107,0)</f>
        <v>0</v>
      </c>
      <c r="S108" s="50">
        <f>IF('Anexo V - Quadro Consolidado'!AC107=Conferidor!$S$2,'Anexo V - Quadro Consolidado'!H107,0)</f>
        <v>0</v>
      </c>
      <c r="T108" s="50">
        <f>IF('Anexo V - Quadro Consolidado'!AC107=Conferidor!$T$2,'Anexo V - Quadro Consolidado'!H107,0)</f>
        <v>0</v>
      </c>
      <c r="U108" s="50">
        <f>IF('Anexo V - Quadro Consolidado'!AC107=Conferidor!$U$2,'Anexo V - Quadro Consolidado'!H107,0)</f>
        <v>0</v>
      </c>
      <c r="V108" s="50">
        <f>IF('Anexo V - Quadro Consolidado'!AC107=Conferidor!$V$2,'Anexo V - Quadro Consolidado'!H107,0)</f>
        <v>0</v>
      </c>
      <c r="W108" s="50">
        <f>IF('Anexo V - Quadro Consolidado'!AC107=Conferidor!$W$2,'Anexo V - Quadro Consolidado'!H107,0)</f>
        <v>0</v>
      </c>
      <c r="Y108" s="43">
        <f>IF('Anexo V - Quadro Consolidado'!AH107=Conferidor!$Y$2,'Anexo V - Quadro Consolidado'!M107,0)</f>
        <v>0</v>
      </c>
      <c r="Z108" s="43">
        <f>IF('Anexo V - Quadro Consolidado'!AH107=Conferidor!$Z$2,'Anexo V - Quadro Consolidado'!M107,0)</f>
        <v>0</v>
      </c>
      <c r="AA108" s="43">
        <f>IF('Anexo V - Quadro Consolidado'!AH107=Conferidor!$AA$2,'Anexo V - Quadro Consolidado'!M107,0)</f>
        <v>0</v>
      </c>
      <c r="AB108" s="43">
        <f>IF('Anexo V - Quadro Consolidado'!AH107=Conferidor!$AB$2,'Anexo V - Quadro Consolidado'!M107,0)</f>
        <v>0</v>
      </c>
      <c r="AC108" s="43">
        <f>IF('Anexo V - Quadro Consolidado'!AH107=Conferidor!$AC$2,'Anexo V - Quadro Consolidado'!M107,0)</f>
        <v>0</v>
      </c>
      <c r="AD108" s="43">
        <f>IF('Anexo V - Quadro Consolidado'!AH107=Conferidor!$AD$2,'Anexo V - Quadro Consolidado'!M107,0)</f>
        <v>0</v>
      </c>
      <c r="AF108" s="43">
        <f>IF('Anexo V - Quadro Consolidado'!AI107=Conferidor!$AF$2,'Anexo V - Quadro Consolidado'!N107,0)</f>
        <v>0</v>
      </c>
      <c r="AG108" s="43">
        <f>IF('Anexo V - Quadro Consolidado'!AI107=Conferidor!$AG$2,'Anexo V - Quadro Consolidado'!N107,0)</f>
        <v>0</v>
      </c>
      <c r="AH108" s="43">
        <f>IF('Anexo V - Quadro Consolidado'!AI107=Conferidor!$AH$2,'Anexo V - Quadro Consolidado'!N107,0)</f>
        <v>0</v>
      </c>
      <c r="AI108" s="43">
        <f>IF('Anexo V - Quadro Consolidado'!AI107=Conferidor!$AI$2,'Anexo V - Quadro Consolidado'!N107,0)</f>
        <v>0</v>
      </c>
      <c r="AJ108" s="43">
        <f>IF('Anexo V - Quadro Consolidado'!AI107=Conferidor!$AJ$2,'Anexo V - Quadro Consolidado'!N107,0)</f>
        <v>0</v>
      </c>
      <c r="AK108" s="43">
        <f>IF('Anexo V - Quadro Consolidado'!AI107=Conferidor!$AK$2,'Anexo V - Quadro Consolidado'!N107,0)</f>
        <v>0</v>
      </c>
      <c r="AM108" s="43">
        <f>IF('Anexo V - Quadro Consolidado'!AJ107=Conferidor!$AM$2,'Anexo V - Quadro Consolidado'!O107,0)</f>
        <v>0</v>
      </c>
      <c r="AN108" s="43">
        <f>IF('Anexo V - Quadro Consolidado'!AJ107=Conferidor!$AN$2,'Anexo V - Quadro Consolidado'!O107,0)</f>
        <v>0</v>
      </c>
      <c r="AO108" s="43">
        <f>IF('Anexo V - Quadro Consolidado'!AJ107=Conferidor!$AO$2,'Anexo V - Quadro Consolidado'!O107,0)</f>
        <v>0</v>
      </c>
      <c r="AP108" s="43">
        <f>IF('Anexo V - Quadro Consolidado'!AJ107=Conferidor!$AP$2,'Anexo V - Quadro Consolidado'!O107,0)</f>
        <v>0</v>
      </c>
      <c r="AQ108" s="43">
        <f>IF('Anexo V - Quadro Consolidado'!AJ107=Conferidor!$AQ$2,'Anexo V - Quadro Consolidado'!O107,0)</f>
        <v>0</v>
      </c>
      <c r="AR108" s="43">
        <f>IF('Anexo V - Quadro Consolidado'!AJ107=Conferidor!$AR$2,'Anexo V - Quadro Consolidado'!O107,0)</f>
        <v>0</v>
      </c>
      <c r="AT108" s="43">
        <f>IF('Anexo V - Quadro Consolidado'!AE107=Conferidor!$AT$2,'Anexo V - Quadro Consolidado'!J107,0)</f>
        <v>0</v>
      </c>
      <c r="AU108" s="43">
        <f>IF('Anexo V - Quadro Consolidado'!AE107=Conferidor!$AU$2,'Anexo V - Quadro Consolidado'!J107,0)</f>
        <v>0</v>
      </c>
      <c r="AV108" s="43">
        <f>IF('Anexo V - Quadro Consolidado'!AE107=Conferidor!$AV$2,'Anexo V - Quadro Consolidado'!J107,0)</f>
        <v>0</v>
      </c>
      <c r="AW108" s="43">
        <f>IF('Anexo V - Quadro Consolidado'!AE107=Conferidor!$AW$2,'Anexo V - Quadro Consolidado'!J107,0)</f>
        <v>0</v>
      </c>
      <c r="AX108" s="43">
        <f>IF('Anexo V - Quadro Consolidado'!AE107=Conferidor!$AX$2,'Anexo V - Quadro Consolidado'!J107,0)</f>
        <v>1</v>
      </c>
      <c r="AY108" s="43">
        <f>IF('Anexo V - Quadro Consolidado'!AE107=Conferidor!$AY$2,'Anexo V - Quadro Consolidado'!J107,0)</f>
        <v>0</v>
      </c>
      <c r="AZ108" s="43">
        <f>IF('Anexo V - Quadro Consolidado'!AE107=Conferidor!$AZ$2,'Anexo V - Quadro Consolidado'!J107,0)</f>
        <v>0</v>
      </c>
      <c r="BA108" s="43">
        <f>IF('Anexo V - Quadro Consolidado'!AE107=Conferidor!$BA$2,'Anexo V - Quadro Consolidado'!J107,0)</f>
        <v>0</v>
      </c>
      <c r="BB108" s="43">
        <f>IF('Anexo V - Quadro Consolidado'!AE107=Conferidor!$BB$2,'Anexo V - Quadro Consolidado'!J107,0)</f>
        <v>0</v>
      </c>
      <c r="BD108" s="43">
        <f>IF('Anexo V - Quadro Consolidado'!AF107=Conferidor!$BD$2,'Anexo V - Quadro Consolidado'!K107,0)</f>
        <v>0</v>
      </c>
      <c r="BE108" s="43">
        <f>IF('Anexo V - Quadro Consolidado'!AF107=Conferidor!$BE$2,'Anexo V - Quadro Consolidado'!K107,0)</f>
        <v>0</v>
      </c>
      <c r="BF108" s="43">
        <f>IF('Anexo V - Quadro Consolidado'!AF107=Conferidor!$BF$2,'Anexo V - Quadro Consolidado'!K107,0)</f>
        <v>0</v>
      </c>
      <c r="BG108" s="43">
        <f>IF('Anexo V - Quadro Consolidado'!AF107=Conferidor!$BG$2,'Anexo V - Quadro Consolidado'!K107,0)</f>
        <v>0</v>
      </c>
      <c r="BH108" s="43">
        <f>IF('Anexo V - Quadro Consolidado'!AF107=Conferidor!$BH$2,'Anexo V - Quadro Consolidado'!K107,0)</f>
        <v>0</v>
      </c>
      <c r="BI108" s="43">
        <f>IF('Anexo V - Quadro Consolidado'!AF107=Conferidor!$BI$2,'Anexo V - Quadro Consolidado'!K107,0)</f>
        <v>0</v>
      </c>
      <c r="BJ108" s="43">
        <f>IF('Anexo V - Quadro Consolidado'!AF107=Conferidor!$BJ$2,'Anexo V - Quadro Consolidado'!K107,0)</f>
        <v>0</v>
      </c>
      <c r="BK108" s="43">
        <f>IF('Anexo V - Quadro Consolidado'!AF107=Conferidor!$BK$2,'Anexo V - Quadro Consolidado'!K107,0)</f>
        <v>0</v>
      </c>
      <c r="BM108" s="43">
        <f>IF('Anexo V - Quadro Consolidado'!AG107=Conferidor!$BM$2,'Anexo V - Quadro Consolidado'!L107,0)</f>
        <v>0</v>
      </c>
      <c r="BN108" s="43">
        <f>IF('Anexo V - Quadro Consolidado'!AG107=Conferidor!$BN$2,'Anexo V - Quadro Consolidado'!L107,0)</f>
        <v>0</v>
      </c>
      <c r="BO108" s="43">
        <f>IF('Anexo V - Quadro Consolidado'!AG107=Conferidor!$BO$2,'Anexo V - Quadro Consolidado'!L107,0)</f>
        <v>0</v>
      </c>
      <c r="BP108" s="43">
        <f>IF('Anexo V - Quadro Consolidado'!AG107=Conferidor!$BP$2,'Anexo V - Quadro Consolidado'!L107,0)</f>
        <v>0</v>
      </c>
      <c r="BQ108" s="43">
        <f>IF('Anexo V - Quadro Consolidado'!AG107=Conferidor!$BQ$2,'Anexo V - Quadro Consolidado'!L107,0)</f>
        <v>0</v>
      </c>
      <c r="BR108" s="43">
        <f>IF('Anexo V - Quadro Consolidado'!AG107=Conferidor!$BR$2,'Anexo V - Quadro Consolidado'!L107,0)</f>
        <v>0</v>
      </c>
      <c r="BT108" s="43">
        <f>IF('Anexo V - Quadro Consolidado'!AD107=Conferidor!$BT$2,'Anexo V - Quadro Consolidado'!I107,0)</f>
        <v>0</v>
      </c>
      <c r="BU108" s="43">
        <f>IF('Anexo V - Quadro Consolidado'!AD107=Conferidor!$BU$2,'Anexo V - Quadro Consolidado'!I107,0)</f>
        <v>0</v>
      </c>
      <c r="BV108" s="43">
        <f>IF('Anexo V - Quadro Consolidado'!AD107=Conferidor!$BV$2,'Anexo V - Quadro Consolidado'!I107,0)</f>
        <v>0</v>
      </c>
      <c r="BW108" s="43">
        <f>IF('Anexo V - Quadro Consolidado'!AD107=Conferidor!$BW$2,'Anexo V - Quadro Consolidado'!I107,0)</f>
        <v>0</v>
      </c>
      <c r="BX108" s="43">
        <f>IF('Anexo V - Quadro Consolidado'!AD107=Conferidor!$BX$2,'Anexo V - Quadro Consolidado'!I107,0)</f>
        <v>0</v>
      </c>
      <c r="BY108" s="43">
        <f>IF('Anexo V - Quadro Consolidado'!AD107=Conferidor!$BY$2,'Anexo V - Quadro Consolidado'!I107,0)</f>
        <v>0</v>
      </c>
      <c r="CA108" s="43">
        <f>IF('Anexo V - Quadro Consolidado'!AK107=Conferidor!$CA$2,'Anexo V - Quadro Consolidado'!P107,0)</f>
        <v>0</v>
      </c>
      <c r="CB108" s="43">
        <f>IF('Anexo V - Quadro Consolidado'!AK107=Conferidor!$CB$2,'Anexo V - Quadro Consolidado'!P107,0)</f>
        <v>0</v>
      </c>
      <c r="CC108" s="43">
        <f>IF('Anexo V - Quadro Consolidado'!AK107=Conferidor!$CC$2,'Anexo V - Quadro Consolidado'!P107,0)</f>
        <v>0</v>
      </c>
      <c r="CD108" s="43">
        <f>IF('Anexo V - Quadro Consolidado'!AK107=Conferidor!$CD$2,'Anexo V - Quadro Consolidado'!P107,0)</f>
        <v>0</v>
      </c>
      <c r="CE108" s="43">
        <f>IF('Anexo V - Quadro Consolidado'!AK107=Conferidor!$CE$2,'Anexo V - Quadro Consolidado'!P107,0)</f>
        <v>0</v>
      </c>
      <c r="CF108" s="43">
        <f>IF('Anexo V - Quadro Consolidado'!AK107=Conferidor!$CF$2,'Anexo V - Quadro Consolidado'!P107,0)</f>
        <v>0</v>
      </c>
      <c r="CH108" s="43">
        <f>IF('Anexo V - Quadro Consolidado'!AM107=Conferidor!$CH$2,'Anexo V - Quadro Consolidado'!R107,0)</f>
        <v>0</v>
      </c>
      <c r="CI108" s="43">
        <f>IF('Anexo V - Quadro Consolidado'!AM107=Conferidor!$CI$2,'Anexo V - Quadro Consolidado'!R107,0)</f>
        <v>0</v>
      </c>
      <c r="CJ108" s="43">
        <f>IF('Anexo V - Quadro Consolidado'!AM107=Conferidor!$CJ$2,'Anexo V - Quadro Consolidado'!R107,0)</f>
        <v>0</v>
      </c>
      <c r="CK108" s="43">
        <f>IF('Anexo V - Quadro Consolidado'!AM107=Conferidor!$CK$2,'Anexo V - Quadro Consolidado'!R107,0)</f>
        <v>0</v>
      </c>
      <c r="CL108" s="43">
        <f>IF('Anexo V - Quadro Consolidado'!AM107=Conferidor!$CL$2,'Anexo V - Quadro Consolidado'!R107,0)</f>
        <v>0</v>
      </c>
      <c r="CM108" s="43">
        <f>IF('Anexo V - Quadro Consolidado'!AM107=Conferidor!$CM$2,'Anexo V - Quadro Consolidado'!R107,0)</f>
        <v>0</v>
      </c>
      <c r="CO108" s="43">
        <f>IF('Anexo V - Quadro Consolidado'!AN107=Conferidor!$CO$2,'Anexo V - Quadro Consolidado'!S107,0)</f>
        <v>0</v>
      </c>
      <c r="CP108" s="43">
        <f>IF('Anexo V - Quadro Consolidado'!AN107=Conferidor!$CP$2,'Anexo V - Quadro Consolidado'!S107,0)</f>
        <v>0</v>
      </c>
      <c r="CQ108" s="43">
        <f>IF('Anexo V - Quadro Consolidado'!AN107=Conferidor!$CQ$2,'Anexo V - Quadro Consolidado'!S107,0)</f>
        <v>0</v>
      </c>
      <c r="CR108" s="43">
        <f>IF('Anexo V - Quadro Consolidado'!AN107=Conferidor!$CR$2,'Anexo V - Quadro Consolidado'!S107,0)</f>
        <v>0</v>
      </c>
      <c r="CS108" s="43">
        <f>IF('Anexo V - Quadro Consolidado'!AN107=Conferidor!$CS$2,'Anexo V - Quadro Consolidado'!S107,0)</f>
        <v>0</v>
      </c>
      <c r="CT108" s="43">
        <f>IF('Anexo V - Quadro Consolidado'!AN107=Conferidor!$CT$2,'Anexo V - Quadro Consolidado'!S107,0)</f>
        <v>0</v>
      </c>
      <c r="CV108" s="43">
        <f>IF('Anexo V - Quadro Consolidado'!AO107=Conferidor!$CV$2,'Anexo V - Quadro Consolidado'!T107,0)</f>
        <v>0</v>
      </c>
      <c r="CW108" s="43">
        <f>IF('Anexo V - Quadro Consolidado'!AO107=Conferidor!$CW$2,'Anexo V - Quadro Consolidado'!T107,0)</f>
        <v>0</v>
      </c>
      <c r="CX108" s="43">
        <f>IF('Anexo V - Quadro Consolidado'!AO107=Conferidor!$CX$2,'Anexo V - Quadro Consolidado'!T107,0)</f>
        <v>0</v>
      </c>
      <c r="CY108" s="43">
        <f>IF('Anexo V - Quadro Consolidado'!AO107=Conferidor!$CY$2,'Anexo V - Quadro Consolidado'!T107,0)</f>
        <v>0</v>
      </c>
      <c r="CZ108" s="43">
        <f>IF('Anexo V - Quadro Consolidado'!AO107=Conferidor!$CZ$2,'Anexo V - Quadro Consolidado'!T107,0)</f>
        <v>0</v>
      </c>
      <c r="DA108" s="43">
        <f>IF('Anexo V - Quadro Consolidado'!AO107=Conferidor!$DA$2,'Anexo V - Quadro Consolidado'!T107,0)</f>
        <v>0</v>
      </c>
      <c r="DC108" s="43">
        <f>IF('Anexo V - Quadro Consolidado'!AL107=Conferidor!$DC$2,'Anexo V - Quadro Consolidado'!Q107,0)</f>
        <v>0</v>
      </c>
      <c r="DD108" s="43">
        <f>IF('Anexo V - Quadro Consolidado'!AL107=Conferidor!$DD$2,'Anexo V - Quadro Consolidado'!Q107,0)</f>
        <v>0</v>
      </c>
      <c r="DE108" s="43">
        <f>IF('Anexo V - Quadro Consolidado'!AL107=Conferidor!$DE$2,'Anexo V - Quadro Consolidado'!Q107,0)</f>
        <v>0</v>
      </c>
      <c r="DF108" s="43">
        <f>IF('Anexo V - Quadro Consolidado'!AL107=Conferidor!$DF$2,'Anexo V - Quadro Consolidado'!Q107,0)</f>
        <v>0</v>
      </c>
      <c r="DG108" s="43">
        <f>IF('Anexo V - Quadro Consolidado'!AL107=Conferidor!$DG$2,'Anexo V - Quadro Consolidado'!Q107,0)</f>
        <v>0</v>
      </c>
      <c r="DH108" s="43">
        <f>IF('Anexo V - Quadro Consolidado'!AL107=Conferidor!$DH$2,'Anexo V - Quadro Consolidado'!Q107,0)</f>
        <v>0</v>
      </c>
      <c r="DJ108" s="43">
        <f>IF('Anexo V - Quadro Consolidado'!AP107=Conferidor!$DJ$2,'Anexo V - Quadro Consolidado'!U107,0)</f>
        <v>0</v>
      </c>
      <c r="DK108" s="43">
        <f>IF('Anexo V - Quadro Consolidado'!AP107=Conferidor!$DK$2,'Anexo V - Quadro Consolidado'!U107,0)</f>
        <v>0</v>
      </c>
      <c r="DL108" s="43">
        <f>IF('Anexo V - Quadro Consolidado'!AP107=Conferidor!$DL$2,'Anexo V - Quadro Consolidado'!U107,0)</f>
        <v>0</v>
      </c>
      <c r="DM108" s="43">
        <f>IF('Anexo V - Quadro Consolidado'!AP107=Conferidor!$DM$2,'Anexo V - Quadro Consolidado'!U107,0)</f>
        <v>0</v>
      </c>
      <c r="DN108" s="43">
        <f>IF('Anexo V - Quadro Consolidado'!AP107=Conferidor!$DN$2,'Anexo V - Quadro Consolidado'!U107,0)</f>
        <v>0</v>
      </c>
      <c r="DO108" s="43">
        <f>IF('Anexo V - Quadro Consolidado'!AP107=Conferidor!$DO$2,'Anexo V - Quadro Consolidado'!U107,0)</f>
        <v>0</v>
      </c>
      <c r="DQ108" s="43">
        <f>IF('Anexo V - Quadro Consolidado'!AQ107=Conferidor!$DQ$2,'Anexo V - Quadro Consolidado'!V107,0)</f>
        <v>0</v>
      </c>
      <c r="DR108" s="43">
        <f>IF('Anexo V - Quadro Consolidado'!AQ107=Conferidor!$DR$2,'Anexo V - Quadro Consolidado'!V107,0)</f>
        <v>0</v>
      </c>
      <c r="DS108" s="43">
        <f>IF('Anexo V - Quadro Consolidado'!AQ107=Conferidor!$DS$2,'Anexo V - Quadro Consolidado'!V107,0)</f>
        <v>0</v>
      </c>
      <c r="DT108" s="43">
        <f>IF('Anexo V - Quadro Consolidado'!AQ107=Conferidor!$DT$2,'Anexo V - Quadro Consolidado'!V107,0)</f>
        <v>0</v>
      </c>
      <c r="DU108" s="43">
        <f>IF('Anexo V - Quadro Consolidado'!AQ107=Conferidor!$DU$2,'Anexo V - Quadro Consolidado'!V107,0)</f>
        <v>0</v>
      </c>
      <c r="DV108" s="43">
        <f>IF('Anexo V - Quadro Consolidado'!AQ107=Conferidor!$DV$2,'Anexo V - Quadro Consolidado'!V107,0)</f>
        <v>0</v>
      </c>
      <c r="DX108" s="22">
        <f>IF('Anexo V - Quadro Consolidado'!AR107=Conferidor!$DX$2,'Anexo V - Quadro Consolidado'!W107,0)</f>
        <v>0</v>
      </c>
      <c r="DY108" s="22">
        <f>IF('Anexo V - Quadro Consolidado'!AR107=Conferidor!$DY$2,'Anexo V - Quadro Consolidado'!W107,0)</f>
        <v>0</v>
      </c>
      <c r="DZ108" s="22">
        <f>IF('Anexo V - Quadro Consolidado'!AR107=Conferidor!$DZ$2,'Anexo V - Quadro Consolidado'!W107,0)</f>
        <v>0</v>
      </c>
      <c r="EA108" s="22">
        <f>IF('Anexo V - Quadro Consolidado'!AR107=Conferidor!$EA$2,'Anexo V - Quadro Consolidado'!W107,0)</f>
        <v>0</v>
      </c>
      <c r="EB108" s="22">
        <f>IF('Anexo V - Quadro Consolidado'!AR107=Conferidor!$EB$2,'Anexo V - Quadro Consolidado'!W107,0)</f>
        <v>0</v>
      </c>
      <c r="EC108" s="22">
        <f>IF('Anexo V - Quadro Consolidado'!AR107=Conferidor!$EC$2,'Anexo V - Quadro Consolidado'!W107,0)</f>
        <v>0</v>
      </c>
      <c r="EE108" s="43">
        <f>IF('Anexo V - Quadro Consolidado'!AS107=Conferidor!$EE$2,'Anexo V - Quadro Consolidado'!X107,0)</f>
        <v>0</v>
      </c>
      <c r="EF108" s="43">
        <f>IF('Anexo V - Quadro Consolidado'!AS107=Conferidor!$EF$2,'Anexo V - Quadro Consolidado'!X107,0)</f>
        <v>0</v>
      </c>
      <c r="EG108" s="43">
        <f>IF('Anexo V - Quadro Consolidado'!AS107=Conferidor!$EG$2,'Anexo V - Quadro Consolidado'!X107,0)</f>
        <v>0</v>
      </c>
      <c r="EH108" s="43">
        <f>IF('Anexo V - Quadro Consolidado'!AS107=Conferidor!$EH$2,'Anexo V - Quadro Consolidado'!X107,0)</f>
        <v>0</v>
      </c>
      <c r="EI108" s="43">
        <f>IF('Anexo V - Quadro Consolidado'!AS107=Conferidor!$EI$2,'Anexo V - Quadro Consolidado'!X107,0)</f>
        <v>0</v>
      </c>
      <c r="EJ108" s="43">
        <f>IF('Anexo V - Quadro Consolidado'!AS107=Conferidor!$EJ$2,'Anexo V - Quadro Consolidado'!X107,0)</f>
        <v>0</v>
      </c>
      <c r="EL108" s="43">
        <f>IF('Anexo V - Quadro Consolidado'!AT107=Conferidor!$EL$2,'Anexo V - Quadro Consolidado'!Y107,0)</f>
        <v>0</v>
      </c>
      <c r="EM108" s="43">
        <f>IF('Anexo V - Quadro Consolidado'!AT107=Conferidor!$EM$2,'Anexo V - Quadro Consolidado'!Y107,0)</f>
        <v>0</v>
      </c>
      <c r="EN108" s="43">
        <f>IF('Anexo V - Quadro Consolidado'!AT107=Conferidor!$EN$2,'Anexo V - Quadro Consolidado'!Y107,0)</f>
        <v>0</v>
      </c>
      <c r="EO108" s="43">
        <f>IF('Anexo V - Quadro Consolidado'!AT107=Conferidor!$EO$2,'Anexo V - Quadro Consolidado'!Y107,0)</f>
        <v>0</v>
      </c>
      <c r="EP108" s="43">
        <f>IF('Anexo V - Quadro Consolidado'!AT107=Conferidor!$EP$2,'Anexo V - Quadro Consolidado'!Y107,0)</f>
        <v>0</v>
      </c>
      <c r="EQ108" s="43">
        <f>IF('Anexo V - Quadro Consolidado'!AT107=Conferidor!$EQ$2,'Anexo V - Quadro Consolidado'!Y107,0)</f>
        <v>0</v>
      </c>
    </row>
    <row r="109" spans="1:147">
      <c r="A109" s="475" t="s">
        <v>108</v>
      </c>
      <c r="B109" s="475" t="s">
        <v>109</v>
      </c>
      <c r="C109" s="12" t="s">
        <v>86</v>
      </c>
      <c r="D109" s="50">
        <f>IF('Anexo V - Quadro Consolidado'!AA108=Conferidor!$D$2,'Anexo V - Quadro Consolidado'!F108,0)</f>
        <v>0</v>
      </c>
      <c r="E109" s="50">
        <f>IF('Anexo V - Quadro Consolidado'!AA108=Conferidor!$E$2,'Anexo V - Quadro Consolidado'!F108,0)</f>
        <v>0</v>
      </c>
      <c r="F109" s="50">
        <f>IF('Anexo V - Quadro Consolidado'!AA108=Conferidor!$F$2,'Anexo V - Quadro Consolidado'!F108,0)</f>
        <v>0</v>
      </c>
      <c r="G109" s="50">
        <f>IF('Anexo V - Quadro Consolidado'!AA108=Conferidor!$G$2,'Anexo V - Quadro Consolidado'!F108,0)</f>
        <v>0</v>
      </c>
      <c r="H109" s="50">
        <f>IF('Anexo V - Quadro Consolidado'!AA108=Conferidor!$H$2,'Anexo V - Quadro Consolidado'!F108,0)</f>
        <v>0</v>
      </c>
      <c r="I109" s="50">
        <f>IF('Anexo V - Quadro Consolidado'!AA108=Conferidor!$I$2,'Anexo V - Quadro Consolidado'!F108,0)</f>
        <v>0</v>
      </c>
      <c r="K109" s="262">
        <f>IF('Anexo V - Quadro Consolidado'!AB108=Conferidor!$K$2,'Anexo V - Quadro Consolidado'!G108,0)</f>
        <v>0</v>
      </c>
      <c r="L109" s="262">
        <f>IF('Anexo V - Quadro Consolidado'!AB108=Conferidor!$L$2,'Anexo V - Quadro Consolidado'!G108,0)</f>
        <v>0</v>
      </c>
      <c r="M109" s="262">
        <f>IF('Anexo V - Quadro Consolidado'!AB108=Conferidor!$M$2,'Anexo V - Quadro Consolidado'!G108,0)</f>
        <v>0</v>
      </c>
      <c r="N109" s="262">
        <f>IF('Anexo V - Quadro Consolidado'!AB108=Conferidor!$N$2,'Anexo V - Quadro Consolidado'!G108,0)</f>
        <v>0</v>
      </c>
      <c r="O109" s="262">
        <f>IF('Anexo V - Quadro Consolidado'!AB108=Conferidor!$O$2,'Anexo V - Quadro Consolidado'!G108,0)</f>
        <v>0</v>
      </c>
      <c r="P109" s="262">
        <f>IF('Anexo V - Quadro Consolidado'!AB108=Conferidor!$P$2,'Anexo V - Quadro Consolidado'!G108,0)</f>
        <v>0</v>
      </c>
      <c r="R109" s="50">
        <f>IF('Anexo V - Quadro Consolidado'!AC108=Conferidor!$R$2,'Anexo V - Quadro Consolidado'!H108,0)</f>
        <v>0</v>
      </c>
      <c r="S109" s="50">
        <f>IF('Anexo V - Quadro Consolidado'!AC108=Conferidor!$S$2,'Anexo V - Quadro Consolidado'!H108,0)</f>
        <v>0</v>
      </c>
      <c r="T109" s="50">
        <f>IF('Anexo V - Quadro Consolidado'!AC108=Conferidor!$T$2,'Anexo V - Quadro Consolidado'!H108,0)</f>
        <v>0</v>
      </c>
      <c r="U109" s="50">
        <f>IF('Anexo V - Quadro Consolidado'!AC108=Conferidor!$U$2,'Anexo V - Quadro Consolidado'!H108,0)</f>
        <v>0</v>
      </c>
      <c r="V109" s="50">
        <f>IF('Anexo V - Quadro Consolidado'!AC108=Conferidor!$V$2,'Anexo V - Quadro Consolidado'!H108,0)</f>
        <v>0</v>
      </c>
      <c r="W109" s="50">
        <f>IF('Anexo V - Quadro Consolidado'!AC108=Conferidor!$W$2,'Anexo V - Quadro Consolidado'!H108,0)</f>
        <v>0</v>
      </c>
      <c r="Y109" s="43">
        <f>IF('Anexo V - Quadro Consolidado'!AH108=Conferidor!$Y$2,'Anexo V - Quadro Consolidado'!M108,0)</f>
        <v>0</v>
      </c>
      <c r="Z109" s="43">
        <f>IF('Anexo V - Quadro Consolidado'!AH108=Conferidor!$Z$2,'Anexo V - Quadro Consolidado'!M108,0)</f>
        <v>0</v>
      </c>
      <c r="AA109" s="43">
        <f>IF('Anexo V - Quadro Consolidado'!AH108=Conferidor!$AA$2,'Anexo V - Quadro Consolidado'!M108,0)</f>
        <v>0</v>
      </c>
      <c r="AB109" s="43">
        <f>IF('Anexo V - Quadro Consolidado'!AH108=Conferidor!$AB$2,'Anexo V - Quadro Consolidado'!M108,0)</f>
        <v>0</v>
      </c>
      <c r="AC109" s="43">
        <f>IF('Anexo V - Quadro Consolidado'!AH108=Conferidor!$AC$2,'Anexo V - Quadro Consolidado'!M108,0)</f>
        <v>0</v>
      </c>
      <c r="AD109" s="43">
        <f>IF('Anexo V - Quadro Consolidado'!AH108=Conferidor!$AD$2,'Anexo V - Quadro Consolidado'!M108,0)</f>
        <v>0</v>
      </c>
      <c r="AF109" s="43">
        <f>IF('Anexo V - Quadro Consolidado'!AI108=Conferidor!$AF$2,'Anexo V - Quadro Consolidado'!N108,0)</f>
        <v>0</v>
      </c>
      <c r="AG109" s="43">
        <f>IF('Anexo V - Quadro Consolidado'!AI108=Conferidor!$AG$2,'Anexo V - Quadro Consolidado'!N108,0)</f>
        <v>0</v>
      </c>
      <c r="AH109" s="43">
        <f>IF('Anexo V - Quadro Consolidado'!AI108=Conferidor!$AH$2,'Anexo V - Quadro Consolidado'!N108,0)</f>
        <v>0</v>
      </c>
      <c r="AI109" s="43">
        <f>IF('Anexo V - Quadro Consolidado'!AI108=Conferidor!$AI$2,'Anexo V - Quadro Consolidado'!N108,0)</f>
        <v>0</v>
      </c>
      <c r="AJ109" s="43">
        <f>IF('Anexo V - Quadro Consolidado'!AI108=Conferidor!$AJ$2,'Anexo V - Quadro Consolidado'!N108,0)</f>
        <v>0</v>
      </c>
      <c r="AK109" s="43">
        <f>IF('Anexo V - Quadro Consolidado'!AI108=Conferidor!$AK$2,'Anexo V - Quadro Consolidado'!N108,0)</f>
        <v>0</v>
      </c>
      <c r="AM109" s="43">
        <f>IF('Anexo V - Quadro Consolidado'!AJ108=Conferidor!$AM$2,'Anexo V - Quadro Consolidado'!O108,0)</f>
        <v>0</v>
      </c>
      <c r="AN109" s="43">
        <f>IF('Anexo V - Quadro Consolidado'!AJ108=Conferidor!$AN$2,'Anexo V - Quadro Consolidado'!O108,0)</f>
        <v>0</v>
      </c>
      <c r="AO109" s="43">
        <f>IF('Anexo V - Quadro Consolidado'!AJ108=Conferidor!$AO$2,'Anexo V - Quadro Consolidado'!O108,0)</f>
        <v>0</v>
      </c>
      <c r="AP109" s="43">
        <f>IF('Anexo V - Quadro Consolidado'!AJ108=Conferidor!$AP$2,'Anexo V - Quadro Consolidado'!O108,0)</f>
        <v>0</v>
      </c>
      <c r="AQ109" s="43">
        <f>IF('Anexo V - Quadro Consolidado'!AJ108=Conferidor!$AQ$2,'Anexo V - Quadro Consolidado'!O108,0)</f>
        <v>0</v>
      </c>
      <c r="AR109" s="43">
        <f>IF('Anexo V - Quadro Consolidado'!AJ108=Conferidor!$AR$2,'Anexo V - Quadro Consolidado'!O108,0)</f>
        <v>0</v>
      </c>
      <c r="AT109" s="43">
        <f>IF('Anexo V - Quadro Consolidado'!AE108=Conferidor!$AT$2,'Anexo V - Quadro Consolidado'!J108,0)</f>
        <v>0</v>
      </c>
      <c r="AU109" s="43">
        <f>IF('Anexo V - Quadro Consolidado'!AE108=Conferidor!$AU$2,'Anexo V - Quadro Consolidado'!J108,0)</f>
        <v>0</v>
      </c>
      <c r="AV109" s="43">
        <f>IF('Anexo V - Quadro Consolidado'!AE108=Conferidor!$AV$2,'Anexo V - Quadro Consolidado'!J108,0)</f>
        <v>0</v>
      </c>
      <c r="AW109" s="43">
        <f>IF('Anexo V - Quadro Consolidado'!AE108=Conferidor!$AW$2,'Anexo V - Quadro Consolidado'!J108,0)</f>
        <v>0</v>
      </c>
      <c r="AX109" s="43">
        <f>IF('Anexo V - Quadro Consolidado'!AE108=Conferidor!$AX$2,'Anexo V - Quadro Consolidado'!J108,0)</f>
        <v>0</v>
      </c>
      <c r="AY109" s="43">
        <f>IF('Anexo V - Quadro Consolidado'!AE108=Conferidor!$AY$2,'Anexo V - Quadro Consolidado'!J108,0)</f>
        <v>1</v>
      </c>
      <c r="AZ109" s="43">
        <f>IF('Anexo V - Quadro Consolidado'!AE108=Conferidor!$AZ$2,'Anexo V - Quadro Consolidado'!J108,0)</f>
        <v>0</v>
      </c>
      <c r="BA109" s="43">
        <f>IF('Anexo V - Quadro Consolidado'!AE108=Conferidor!$BA$2,'Anexo V - Quadro Consolidado'!J108,0)</f>
        <v>0</v>
      </c>
      <c r="BB109" s="43">
        <f>IF('Anexo V - Quadro Consolidado'!AE108=Conferidor!$BB$2,'Anexo V - Quadro Consolidado'!J108,0)</f>
        <v>0</v>
      </c>
      <c r="BD109" s="43">
        <f>IF('Anexo V - Quadro Consolidado'!AF108=Conferidor!$BD$2,'Anexo V - Quadro Consolidado'!K108,0)</f>
        <v>0</v>
      </c>
      <c r="BE109" s="43">
        <f>IF('Anexo V - Quadro Consolidado'!AF108=Conferidor!$BE$2,'Anexo V - Quadro Consolidado'!K108,0)</f>
        <v>0</v>
      </c>
      <c r="BF109" s="43">
        <f>IF('Anexo V - Quadro Consolidado'!AF108=Conferidor!$BF$2,'Anexo V - Quadro Consolidado'!K108,0)</f>
        <v>0</v>
      </c>
      <c r="BG109" s="43">
        <f>IF('Anexo V - Quadro Consolidado'!AF108=Conferidor!$BG$2,'Anexo V - Quadro Consolidado'!K108,0)</f>
        <v>0</v>
      </c>
      <c r="BH109" s="43">
        <f>IF('Anexo V - Quadro Consolidado'!AF108=Conferidor!$BH$2,'Anexo V - Quadro Consolidado'!K108,0)</f>
        <v>0</v>
      </c>
      <c r="BI109" s="43">
        <f>IF('Anexo V - Quadro Consolidado'!AF108=Conferidor!$BI$2,'Anexo V - Quadro Consolidado'!K108,0)</f>
        <v>0</v>
      </c>
      <c r="BJ109" s="43">
        <f>IF('Anexo V - Quadro Consolidado'!AF108=Conferidor!$BJ$2,'Anexo V - Quadro Consolidado'!K108,0)</f>
        <v>0</v>
      </c>
      <c r="BK109" s="43">
        <f>IF('Anexo V - Quadro Consolidado'!AF108=Conferidor!$BK$2,'Anexo V - Quadro Consolidado'!K108,0)</f>
        <v>0</v>
      </c>
      <c r="BM109" s="43">
        <f>IF('Anexo V - Quadro Consolidado'!AG108=Conferidor!$BM$2,'Anexo V - Quadro Consolidado'!L108,0)</f>
        <v>0</v>
      </c>
      <c r="BN109" s="43">
        <f>IF('Anexo V - Quadro Consolidado'!AG108=Conferidor!$BN$2,'Anexo V - Quadro Consolidado'!L108,0)</f>
        <v>0</v>
      </c>
      <c r="BO109" s="43">
        <f>IF('Anexo V - Quadro Consolidado'!AG108=Conferidor!$BO$2,'Anexo V - Quadro Consolidado'!L108,0)</f>
        <v>0</v>
      </c>
      <c r="BP109" s="43">
        <f>IF('Anexo V - Quadro Consolidado'!AG108=Conferidor!$BP$2,'Anexo V - Quadro Consolidado'!L108,0)</f>
        <v>0</v>
      </c>
      <c r="BQ109" s="43">
        <f>IF('Anexo V - Quadro Consolidado'!AG108=Conferidor!$BQ$2,'Anexo V - Quadro Consolidado'!L108,0)</f>
        <v>0</v>
      </c>
      <c r="BR109" s="43">
        <f>IF('Anexo V - Quadro Consolidado'!AG108=Conferidor!$BR$2,'Anexo V - Quadro Consolidado'!L108,0)</f>
        <v>0</v>
      </c>
      <c r="BT109" s="43">
        <f>IF('Anexo V - Quadro Consolidado'!AD108=Conferidor!$BT$2,'Anexo V - Quadro Consolidado'!I108,0)</f>
        <v>0</v>
      </c>
      <c r="BU109" s="43">
        <f>IF('Anexo V - Quadro Consolidado'!AD108=Conferidor!$BU$2,'Anexo V - Quadro Consolidado'!I108,0)</f>
        <v>0</v>
      </c>
      <c r="BV109" s="43">
        <f>IF('Anexo V - Quadro Consolidado'!AD108=Conferidor!$BV$2,'Anexo V - Quadro Consolidado'!I108,0)</f>
        <v>0</v>
      </c>
      <c r="BW109" s="43">
        <f>IF('Anexo V - Quadro Consolidado'!AD108=Conferidor!$BW$2,'Anexo V - Quadro Consolidado'!I108,0)</f>
        <v>0</v>
      </c>
      <c r="BX109" s="43">
        <f>IF('Anexo V - Quadro Consolidado'!AD108=Conferidor!$BX$2,'Anexo V - Quadro Consolidado'!I108,0)</f>
        <v>0</v>
      </c>
      <c r="BY109" s="43">
        <f>IF('Anexo V - Quadro Consolidado'!AD108=Conferidor!$BY$2,'Anexo V - Quadro Consolidado'!I108,0)</f>
        <v>0</v>
      </c>
      <c r="CA109" s="43">
        <f>IF('Anexo V - Quadro Consolidado'!AK108=Conferidor!$CA$2,'Anexo V - Quadro Consolidado'!P108,0)</f>
        <v>0</v>
      </c>
      <c r="CB109" s="43">
        <f>IF('Anexo V - Quadro Consolidado'!AK108=Conferidor!$CB$2,'Anexo V - Quadro Consolidado'!P108,0)</f>
        <v>0</v>
      </c>
      <c r="CC109" s="43">
        <f>IF('Anexo V - Quadro Consolidado'!AK108=Conferidor!$CC$2,'Anexo V - Quadro Consolidado'!P108,0)</f>
        <v>0</v>
      </c>
      <c r="CD109" s="43">
        <f>IF('Anexo V - Quadro Consolidado'!AK108=Conferidor!$CD$2,'Anexo V - Quadro Consolidado'!P108,0)</f>
        <v>0</v>
      </c>
      <c r="CE109" s="43">
        <f>IF('Anexo V - Quadro Consolidado'!AK108=Conferidor!$CE$2,'Anexo V - Quadro Consolidado'!P108,0)</f>
        <v>0</v>
      </c>
      <c r="CF109" s="43">
        <f>IF('Anexo V - Quadro Consolidado'!AK108=Conferidor!$CF$2,'Anexo V - Quadro Consolidado'!P108,0)</f>
        <v>0</v>
      </c>
      <c r="CH109" s="43">
        <f>IF('Anexo V - Quadro Consolidado'!AM108=Conferidor!$CH$2,'Anexo V - Quadro Consolidado'!R108,0)</f>
        <v>0</v>
      </c>
      <c r="CI109" s="43">
        <f>IF('Anexo V - Quadro Consolidado'!AM108=Conferidor!$CI$2,'Anexo V - Quadro Consolidado'!R108,0)</f>
        <v>0</v>
      </c>
      <c r="CJ109" s="43">
        <f>IF('Anexo V - Quadro Consolidado'!AM108=Conferidor!$CJ$2,'Anexo V - Quadro Consolidado'!R108,0)</f>
        <v>0</v>
      </c>
      <c r="CK109" s="43">
        <f>IF('Anexo V - Quadro Consolidado'!AM108=Conferidor!$CK$2,'Anexo V - Quadro Consolidado'!R108,0)</f>
        <v>0</v>
      </c>
      <c r="CL109" s="43">
        <f>IF('Anexo V - Quadro Consolidado'!AM108=Conferidor!$CL$2,'Anexo V - Quadro Consolidado'!R108,0)</f>
        <v>0</v>
      </c>
      <c r="CM109" s="43">
        <f>IF('Anexo V - Quadro Consolidado'!AM108=Conferidor!$CM$2,'Anexo V - Quadro Consolidado'!R108,0)</f>
        <v>0</v>
      </c>
      <c r="CO109" s="43">
        <f>IF('Anexo V - Quadro Consolidado'!AN108=Conferidor!$CO$2,'Anexo V - Quadro Consolidado'!S108,0)</f>
        <v>0</v>
      </c>
      <c r="CP109" s="43">
        <f>IF('Anexo V - Quadro Consolidado'!AN108=Conferidor!$CP$2,'Anexo V - Quadro Consolidado'!S108,0)</f>
        <v>0</v>
      </c>
      <c r="CQ109" s="43">
        <f>IF('Anexo V - Quadro Consolidado'!AN108=Conferidor!$CQ$2,'Anexo V - Quadro Consolidado'!S108,0)</f>
        <v>0</v>
      </c>
      <c r="CR109" s="43">
        <f>IF('Anexo V - Quadro Consolidado'!AN108=Conferidor!$CR$2,'Anexo V - Quadro Consolidado'!S108,0)</f>
        <v>0</v>
      </c>
      <c r="CS109" s="43">
        <f>IF('Anexo V - Quadro Consolidado'!AN108=Conferidor!$CS$2,'Anexo V - Quadro Consolidado'!S108,0)</f>
        <v>0</v>
      </c>
      <c r="CT109" s="43">
        <f>IF('Anexo V - Quadro Consolidado'!AN108=Conferidor!$CT$2,'Anexo V - Quadro Consolidado'!S108,0)</f>
        <v>0</v>
      </c>
      <c r="CV109" s="43">
        <f>IF('Anexo V - Quadro Consolidado'!AO108=Conferidor!$CV$2,'Anexo V - Quadro Consolidado'!T108,0)</f>
        <v>0</v>
      </c>
      <c r="CW109" s="43">
        <f>IF('Anexo V - Quadro Consolidado'!AO108=Conferidor!$CW$2,'Anexo V - Quadro Consolidado'!T108,0)</f>
        <v>0</v>
      </c>
      <c r="CX109" s="43">
        <f>IF('Anexo V - Quadro Consolidado'!AO108=Conferidor!$CX$2,'Anexo V - Quadro Consolidado'!T108,0)</f>
        <v>0</v>
      </c>
      <c r="CY109" s="43">
        <f>IF('Anexo V - Quadro Consolidado'!AO108=Conferidor!$CY$2,'Anexo V - Quadro Consolidado'!T108,0)</f>
        <v>0</v>
      </c>
      <c r="CZ109" s="43">
        <f>IF('Anexo V - Quadro Consolidado'!AO108=Conferidor!$CZ$2,'Anexo V - Quadro Consolidado'!T108,0)</f>
        <v>0</v>
      </c>
      <c r="DA109" s="43">
        <f>IF('Anexo V - Quadro Consolidado'!AO108=Conferidor!$DA$2,'Anexo V - Quadro Consolidado'!T108,0)</f>
        <v>0</v>
      </c>
      <c r="DC109" s="43">
        <f>IF('Anexo V - Quadro Consolidado'!AL108=Conferidor!$DC$2,'Anexo V - Quadro Consolidado'!Q108,0)</f>
        <v>0</v>
      </c>
      <c r="DD109" s="43">
        <f>IF('Anexo V - Quadro Consolidado'!AL108=Conferidor!$DD$2,'Anexo V - Quadro Consolidado'!Q108,0)</f>
        <v>0</v>
      </c>
      <c r="DE109" s="43">
        <f>IF('Anexo V - Quadro Consolidado'!AL108=Conferidor!$DE$2,'Anexo V - Quadro Consolidado'!Q108,0)</f>
        <v>0</v>
      </c>
      <c r="DF109" s="43">
        <f>IF('Anexo V - Quadro Consolidado'!AL108=Conferidor!$DF$2,'Anexo V - Quadro Consolidado'!Q108,0)</f>
        <v>0</v>
      </c>
      <c r="DG109" s="43">
        <f>IF('Anexo V - Quadro Consolidado'!AL108=Conferidor!$DG$2,'Anexo V - Quadro Consolidado'!Q108,0)</f>
        <v>0</v>
      </c>
      <c r="DH109" s="43">
        <f>IF('Anexo V - Quadro Consolidado'!AL108=Conferidor!$DH$2,'Anexo V - Quadro Consolidado'!Q108,0)</f>
        <v>0</v>
      </c>
      <c r="DJ109" s="43">
        <f>IF('Anexo V - Quadro Consolidado'!AP108=Conferidor!$DJ$2,'Anexo V - Quadro Consolidado'!U108,0)</f>
        <v>0</v>
      </c>
      <c r="DK109" s="43">
        <f>IF('Anexo V - Quadro Consolidado'!AP108=Conferidor!$DK$2,'Anexo V - Quadro Consolidado'!U108,0)</f>
        <v>0</v>
      </c>
      <c r="DL109" s="43">
        <f>IF('Anexo V - Quadro Consolidado'!AP108=Conferidor!$DL$2,'Anexo V - Quadro Consolidado'!U108,0)</f>
        <v>0</v>
      </c>
      <c r="DM109" s="43">
        <f>IF('Anexo V - Quadro Consolidado'!AP108=Conferidor!$DM$2,'Anexo V - Quadro Consolidado'!U108,0)</f>
        <v>0</v>
      </c>
      <c r="DN109" s="43">
        <f>IF('Anexo V - Quadro Consolidado'!AP108=Conferidor!$DN$2,'Anexo V - Quadro Consolidado'!U108,0)</f>
        <v>0</v>
      </c>
      <c r="DO109" s="43">
        <f>IF('Anexo V - Quadro Consolidado'!AP108=Conferidor!$DO$2,'Anexo V - Quadro Consolidado'!U108,0)</f>
        <v>0</v>
      </c>
      <c r="DQ109" s="43">
        <f>IF('Anexo V - Quadro Consolidado'!AQ108=Conferidor!$DQ$2,'Anexo V - Quadro Consolidado'!V108,0)</f>
        <v>0</v>
      </c>
      <c r="DR109" s="43">
        <f>IF('Anexo V - Quadro Consolidado'!AQ108=Conferidor!$DR$2,'Anexo V - Quadro Consolidado'!V108,0)</f>
        <v>0</v>
      </c>
      <c r="DS109" s="43">
        <f>IF('Anexo V - Quadro Consolidado'!AQ108=Conferidor!$DS$2,'Anexo V - Quadro Consolidado'!V108,0)</f>
        <v>0</v>
      </c>
      <c r="DT109" s="43">
        <f>IF('Anexo V - Quadro Consolidado'!AQ108=Conferidor!$DT$2,'Anexo V - Quadro Consolidado'!V108,0)</f>
        <v>0</v>
      </c>
      <c r="DU109" s="43">
        <f>IF('Anexo V - Quadro Consolidado'!AQ108=Conferidor!$DU$2,'Anexo V - Quadro Consolidado'!V108,0)</f>
        <v>0</v>
      </c>
      <c r="DV109" s="43">
        <f>IF('Anexo V - Quadro Consolidado'!AQ108=Conferidor!$DV$2,'Anexo V - Quadro Consolidado'!V108,0)</f>
        <v>0</v>
      </c>
      <c r="DX109" s="22">
        <f>IF('Anexo V - Quadro Consolidado'!AR108=Conferidor!$DX$2,'Anexo V - Quadro Consolidado'!W108,0)</f>
        <v>0</v>
      </c>
      <c r="DY109" s="22">
        <f>IF('Anexo V - Quadro Consolidado'!AR108=Conferidor!$DY$2,'Anexo V - Quadro Consolidado'!W108,0)</f>
        <v>0</v>
      </c>
      <c r="DZ109" s="22">
        <f>IF('Anexo V - Quadro Consolidado'!AR108=Conferidor!$DZ$2,'Anexo V - Quadro Consolidado'!W108,0)</f>
        <v>0</v>
      </c>
      <c r="EA109" s="22">
        <f>IF('Anexo V - Quadro Consolidado'!AR108=Conferidor!$EA$2,'Anexo V - Quadro Consolidado'!W108,0)</f>
        <v>0</v>
      </c>
      <c r="EB109" s="22">
        <f>IF('Anexo V - Quadro Consolidado'!AR108=Conferidor!$EB$2,'Anexo V - Quadro Consolidado'!W108,0)</f>
        <v>0</v>
      </c>
      <c r="EC109" s="22">
        <f>IF('Anexo V - Quadro Consolidado'!AR108=Conferidor!$EC$2,'Anexo V - Quadro Consolidado'!W108,0)</f>
        <v>0</v>
      </c>
      <c r="EE109" s="43">
        <f>IF('Anexo V - Quadro Consolidado'!AS108=Conferidor!$EE$2,'Anexo V - Quadro Consolidado'!X108,0)</f>
        <v>0</v>
      </c>
      <c r="EF109" s="43">
        <f>IF('Anexo V - Quadro Consolidado'!AS108=Conferidor!$EF$2,'Anexo V - Quadro Consolidado'!X108,0)</f>
        <v>0</v>
      </c>
      <c r="EG109" s="43">
        <f>IF('Anexo V - Quadro Consolidado'!AS108=Conferidor!$EG$2,'Anexo V - Quadro Consolidado'!X108,0)</f>
        <v>0</v>
      </c>
      <c r="EH109" s="43">
        <f>IF('Anexo V - Quadro Consolidado'!AS108=Conferidor!$EH$2,'Anexo V - Quadro Consolidado'!X108,0)</f>
        <v>0</v>
      </c>
      <c r="EI109" s="43">
        <f>IF('Anexo V - Quadro Consolidado'!AS108=Conferidor!$EI$2,'Anexo V - Quadro Consolidado'!X108,0)</f>
        <v>0</v>
      </c>
      <c r="EJ109" s="43">
        <f>IF('Anexo V - Quadro Consolidado'!AS108=Conferidor!$EJ$2,'Anexo V - Quadro Consolidado'!X108,0)</f>
        <v>0</v>
      </c>
      <c r="EL109" s="43">
        <f>IF('Anexo V - Quadro Consolidado'!AT108=Conferidor!$EL$2,'Anexo V - Quadro Consolidado'!Y108,0)</f>
        <v>0</v>
      </c>
      <c r="EM109" s="43">
        <f>IF('Anexo V - Quadro Consolidado'!AT108=Conferidor!$EM$2,'Anexo V - Quadro Consolidado'!Y108,0)</f>
        <v>0</v>
      </c>
      <c r="EN109" s="43">
        <f>IF('Anexo V - Quadro Consolidado'!AT108=Conferidor!$EN$2,'Anexo V - Quadro Consolidado'!Y108,0)</f>
        <v>0</v>
      </c>
      <c r="EO109" s="43">
        <f>IF('Anexo V - Quadro Consolidado'!AT108=Conferidor!$EO$2,'Anexo V - Quadro Consolidado'!Y108,0)</f>
        <v>0</v>
      </c>
      <c r="EP109" s="43">
        <f>IF('Anexo V - Quadro Consolidado'!AT108=Conferidor!$EP$2,'Anexo V - Quadro Consolidado'!Y108,0)</f>
        <v>0</v>
      </c>
      <c r="EQ109" s="43">
        <f>IF('Anexo V - Quadro Consolidado'!AT108=Conferidor!$EQ$2,'Anexo V - Quadro Consolidado'!Y108,0)</f>
        <v>0</v>
      </c>
    </row>
    <row r="110" spans="1:147">
      <c r="A110" s="475" t="s">
        <v>108</v>
      </c>
      <c r="B110" s="475" t="s">
        <v>109</v>
      </c>
      <c r="C110" s="12" t="s">
        <v>87</v>
      </c>
      <c r="D110" s="50">
        <f>IF('Anexo V - Quadro Consolidado'!AA109=Conferidor!$D$2,'Anexo V - Quadro Consolidado'!F109,0)</f>
        <v>0</v>
      </c>
      <c r="E110" s="50">
        <f>IF('Anexo V - Quadro Consolidado'!AA109=Conferidor!$E$2,'Anexo V - Quadro Consolidado'!F109,0)</f>
        <v>0</v>
      </c>
      <c r="F110" s="50">
        <f>IF('Anexo V - Quadro Consolidado'!AA109=Conferidor!$F$2,'Anexo V - Quadro Consolidado'!F109,0)</f>
        <v>0</v>
      </c>
      <c r="G110" s="50">
        <f>IF('Anexo V - Quadro Consolidado'!AA109=Conferidor!$G$2,'Anexo V - Quadro Consolidado'!F109,0)</f>
        <v>0</v>
      </c>
      <c r="H110" s="50">
        <f>IF('Anexo V - Quadro Consolidado'!AA109=Conferidor!$H$2,'Anexo V - Quadro Consolidado'!F109,0)</f>
        <v>0</v>
      </c>
      <c r="I110" s="50">
        <f>IF('Anexo V - Quadro Consolidado'!AA109=Conferidor!$I$2,'Anexo V - Quadro Consolidado'!F109,0)</f>
        <v>0</v>
      </c>
      <c r="K110" s="262">
        <f>IF('Anexo V - Quadro Consolidado'!AB109=Conferidor!$K$2,'Anexo V - Quadro Consolidado'!G109,0)</f>
        <v>0</v>
      </c>
      <c r="L110" s="262">
        <f>IF('Anexo V - Quadro Consolidado'!AB109=Conferidor!$L$2,'Anexo V - Quadro Consolidado'!G109,0)</f>
        <v>0</v>
      </c>
      <c r="M110" s="262">
        <f>IF('Anexo V - Quadro Consolidado'!AB109=Conferidor!$M$2,'Anexo V - Quadro Consolidado'!G109,0)</f>
        <v>0</v>
      </c>
      <c r="N110" s="262">
        <f>IF('Anexo V - Quadro Consolidado'!AB109=Conferidor!$N$2,'Anexo V - Quadro Consolidado'!G109,0)</f>
        <v>0</v>
      </c>
      <c r="O110" s="262">
        <f>IF('Anexo V - Quadro Consolidado'!AB109=Conferidor!$O$2,'Anexo V - Quadro Consolidado'!G109,0)</f>
        <v>0</v>
      </c>
      <c r="P110" s="262">
        <f>IF('Anexo V - Quadro Consolidado'!AB109=Conferidor!$P$2,'Anexo V - Quadro Consolidado'!G109,0)</f>
        <v>0</v>
      </c>
      <c r="R110" s="50">
        <f>IF('Anexo V - Quadro Consolidado'!AC109=Conferidor!$R$2,'Anexo V - Quadro Consolidado'!H109,0)</f>
        <v>0</v>
      </c>
      <c r="S110" s="50">
        <f>IF('Anexo V - Quadro Consolidado'!AC109=Conferidor!$S$2,'Anexo V - Quadro Consolidado'!H109,0)</f>
        <v>0</v>
      </c>
      <c r="T110" s="50">
        <f>IF('Anexo V - Quadro Consolidado'!AC109=Conferidor!$T$2,'Anexo V - Quadro Consolidado'!H109,0)</f>
        <v>0</v>
      </c>
      <c r="U110" s="50">
        <f>IF('Anexo V - Quadro Consolidado'!AC109=Conferidor!$U$2,'Anexo V - Quadro Consolidado'!H109,0)</f>
        <v>0</v>
      </c>
      <c r="V110" s="50">
        <f>IF('Anexo V - Quadro Consolidado'!AC109=Conferidor!$V$2,'Anexo V - Quadro Consolidado'!H109,0)</f>
        <v>0</v>
      </c>
      <c r="W110" s="50">
        <f>IF('Anexo V - Quadro Consolidado'!AC109=Conferidor!$W$2,'Anexo V - Quadro Consolidado'!H109,0)</f>
        <v>0</v>
      </c>
      <c r="Y110" s="43">
        <f>IF('Anexo V - Quadro Consolidado'!AH109=Conferidor!$Y$2,'Anexo V - Quadro Consolidado'!M109,0)</f>
        <v>0</v>
      </c>
      <c r="Z110" s="43">
        <f>IF('Anexo V - Quadro Consolidado'!AH109=Conferidor!$Z$2,'Anexo V - Quadro Consolidado'!M109,0)</f>
        <v>0</v>
      </c>
      <c r="AA110" s="43">
        <f>IF('Anexo V - Quadro Consolidado'!AH109=Conferidor!$AA$2,'Anexo V - Quadro Consolidado'!M109,0)</f>
        <v>0</v>
      </c>
      <c r="AB110" s="43">
        <f>IF('Anexo V - Quadro Consolidado'!AH109=Conferidor!$AB$2,'Anexo V - Quadro Consolidado'!M109,0)</f>
        <v>0</v>
      </c>
      <c r="AC110" s="43">
        <f>IF('Anexo V - Quadro Consolidado'!AH109=Conferidor!$AC$2,'Anexo V - Quadro Consolidado'!M109,0)</f>
        <v>0</v>
      </c>
      <c r="AD110" s="43">
        <f>IF('Anexo V - Quadro Consolidado'!AH109=Conferidor!$AD$2,'Anexo V - Quadro Consolidado'!M109,0)</f>
        <v>0</v>
      </c>
      <c r="AF110" s="43">
        <f>IF('Anexo V - Quadro Consolidado'!AI109=Conferidor!$AF$2,'Anexo V - Quadro Consolidado'!N109,0)</f>
        <v>0</v>
      </c>
      <c r="AG110" s="43">
        <f>IF('Anexo V - Quadro Consolidado'!AI109=Conferidor!$AG$2,'Anexo V - Quadro Consolidado'!N109,0)</f>
        <v>0</v>
      </c>
      <c r="AH110" s="43">
        <f>IF('Anexo V - Quadro Consolidado'!AI109=Conferidor!$AH$2,'Anexo V - Quadro Consolidado'!N109,0)</f>
        <v>0</v>
      </c>
      <c r="AI110" s="43">
        <f>IF('Anexo V - Quadro Consolidado'!AI109=Conferidor!$AI$2,'Anexo V - Quadro Consolidado'!N109,0)</f>
        <v>0</v>
      </c>
      <c r="AJ110" s="43">
        <f>IF('Anexo V - Quadro Consolidado'!AI109=Conferidor!$AJ$2,'Anexo V - Quadro Consolidado'!N109,0)</f>
        <v>0</v>
      </c>
      <c r="AK110" s="43">
        <f>IF('Anexo V - Quadro Consolidado'!AI109=Conferidor!$AK$2,'Anexo V - Quadro Consolidado'!N109,0)</f>
        <v>0</v>
      </c>
      <c r="AM110" s="43">
        <f>IF('Anexo V - Quadro Consolidado'!AJ109=Conferidor!$AM$2,'Anexo V - Quadro Consolidado'!O109,0)</f>
        <v>0</v>
      </c>
      <c r="AN110" s="43">
        <f>IF('Anexo V - Quadro Consolidado'!AJ109=Conferidor!$AN$2,'Anexo V - Quadro Consolidado'!O109,0)</f>
        <v>0</v>
      </c>
      <c r="AO110" s="43">
        <f>IF('Anexo V - Quadro Consolidado'!AJ109=Conferidor!$AO$2,'Anexo V - Quadro Consolidado'!O109,0)</f>
        <v>0</v>
      </c>
      <c r="AP110" s="43">
        <f>IF('Anexo V - Quadro Consolidado'!AJ109=Conferidor!$AP$2,'Anexo V - Quadro Consolidado'!O109,0)</f>
        <v>0</v>
      </c>
      <c r="AQ110" s="43">
        <f>IF('Anexo V - Quadro Consolidado'!AJ109=Conferidor!$AQ$2,'Anexo V - Quadro Consolidado'!O109,0)</f>
        <v>0</v>
      </c>
      <c r="AR110" s="43">
        <f>IF('Anexo V - Quadro Consolidado'!AJ109=Conferidor!$AR$2,'Anexo V - Quadro Consolidado'!O109,0)</f>
        <v>0</v>
      </c>
      <c r="AT110" s="43">
        <f>IF('Anexo V - Quadro Consolidado'!AE109=Conferidor!$AT$2,'Anexo V - Quadro Consolidado'!J109,0)</f>
        <v>0</v>
      </c>
      <c r="AU110" s="43">
        <f>IF('Anexo V - Quadro Consolidado'!AE109=Conferidor!$AU$2,'Anexo V - Quadro Consolidado'!J109,0)</f>
        <v>0</v>
      </c>
      <c r="AV110" s="43">
        <f>IF('Anexo V - Quadro Consolidado'!AE109=Conferidor!$AV$2,'Anexo V - Quadro Consolidado'!J109,0)</f>
        <v>0</v>
      </c>
      <c r="AW110" s="43">
        <f>IF('Anexo V - Quadro Consolidado'!AE109=Conferidor!$AW$2,'Anexo V - Quadro Consolidado'!J109,0)</f>
        <v>0</v>
      </c>
      <c r="AX110" s="43">
        <f>IF('Anexo V - Quadro Consolidado'!AE109=Conferidor!$AX$2,'Anexo V - Quadro Consolidado'!J109,0)</f>
        <v>1</v>
      </c>
      <c r="AY110" s="43">
        <f>IF('Anexo V - Quadro Consolidado'!AE109=Conferidor!$AY$2,'Anexo V - Quadro Consolidado'!J109,0)</f>
        <v>0</v>
      </c>
      <c r="AZ110" s="43">
        <f>IF('Anexo V - Quadro Consolidado'!AE109=Conferidor!$AZ$2,'Anexo V - Quadro Consolidado'!J109,0)</f>
        <v>0</v>
      </c>
      <c r="BA110" s="43">
        <f>IF('Anexo V - Quadro Consolidado'!AE109=Conferidor!$BA$2,'Anexo V - Quadro Consolidado'!J109,0)</f>
        <v>0</v>
      </c>
      <c r="BB110" s="43">
        <f>IF('Anexo V - Quadro Consolidado'!AE109=Conferidor!$BB$2,'Anexo V - Quadro Consolidado'!J109,0)</f>
        <v>0</v>
      </c>
      <c r="BD110" s="43">
        <f>IF('Anexo V - Quadro Consolidado'!AF109=Conferidor!$BD$2,'Anexo V - Quadro Consolidado'!K109,0)</f>
        <v>0</v>
      </c>
      <c r="BE110" s="43">
        <f>IF('Anexo V - Quadro Consolidado'!AF109=Conferidor!$BE$2,'Anexo V - Quadro Consolidado'!K109,0)</f>
        <v>0</v>
      </c>
      <c r="BF110" s="43">
        <f>IF('Anexo V - Quadro Consolidado'!AF109=Conferidor!$BF$2,'Anexo V - Quadro Consolidado'!K109,0)</f>
        <v>0</v>
      </c>
      <c r="BG110" s="43">
        <f>IF('Anexo V - Quadro Consolidado'!AF109=Conferidor!$BG$2,'Anexo V - Quadro Consolidado'!K109,0)</f>
        <v>0</v>
      </c>
      <c r="BH110" s="43">
        <f>IF('Anexo V - Quadro Consolidado'!AF109=Conferidor!$BH$2,'Anexo V - Quadro Consolidado'!K109,0)</f>
        <v>0</v>
      </c>
      <c r="BI110" s="43">
        <f>IF('Anexo V - Quadro Consolidado'!AF109=Conferidor!$BI$2,'Anexo V - Quadro Consolidado'!K109,0)</f>
        <v>0</v>
      </c>
      <c r="BJ110" s="43">
        <f>IF('Anexo V - Quadro Consolidado'!AF109=Conferidor!$BJ$2,'Anexo V - Quadro Consolidado'!K109,0)</f>
        <v>0</v>
      </c>
      <c r="BK110" s="43">
        <f>IF('Anexo V - Quadro Consolidado'!AF109=Conferidor!$BK$2,'Anexo V - Quadro Consolidado'!K109,0)</f>
        <v>0</v>
      </c>
      <c r="BM110" s="43">
        <f>IF('Anexo V - Quadro Consolidado'!AG109=Conferidor!$BM$2,'Anexo V - Quadro Consolidado'!L109,0)</f>
        <v>0</v>
      </c>
      <c r="BN110" s="43">
        <f>IF('Anexo V - Quadro Consolidado'!AG109=Conferidor!$BN$2,'Anexo V - Quadro Consolidado'!L109,0)</f>
        <v>0</v>
      </c>
      <c r="BO110" s="43">
        <f>IF('Anexo V - Quadro Consolidado'!AG109=Conferidor!$BO$2,'Anexo V - Quadro Consolidado'!L109,0)</f>
        <v>0</v>
      </c>
      <c r="BP110" s="43">
        <f>IF('Anexo V - Quadro Consolidado'!AG109=Conferidor!$BP$2,'Anexo V - Quadro Consolidado'!L109,0)</f>
        <v>0</v>
      </c>
      <c r="BQ110" s="43">
        <f>IF('Anexo V - Quadro Consolidado'!AG109=Conferidor!$BQ$2,'Anexo V - Quadro Consolidado'!L109,0)</f>
        <v>0</v>
      </c>
      <c r="BR110" s="43">
        <f>IF('Anexo V - Quadro Consolidado'!AG109=Conferidor!$BR$2,'Anexo V - Quadro Consolidado'!L109,0)</f>
        <v>0</v>
      </c>
      <c r="BT110" s="43">
        <f>IF('Anexo V - Quadro Consolidado'!AD109=Conferidor!$BT$2,'Anexo V - Quadro Consolidado'!I109,0)</f>
        <v>0</v>
      </c>
      <c r="BU110" s="43">
        <f>IF('Anexo V - Quadro Consolidado'!AD109=Conferidor!$BU$2,'Anexo V - Quadro Consolidado'!I109,0)</f>
        <v>0</v>
      </c>
      <c r="BV110" s="43">
        <f>IF('Anexo V - Quadro Consolidado'!AD109=Conferidor!$BV$2,'Anexo V - Quadro Consolidado'!I109,0)</f>
        <v>0</v>
      </c>
      <c r="BW110" s="43">
        <f>IF('Anexo V - Quadro Consolidado'!AD109=Conferidor!$BW$2,'Anexo V - Quadro Consolidado'!I109,0)</f>
        <v>0</v>
      </c>
      <c r="BX110" s="43">
        <f>IF('Anexo V - Quadro Consolidado'!AD109=Conferidor!$BX$2,'Anexo V - Quadro Consolidado'!I109,0)</f>
        <v>0</v>
      </c>
      <c r="BY110" s="43">
        <f>IF('Anexo V - Quadro Consolidado'!AD109=Conferidor!$BY$2,'Anexo V - Quadro Consolidado'!I109,0)</f>
        <v>0</v>
      </c>
      <c r="CA110" s="43">
        <f>IF('Anexo V - Quadro Consolidado'!AK109=Conferidor!$CA$2,'Anexo V - Quadro Consolidado'!P109,0)</f>
        <v>0</v>
      </c>
      <c r="CB110" s="43">
        <f>IF('Anexo V - Quadro Consolidado'!AK109=Conferidor!$CB$2,'Anexo V - Quadro Consolidado'!P109,0)</f>
        <v>0</v>
      </c>
      <c r="CC110" s="43">
        <f>IF('Anexo V - Quadro Consolidado'!AK109=Conferidor!$CC$2,'Anexo V - Quadro Consolidado'!P109,0)</f>
        <v>0</v>
      </c>
      <c r="CD110" s="43">
        <f>IF('Anexo V - Quadro Consolidado'!AK109=Conferidor!$CD$2,'Anexo V - Quadro Consolidado'!P109,0)</f>
        <v>0</v>
      </c>
      <c r="CE110" s="43">
        <f>IF('Anexo V - Quadro Consolidado'!AK109=Conferidor!$CE$2,'Anexo V - Quadro Consolidado'!P109,0)</f>
        <v>0</v>
      </c>
      <c r="CF110" s="43">
        <f>IF('Anexo V - Quadro Consolidado'!AK109=Conferidor!$CF$2,'Anexo V - Quadro Consolidado'!P109,0)</f>
        <v>0</v>
      </c>
      <c r="CH110" s="43">
        <f>IF('Anexo V - Quadro Consolidado'!AM109=Conferidor!$CH$2,'Anexo V - Quadro Consolidado'!R109,0)</f>
        <v>0</v>
      </c>
      <c r="CI110" s="43">
        <f>IF('Anexo V - Quadro Consolidado'!AM109=Conferidor!$CI$2,'Anexo V - Quadro Consolidado'!R109,0)</f>
        <v>0</v>
      </c>
      <c r="CJ110" s="43">
        <f>IF('Anexo V - Quadro Consolidado'!AM109=Conferidor!$CJ$2,'Anexo V - Quadro Consolidado'!R109,0)</f>
        <v>0</v>
      </c>
      <c r="CK110" s="43">
        <f>IF('Anexo V - Quadro Consolidado'!AM109=Conferidor!$CK$2,'Anexo V - Quadro Consolidado'!R109,0)</f>
        <v>0</v>
      </c>
      <c r="CL110" s="43">
        <f>IF('Anexo V - Quadro Consolidado'!AM109=Conferidor!$CL$2,'Anexo V - Quadro Consolidado'!R109,0)</f>
        <v>0</v>
      </c>
      <c r="CM110" s="43">
        <f>IF('Anexo V - Quadro Consolidado'!AM109=Conferidor!$CM$2,'Anexo V - Quadro Consolidado'!R109,0)</f>
        <v>0</v>
      </c>
      <c r="CO110" s="43">
        <f>IF('Anexo V - Quadro Consolidado'!AN109=Conferidor!$CO$2,'Anexo V - Quadro Consolidado'!S109,0)</f>
        <v>0</v>
      </c>
      <c r="CP110" s="43">
        <f>IF('Anexo V - Quadro Consolidado'!AN109=Conferidor!$CP$2,'Anexo V - Quadro Consolidado'!S109,0)</f>
        <v>0</v>
      </c>
      <c r="CQ110" s="43">
        <f>IF('Anexo V - Quadro Consolidado'!AN109=Conferidor!$CQ$2,'Anexo V - Quadro Consolidado'!S109,0)</f>
        <v>0</v>
      </c>
      <c r="CR110" s="43">
        <f>IF('Anexo V - Quadro Consolidado'!AN109=Conferidor!$CR$2,'Anexo V - Quadro Consolidado'!S109,0)</f>
        <v>0</v>
      </c>
      <c r="CS110" s="43">
        <f>IF('Anexo V - Quadro Consolidado'!AN109=Conferidor!$CS$2,'Anexo V - Quadro Consolidado'!S109,0)</f>
        <v>0</v>
      </c>
      <c r="CT110" s="43">
        <f>IF('Anexo V - Quadro Consolidado'!AN109=Conferidor!$CT$2,'Anexo V - Quadro Consolidado'!S109,0)</f>
        <v>0</v>
      </c>
      <c r="CV110" s="43">
        <f>IF('Anexo V - Quadro Consolidado'!AO109=Conferidor!$CV$2,'Anexo V - Quadro Consolidado'!T109,0)</f>
        <v>0</v>
      </c>
      <c r="CW110" s="43">
        <f>IF('Anexo V - Quadro Consolidado'!AO109=Conferidor!$CW$2,'Anexo V - Quadro Consolidado'!T109,0)</f>
        <v>0</v>
      </c>
      <c r="CX110" s="43">
        <f>IF('Anexo V - Quadro Consolidado'!AO109=Conferidor!$CX$2,'Anexo V - Quadro Consolidado'!T109,0)</f>
        <v>0</v>
      </c>
      <c r="CY110" s="43">
        <f>IF('Anexo V - Quadro Consolidado'!AO109=Conferidor!$CY$2,'Anexo V - Quadro Consolidado'!T109,0)</f>
        <v>0</v>
      </c>
      <c r="CZ110" s="43">
        <f>IF('Anexo V - Quadro Consolidado'!AO109=Conferidor!$CZ$2,'Anexo V - Quadro Consolidado'!T109,0)</f>
        <v>0</v>
      </c>
      <c r="DA110" s="43">
        <f>IF('Anexo V - Quadro Consolidado'!AO109=Conferidor!$DA$2,'Anexo V - Quadro Consolidado'!T109,0)</f>
        <v>0</v>
      </c>
      <c r="DC110" s="43">
        <f>IF('Anexo V - Quadro Consolidado'!AL109=Conferidor!$DC$2,'Anexo V - Quadro Consolidado'!Q109,0)</f>
        <v>0</v>
      </c>
      <c r="DD110" s="43">
        <f>IF('Anexo V - Quadro Consolidado'!AL109=Conferidor!$DD$2,'Anexo V - Quadro Consolidado'!Q109,0)</f>
        <v>0</v>
      </c>
      <c r="DE110" s="43">
        <f>IF('Anexo V - Quadro Consolidado'!AL109=Conferidor!$DE$2,'Anexo V - Quadro Consolidado'!Q109,0)</f>
        <v>0</v>
      </c>
      <c r="DF110" s="43">
        <f>IF('Anexo V - Quadro Consolidado'!AL109=Conferidor!$DF$2,'Anexo V - Quadro Consolidado'!Q109,0)</f>
        <v>0</v>
      </c>
      <c r="DG110" s="43">
        <f>IF('Anexo V - Quadro Consolidado'!AL109=Conferidor!$DG$2,'Anexo V - Quadro Consolidado'!Q109,0)</f>
        <v>0</v>
      </c>
      <c r="DH110" s="43">
        <f>IF('Anexo V - Quadro Consolidado'!AL109=Conferidor!$DH$2,'Anexo V - Quadro Consolidado'!Q109,0)</f>
        <v>0</v>
      </c>
      <c r="DJ110" s="43">
        <f>IF('Anexo V - Quadro Consolidado'!AP109=Conferidor!$DJ$2,'Anexo V - Quadro Consolidado'!U109,0)</f>
        <v>0</v>
      </c>
      <c r="DK110" s="43">
        <f>IF('Anexo V - Quadro Consolidado'!AP109=Conferidor!$DK$2,'Anexo V - Quadro Consolidado'!U109,0)</f>
        <v>0</v>
      </c>
      <c r="DL110" s="43">
        <f>IF('Anexo V - Quadro Consolidado'!AP109=Conferidor!$DL$2,'Anexo V - Quadro Consolidado'!U109,0)</f>
        <v>0</v>
      </c>
      <c r="DM110" s="43">
        <f>IF('Anexo V - Quadro Consolidado'!AP109=Conferidor!$DM$2,'Anexo V - Quadro Consolidado'!U109,0)</f>
        <v>0</v>
      </c>
      <c r="DN110" s="43">
        <f>IF('Anexo V - Quadro Consolidado'!AP109=Conferidor!$DN$2,'Anexo V - Quadro Consolidado'!U109,0)</f>
        <v>0</v>
      </c>
      <c r="DO110" s="43">
        <f>IF('Anexo V - Quadro Consolidado'!AP109=Conferidor!$DO$2,'Anexo V - Quadro Consolidado'!U109,0)</f>
        <v>0</v>
      </c>
      <c r="DQ110" s="43">
        <f>IF('Anexo V - Quadro Consolidado'!AQ109=Conferidor!$DQ$2,'Anexo V - Quadro Consolidado'!V109,0)</f>
        <v>0</v>
      </c>
      <c r="DR110" s="43">
        <f>IF('Anexo V - Quadro Consolidado'!AQ109=Conferidor!$DR$2,'Anexo V - Quadro Consolidado'!V109,0)</f>
        <v>0</v>
      </c>
      <c r="DS110" s="43">
        <f>IF('Anexo V - Quadro Consolidado'!AQ109=Conferidor!$DS$2,'Anexo V - Quadro Consolidado'!V109,0)</f>
        <v>0</v>
      </c>
      <c r="DT110" s="43">
        <f>IF('Anexo V - Quadro Consolidado'!AQ109=Conferidor!$DT$2,'Anexo V - Quadro Consolidado'!V109,0)</f>
        <v>0</v>
      </c>
      <c r="DU110" s="43">
        <f>IF('Anexo V - Quadro Consolidado'!AQ109=Conferidor!$DU$2,'Anexo V - Quadro Consolidado'!V109,0)</f>
        <v>0</v>
      </c>
      <c r="DV110" s="43">
        <f>IF('Anexo V - Quadro Consolidado'!AQ109=Conferidor!$DV$2,'Anexo V - Quadro Consolidado'!V109,0)</f>
        <v>0</v>
      </c>
      <c r="DX110" s="22">
        <f>IF('Anexo V - Quadro Consolidado'!AR109=Conferidor!$DX$2,'Anexo V - Quadro Consolidado'!W109,0)</f>
        <v>0</v>
      </c>
      <c r="DY110" s="22">
        <f>IF('Anexo V - Quadro Consolidado'!AR109=Conferidor!$DY$2,'Anexo V - Quadro Consolidado'!W109,0)</f>
        <v>0</v>
      </c>
      <c r="DZ110" s="22">
        <f>IF('Anexo V - Quadro Consolidado'!AR109=Conferidor!$DZ$2,'Anexo V - Quadro Consolidado'!W109,0)</f>
        <v>0</v>
      </c>
      <c r="EA110" s="22">
        <f>IF('Anexo V - Quadro Consolidado'!AR109=Conferidor!$EA$2,'Anexo V - Quadro Consolidado'!W109,0)</f>
        <v>0</v>
      </c>
      <c r="EB110" s="22">
        <f>IF('Anexo V - Quadro Consolidado'!AR109=Conferidor!$EB$2,'Anexo V - Quadro Consolidado'!W109,0)</f>
        <v>0</v>
      </c>
      <c r="EC110" s="22">
        <f>IF('Anexo V - Quadro Consolidado'!AR109=Conferidor!$EC$2,'Anexo V - Quadro Consolidado'!W109,0)</f>
        <v>0</v>
      </c>
      <c r="EE110" s="43">
        <f>IF('Anexo V - Quadro Consolidado'!AS109=Conferidor!$EE$2,'Anexo V - Quadro Consolidado'!X109,0)</f>
        <v>0</v>
      </c>
      <c r="EF110" s="43">
        <f>IF('Anexo V - Quadro Consolidado'!AS109=Conferidor!$EF$2,'Anexo V - Quadro Consolidado'!X109,0)</f>
        <v>0</v>
      </c>
      <c r="EG110" s="43">
        <f>IF('Anexo V - Quadro Consolidado'!AS109=Conferidor!$EG$2,'Anexo V - Quadro Consolidado'!X109,0)</f>
        <v>0</v>
      </c>
      <c r="EH110" s="43">
        <f>IF('Anexo V - Quadro Consolidado'!AS109=Conferidor!$EH$2,'Anexo V - Quadro Consolidado'!X109,0)</f>
        <v>0</v>
      </c>
      <c r="EI110" s="43">
        <f>IF('Anexo V - Quadro Consolidado'!AS109=Conferidor!$EI$2,'Anexo V - Quadro Consolidado'!X109,0)</f>
        <v>0</v>
      </c>
      <c r="EJ110" s="43">
        <f>IF('Anexo V - Quadro Consolidado'!AS109=Conferidor!$EJ$2,'Anexo V - Quadro Consolidado'!X109,0)</f>
        <v>0</v>
      </c>
      <c r="EL110" s="43">
        <f>IF('Anexo V - Quadro Consolidado'!AT109=Conferidor!$EL$2,'Anexo V - Quadro Consolidado'!Y109,0)</f>
        <v>0</v>
      </c>
      <c r="EM110" s="43">
        <f>IF('Anexo V - Quadro Consolidado'!AT109=Conferidor!$EM$2,'Anexo V - Quadro Consolidado'!Y109,0)</f>
        <v>0</v>
      </c>
      <c r="EN110" s="43">
        <f>IF('Anexo V - Quadro Consolidado'!AT109=Conferidor!$EN$2,'Anexo V - Quadro Consolidado'!Y109,0)</f>
        <v>0</v>
      </c>
      <c r="EO110" s="43">
        <f>IF('Anexo V - Quadro Consolidado'!AT109=Conferidor!$EO$2,'Anexo V - Quadro Consolidado'!Y109,0)</f>
        <v>0</v>
      </c>
      <c r="EP110" s="43">
        <f>IF('Anexo V - Quadro Consolidado'!AT109=Conferidor!$EP$2,'Anexo V - Quadro Consolidado'!Y109,0)</f>
        <v>0</v>
      </c>
      <c r="EQ110" s="43">
        <f>IF('Anexo V - Quadro Consolidado'!AT109=Conferidor!$EQ$2,'Anexo V - Quadro Consolidado'!Y109,0)</f>
        <v>0</v>
      </c>
    </row>
    <row r="111" spans="1:147">
      <c r="A111" s="475" t="s">
        <v>108</v>
      </c>
      <c r="B111" s="475" t="s">
        <v>109</v>
      </c>
      <c r="C111" s="12" t="s">
        <v>88</v>
      </c>
      <c r="D111" s="50">
        <f>IF('Anexo V - Quadro Consolidado'!AA110=Conferidor!$D$2,'Anexo V - Quadro Consolidado'!F110,0)</f>
        <v>0</v>
      </c>
      <c r="E111" s="50">
        <f>IF('Anexo V - Quadro Consolidado'!AA110=Conferidor!$E$2,'Anexo V - Quadro Consolidado'!F110,0)</f>
        <v>0</v>
      </c>
      <c r="F111" s="50">
        <f>IF('Anexo V - Quadro Consolidado'!AA110=Conferidor!$F$2,'Anexo V - Quadro Consolidado'!F110,0)</f>
        <v>0</v>
      </c>
      <c r="G111" s="50">
        <f>IF('Anexo V - Quadro Consolidado'!AA110=Conferidor!$G$2,'Anexo V - Quadro Consolidado'!F110,0)</f>
        <v>0</v>
      </c>
      <c r="H111" s="50">
        <f>IF('Anexo V - Quadro Consolidado'!AA110=Conferidor!$H$2,'Anexo V - Quadro Consolidado'!F110,0)</f>
        <v>0</v>
      </c>
      <c r="I111" s="50">
        <f>IF('Anexo V - Quadro Consolidado'!AA110=Conferidor!$I$2,'Anexo V - Quadro Consolidado'!F110,0)</f>
        <v>0</v>
      </c>
      <c r="K111" s="262">
        <f>IF('Anexo V - Quadro Consolidado'!AB110=Conferidor!$K$2,'Anexo V - Quadro Consolidado'!G110,0)</f>
        <v>0</v>
      </c>
      <c r="L111" s="262">
        <f>IF('Anexo V - Quadro Consolidado'!AB110=Conferidor!$L$2,'Anexo V - Quadro Consolidado'!G110,0)</f>
        <v>0</v>
      </c>
      <c r="M111" s="262">
        <f>IF('Anexo V - Quadro Consolidado'!AB110=Conferidor!$M$2,'Anexo V - Quadro Consolidado'!G110,0)</f>
        <v>0</v>
      </c>
      <c r="N111" s="262">
        <f>IF('Anexo V - Quadro Consolidado'!AB110=Conferidor!$N$2,'Anexo V - Quadro Consolidado'!G110,0)</f>
        <v>0</v>
      </c>
      <c r="O111" s="262">
        <f>IF('Anexo V - Quadro Consolidado'!AB110=Conferidor!$O$2,'Anexo V - Quadro Consolidado'!G110,0)</f>
        <v>0</v>
      </c>
      <c r="P111" s="262">
        <f>IF('Anexo V - Quadro Consolidado'!AB110=Conferidor!$P$2,'Anexo V - Quadro Consolidado'!G110,0)</f>
        <v>0</v>
      </c>
      <c r="R111" s="50">
        <f>IF('Anexo V - Quadro Consolidado'!AC110=Conferidor!$R$2,'Anexo V - Quadro Consolidado'!H110,0)</f>
        <v>0</v>
      </c>
      <c r="S111" s="50">
        <f>IF('Anexo V - Quadro Consolidado'!AC110=Conferidor!$S$2,'Anexo V - Quadro Consolidado'!H110,0)</f>
        <v>0</v>
      </c>
      <c r="T111" s="50">
        <f>IF('Anexo V - Quadro Consolidado'!AC110=Conferidor!$T$2,'Anexo V - Quadro Consolidado'!H110,0)</f>
        <v>0</v>
      </c>
      <c r="U111" s="50">
        <f>IF('Anexo V - Quadro Consolidado'!AC110=Conferidor!$U$2,'Anexo V - Quadro Consolidado'!H110,0)</f>
        <v>0</v>
      </c>
      <c r="V111" s="50">
        <f>IF('Anexo V - Quadro Consolidado'!AC110=Conferidor!$V$2,'Anexo V - Quadro Consolidado'!H110,0)</f>
        <v>0</v>
      </c>
      <c r="W111" s="50">
        <f>IF('Anexo V - Quadro Consolidado'!AC110=Conferidor!$W$2,'Anexo V - Quadro Consolidado'!H110,0)</f>
        <v>0</v>
      </c>
      <c r="Y111" s="43">
        <f>IF('Anexo V - Quadro Consolidado'!AH110=Conferidor!$Y$2,'Anexo V - Quadro Consolidado'!M110,0)</f>
        <v>0</v>
      </c>
      <c r="Z111" s="43">
        <f>IF('Anexo V - Quadro Consolidado'!AH110=Conferidor!$Z$2,'Anexo V - Quadro Consolidado'!M110,0)</f>
        <v>0</v>
      </c>
      <c r="AA111" s="43">
        <f>IF('Anexo V - Quadro Consolidado'!AH110=Conferidor!$AA$2,'Anexo V - Quadro Consolidado'!M110,0)</f>
        <v>0</v>
      </c>
      <c r="AB111" s="43">
        <f>IF('Anexo V - Quadro Consolidado'!AH110=Conferidor!$AB$2,'Anexo V - Quadro Consolidado'!M110,0)</f>
        <v>0</v>
      </c>
      <c r="AC111" s="43">
        <f>IF('Anexo V - Quadro Consolidado'!AH110=Conferidor!$AC$2,'Anexo V - Quadro Consolidado'!M110,0)</f>
        <v>0</v>
      </c>
      <c r="AD111" s="43">
        <f>IF('Anexo V - Quadro Consolidado'!AH110=Conferidor!$AD$2,'Anexo V - Quadro Consolidado'!M110,0)</f>
        <v>0</v>
      </c>
      <c r="AF111" s="43">
        <f>IF('Anexo V - Quadro Consolidado'!AI110=Conferidor!$AF$2,'Anexo V - Quadro Consolidado'!N110,0)</f>
        <v>0</v>
      </c>
      <c r="AG111" s="43">
        <f>IF('Anexo V - Quadro Consolidado'!AI110=Conferidor!$AG$2,'Anexo V - Quadro Consolidado'!N110,0)</f>
        <v>0</v>
      </c>
      <c r="AH111" s="43">
        <f>IF('Anexo V - Quadro Consolidado'!AI110=Conferidor!$AH$2,'Anexo V - Quadro Consolidado'!N110,0)</f>
        <v>0</v>
      </c>
      <c r="AI111" s="43">
        <f>IF('Anexo V - Quadro Consolidado'!AI110=Conferidor!$AI$2,'Anexo V - Quadro Consolidado'!N110,0)</f>
        <v>0</v>
      </c>
      <c r="AJ111" s="43">
        <f>IF('Anexo V - Quadro Consolidado'!AI110=Conferidor!$AJ$2,'Anexo V - Quadro Consolidado'!N110,0)</f>
        <v>0</v>
      </c>
      <c r="AK111" s="43">
        <f>IF('Anexo V - Quadro Consolidado'!AI110=Conferidor!$AK$2,'Anexo V - Quadro Consolidado'!N110,0)</f>
        <v>0</v>
      </c>
      <c r="AM111" s="43">
        <f>IF('Anexo V - Quadro Consolidado'!AJ110=Conferidor!$AM$2,'Anexo V - Quadro Consolidado'!O110,0)</f>
        <v>0</v>
      </c>
      <c r="AN111" s="43">
        <f>IF('Anexo V - Quadro Consolidado'!AJ110=Conferidor!$AN$2,'Anexo V - Quadro Consolidado'!O110,0)</f>
        <v>0</v>
      </c>
      <c r="AO111" s="43">
        <f>IF('Anexo V - Quadro Consolidado'!AJ110=Conferidor!$AO$2,'Anexo V - Quadro Consolidado'!O110,0)</f>
        <v>0</v>
      </c>
      <c r="AP111" s="43">
        <f>IF('Anexo V - Quadro Consolidado'!AJ110=Conferidor!$AP$2,'Anexo V - Quadro Consolidado'!O110,0)</f>
        <v>0</v>
      </c>
      <c r="AQ111" s="43">
        <f>IF('Anexo V - Quadro Consolidado'!AJ110=Conferidor!$AQ$2,'Anexo V - Quadro Consolidado'!O110,0)</f>
        <v>0</v>
      </c>
      <c r="AR111" s="43">
        <f>IF('Anexo V - Quadro Consolidado'!AJ110=Conferidor!$AR$2,'Anexo V - Quadro Consolidado'!O110,0)</f>
        <v>0</v>
      </c>
      <c r="AT111" s="43">
        <f>IF('Anexo V - Quadro Consolidado'!AE110=Conferidor!$AT$2,'Anexo V - Quadro Consolidado'!J110,0)</f>
        <v>0</v>
      </c>
      <c r="AU111" s="43">
        <f>IF('Anexo V - Quadro Consolidado'!AE110=Conferidor!$AU$2,'Anexo V - Quadro Consolidado'!J110,0)</f>
        <v>0</v>
      </c>
      <c r="AV111" s="43">
        <f>IF('Anexo V - Quadro Consolidado'!AE110=Conferidor!$AV$2,'Anexo V - Quadro Consolidado'!J110,0)</f>
        <v>0</v>
      </c>
      <c r="AW111" s="43">
        <f>IF('Anexo V - Quadro Consolidado'!AE110=Conferidor!$AW$2,'Anexo V - Quadro Consolidado'!J110,0)</f>
        <v>0</v>
      </c>
      <c r="AX111" s="43">
        <f>IF('Anexo V - Quadro Consolidado'!AE110=Conferidor!$AX$2,'Anexo V - Quadro Consolidado'!J110,0)</f>
        <v>1</v>
      </c>
      <c r="AY111" s="43">
        <f>IF('Anexo V - Quadro Consolidado'!AE110=Conferidor!$AY$2,'Anexo V - Quadro Consolidado'!J110,0)</f>
        <v>0</v>
      </c>
      <c r="AZ111" s="43">
        <f>IF('Anexo V - Quadro Consolidado'!AE110=Conferidor!$AZ$2,'Anexo V - Quadro Consolidado'!J110,0)</f>
        <v>0</v>
      </c>
      <c r="BA111" s="43">
        <f>IF('Anexo V - Quadro Consolidado'!AE110=Conferidor!$BA$2,'Anexo V - Quadro Consolidado'!J110,0)</f>
        <v>0</v>
      </c>
      <c r="BB111" s="43">
        <f>IF('Anexo V - Quadro Consolidado'!AE110=Conferidor!$BB$2,'Anexo V - Quadro Consolidado'!J110,0)</f>
        <v>0</v>
      </c>
      <c r="BD111" s="43">
        <f>IF('Anexo V - Quadro Consolidado'!AF110=Conferidor!$BD$2,'Anexo V - Quadro Consolidado'!K110,0)</f>
        <v>0</v>
      </c>
      <c r="BE111" s="43">
        <f>IF('Anexo V - Quadro Consolidado'!AF110=Conferidor!$BE$2,'Anexo V - Quadro Consolidado'!K110,0)</f>
        <v>0</v>
      </c>
      <c r="BF111" s="43">
        <f>IF('Anexo V - Quadro Consolidado'!AF110=Conferidor!$BF$2,'Anexo V - Quadro Consolidado'!K110,0)</f>
        <v>0</v>
      </c>
      <c r="BG111" s="43">
        <f>IF('Anexo V - Quadro Consolidado'!AF110=Conferidor!$BG$2,'Anexo V - Quadro Consolidado'!K110,0)</f>
        <v>0</v>
      </c>
      <c r="BH111" s="43">
        <f>IF('Anexo V - Quadro Consolidado'!AF110=Conferidor!$BH$2,'Anexo V - Quadro Consolidado'!K110,0)</f>
        <v>0</v>
      </c>
      <c r="BI111" s="43">
        <f>IF('Anexo V - Quadro Consolidado'!AF110=Conferidor!$BI$2,'Anexo V - Quadro Consolidado'!K110,0)</f>
        <v>0</v>
      </c>
      <c r="BJ111" s="43">
        <f>IF('Anexo V - Quadro Consolidado'!AF110=Conferidor!$BJ$2,'Anexo V - Quadro Consolidado'!K110,0)</f>
        <v>0</v>
      </c>
      <c r="BK111" s="43">
        <f>IF('Anexo V - Quadro Consolidado'!AF110=Conferidor!$BK$2,'Anexo V - Quadro Consolidado'!K110,0)</f>
        <v>0</v>
      </c>
      <c r="BM111" s="43">
        <f>IF('Anexo V - Quadro Consolidado'!AG110=Conferidor!$BM$2,'Anexo V - Quadro Consolidado'!L110,0)</f>
        <v>0</v>
      </c>
      <c r="BN111" s="43">
        <f>IF('Anexo V - Quadro Consolidado'!AG110=Conferidor!$BN$2,'Anexo V - Quadro Consolidado'!L110,0)</f>
        <v>0</v>
      </c>
      <c r="BO111" s="43">
        <f>IF('Anexo V - Quadro Consolidado'!AG110=Conferidor!$BO$2,'Anexo V - Quadro Consolidado'!L110,0)</f>
        <v>0</v>
      </c>
      <c r="BP111" s="43">
        <f>IF('Anexo V - Quadro Consolidado'!AG110=Conferidor!$BP$2,'Anexo V - Quadro Consolidado'!L110,0)</f>
        <v>0</v>
      </c>
      <c r="BQ111" s="43">
        <f>IF('Anexo V - Quadro Consolidado'!AG110=Conferidor!$BQ$2,'Anexo V - Quadro Consolidado'!L110,0)</f>
        <v>0</v>
      </c>
      <c r="BR111" s="43">
        <f>IF('Anexo V - Quadro Consolidado'!AG110=Conferidor!$BR$2,'Anexo V - Quadro Consolidado'!L110,0)</f>
        <v>0</v>
      </c>
      <c r="BT111" s="43">
        <f>IF('Anexo V - Quadro Consolidado'!AD110=Conferidor!$BT$2,'Anexo V - Quadro Consolidado'!I110,0)</f>
        <v>0</v>
      </c>
      <c r="BU111" s="43">
        <f>IF('Anexo V - Quadro Consolidado'!AD110=Conferidor!$BU$2,'Anexo V - Quadro Consolidado'!I110,0)</f>
        <v>0</v>
      </c>
      <c r="BV111" s="43">
        <f>IF('Anexo V - Quadro Consolidado'!AD110=Conferidor!$BV$2,'Anexo V - Quadro Consolidado'!I110,0)</f>
        <v>0</v>
      </c>
      <c r="BW111" s="43">
        <f>IF('Anexo V - Quadro Consolidado'!AD110=Conferidor!$BW$2,'Anexo V - Quadro Consolidado'!I110,0)</f>
        <v>0</v>
      </c>
      <c r="BX111" s="43">
        <f>IF('Anexo V - Quadro Consolidado'!AD110=Conferidor!$BX$2,'Anexo V - Quadro Consolidado'!I110,0)</f>
        <v>0</v>
      </c>
      <c r="BY111" s="43">
        <f>IF('Anexo V - Quadro Consolidado'!AD110=Conferidor!$BY$2,'Anexo V - Quadro Consolidado'!I110,0)</f>
        <v>0</v>
      </c>
      <c r="CA111" s="43">
        <f>IF('Anexo V - Quadro Consolidado'!AK110=Conferidor!$CA$2,'Anexo V - Quadro Consolidado'!P110,0)</f>
        <v>0</v>
      </c>
      <c r="CB111" s="43">
        <f>IF('Anexo V - Quadro Consolidado'!AK110=Conferidor!$CB$2,'Anexo V - Quadro Consolidado'!P110,0)</f>
        <v>0</v>
      </c>
      <c r="CC111" s="43">
        <f>IF('Anexo V - Quadro Consolidado'!AK110=Conferidor!$CC$2,'Anexo V - Quadro Consolidado'!P110,0)</f>
        <v>0</v>
      </c>
      <c r="CD111" s="43">
        <f>IF('Anexo V - Quadro Consolidado'!AK110=Conferidor!$CD$2,'Anexo V - Quadro Consolidado'!P110,0)</f>
        <v>0</v>
      </c>
      <c r="CE111" s="43">
        <f>IF('Anexo V - Quadro Consolidado'!AK110=Conferidor!$CE$2,'Anexo V - Quadro Consolidado'!P110,0)</f>
        <v>0</v>
      </c>
      <c r="CF111" s="43">
        <f>IF('Anexo V - Quadro Consolidado'!AK110=Conferidor!$CF$2,'Anexo V - Quadro Consolidado'!P110,0)</f>
        <v>0</v>
      </c>
      <c r="CH111" s="43">
        <f>IF('Anexo V - Quadro Consolidado'!AM110=Conferidor!$CH$2,'Anexo V - Quadro Consolidado'!R110,0)</f>
        <v>0</v>
      </c>
      <c r="CI111" s="43">
        <f>IF('Anexo V - Quadro Consolidado'!AM110=Conferidor!$CI$2,'Anexo V - Quadro Consolidado'!R110,0)</f>
        <v>0</v>
      </c>
      <c r="CJ111" s="43">
        <f>IF('Anexo V - Quadro Consolidado'!AM110=Conferidor!$CJ$2,'Anexo V - Quadro Consolidado'!R110,0)</f>
        <v>0</v>
      </c>
      <c r="CK111" s="43">
        <f>IF('Anexo V - Quadro Consolidado'!AM110=Conferidor!$CK$2,'Anexo V - Quadro Consolidado'!R110,0)</f>
        <v>0</v>
      </c>
      <c r="CL111" s="43">
        <f>IF('Anexo V - Quadro Consolidado'!AM110=Conferidor!$CL$2,'Anexo V - Quadro Consolidado'!R110,0)</f>
        <v>0</v>
      </c>
      <c r="CM111" s="43">
        <f>IF('Anexo V - Quadro Consolidado'!AM110=Conferidor!$CM$2,'Anexo V - Quadro Consolidado'!R110,0)</f>
        <v>0</v>
      </c>
      <c r="CO111" s="43">
        <f>IF('Anexo V - Quadro Consolidado'!AN110=Conferidor!$CO$2,'Anexo V - Quadro Consolidado'!S110,0)</f>
        <v>0</v>
      </c>
      <c r="CP111" s="43">
        <f>IF('Anexo V - Quadro Consolidado'!AN110=Conferidor!$CP$2,'Anexo V - Quadro Consolidado'!S110,0)</f>
        <v>0</v>
      </c>
      <c r="CQ111" s="43">
        <f>IF('Anexo V - Quadro Consolidado'!AN110=Conferidor!$CQ$2,'Anexo V - Quadro Consolidado'!S110,0)</f>
        <v>0</v>
      </c>
      <c r="CR111" s="43">
        <f>IF('Anexo V - Quadro Consolidado'!AN110=Conferidor!$CR$2,'Anexo V - Quadro Consolidado'!S110,0)</f>
        <v>0</v>
      </c>
      <c r="CS111" s="43">
        <f>IF('Anexo V - Quadro Consolidado'!AN110=Conferidor!$CS$2,'Anexo V - Quadro Consolidado'!S110,0)</f>
        <v>0</v>
      </c>
      <c r="CT111" s="43">
        <f>IF('Anexo V - Quadro Consolidado'!AN110=Conferidor!$CT$2,'Anexo V - Quadro Consolidado'!S110,0)</f>
        <v>0</v>
      </c>
      <c r="CV111" s="43">
        <f>IF('Anexo V - Quadro Consolidado'!AO110=Conferidor!$CV$2,'Anexo V - Quadro Consolidado'!T110,0)</f>
        <v>0</v>
      </c>
      <c r="CW111" s="43">
        <f>IF('Anexo V - Quadro Consolidado'!AO110=Conferidor!$CW$2,'Anexo V - Quadro Consolidado'!T110,0)</f>
        <v>0</v>
      </c>
      <c r="CX111" s="43">
        <f>IF('Anexo V - Quadro Consolidado'!AO110=Conferidor!$CX$2,'Anexo V - Quadro Consolidado'!T110,0)</f>
        <v>0</v>
      </c>
      <c r="CY111" s="43">
        <f>IF('Anexo V - Quadro Consolidado'!AO110=Conferidor!$CY$2,'Anexo V - Quadro Consolidado'!T110,0)</f>
        <v>0</v>
      </c>
      <c r="CZ111" s="43">
        <f>IF('Anexo V - Quadro Consolidado'!AO110=Conferidor!$CZ$2,'Anexo V - Quadro Consolidado'!T110,0)</f>
        <v>0</v>
      </c>
      <c r="DA111" s="43">
        <f>IF('Anexo V - Quadro Consolidado'!AO110=Conferidor!$DA$2,'Anexo V - Quadro Consolidado'!T110,0)</f>
        <v>0</v>
      </c>
      <c r="DC111" s="43">
        <f>IF('Anexo V - Quadro Consolidado'!AL110=Conferidor!$DC$2,'Anexo V - Quadro Consolidado'!Q110,0)</f>
        <v>0</v>
      </c>
      <c r="DD111" s="43">
        <f>IF('Anexo V - Quadro Consolidado'!AL110=Conferidor!$DD$2,'Anexo V - Quadro Consolidado'!Q110,0)</f>
        <v>0</v>
      </c>
      <c r="DE111" s="43">
        <f>IF('Anexo V - Quadro Consolidado'!AL110=Conferidor!$DE$2,'Anexo V - Quadro Consolidado'!Q110,0)</f>
        <v>0</v>
      </c>
      <c r="DF111" s="43">
        <f>IF('Anexo V - Quadro Consolidado'!AL110=Conferidor!$DF$2,'Anexo V - Quadro Consolidado'!Q110,0)</f>
        <v>0</v>
      </c>
      <c r="DG111" s="43">
        <f>IF('Anexo V - Quadro Consolidado'!AL110=Conferidor!$DG$2,'Anexo V - Quadro Consolidado'!Q110,0)</f>
        <v>0</v>
      </c>
      <c r="DH111" s="43">
        <f>IF('Anexo V - Quadro Consolidado'!AL110=Conferidor!$DH$2,'Anexo V - Quadro Consolidado'!Q110,0)</f>
        <v>0</v>
      </c>
      <c r="DJ111" s="43">
        <f>IF('Anexo V - Quadro Consolidado'!AP110=Conferidor!$DJ$2,'Anexo V - Quadro Consolidado'!U110,0)</f>
        <v>0</v>
      </c>
      <c r="DK111" s="43">
        <f>IF('Anexo V - Quadro Consolidado'!AP110=Conferidor!$DK$2,'Anexo V - Quadro Consolidado'!U110,0)</f>
        <v>0</v>
      </c>
      <c r="DL111" s="43">
        <f>IF('Anexo V - Quadro Consolidado'!AP110=Conferidor!$DL$2,'Anexo V - Quadro Consolidado'!U110,0)</f>
        <v>0</v>
      </c>
      <c r="DM111" s="43">
        <f>IF('Anexo V - Quadro Consolidado'!AP110=Conferidor!$DM$2,'Anexo V - Quadro Consolidado'!U110,0)</f>
        <v>0</v>
      </c>
      <c r="DN111" s="43">
        <f>IF('Anexo V - Quadro Consolidado'!AP110=Conferidor!$DN$2,'Anexo V - Quadro Consolidado'!U110,0)</f>
        <v>0</v>
      </c>
      <c r="DO111" s="43">
        <f>IF('Anexo V - Quadro Consolidado'!AP110=Conferidor!$DO$2,'Anexo V - Quadro Consolidado'!U110,0)</f>
        <v>0</v>
      </c>
      <c r="DQ111" s="43">
        <f>IF('Anexo V - Quadro Consolidado'!AQ110=Conferidor!$DQ$2,'Anexo V - Quadro Consolidado'!V110,0)</f>
        <v>0</v>
      </c>
      <c r="DR111" s="43">
        <f>IF('Anexo V - Quadro Consolidado'!AQ110=Conferidor!$DR$2,'Anexo V - Quadro Consolidado'!V110,0)</f>
        <v>0</v>
      </c>
      <c r="DS111" s="43">
        <f>IF('Anexo V - Quadro Consolidado'!AQ110=Conferidor!$DS$2,'Anexo V - Quadro Consolidado'!V110,0)</f>
        <v>0</v>
      </c>
      <c r="DT111" s="43">
        <f>IF('Anexo V - Quadro Consolidado'!AQ110=Conferidor!$DT$2,'Anexo V - Quadro Consolidado'!V110,0)</f>
        <v>0</v>
      </c>
      <c r="DU111" s="43">
        <f>IF('Anexo V - Quadro Consolidado'!AQ110=Conferidor!$DU$2,'Anexo V - Quadro Consolidado'!V110,0)</f>
        <v>0</v>
      </c>
      <c r="DV111" s="43">
        <f>IF('Anexo V - Quadro Consolidado'!AQ110=Conferidor!$DV$2,'Anexo V - Quadro Consolidado'!V110,0)</f>
        <v>0</v>
      </c>
      <c r="DX111" s="22">
        <f>IF('Anexo V - Quadro Consolidado'!AR110=Conferidor!$DX$2,'Anexo V - Quadro Consolidado'!W110,0)</f>
        <v>0</v>
      </c>
      <c r="DY111" s="22">
        <f>IF('Anexo V - Quadro Consolidado'!AR110=Conferidor!$DY$2,'Anexo V - Quadro Consolidado'!W110,0)</f>
        <v>0</v>
      </c>
      <c r="DZ111" s="22">
        <f>IF('Anexo V - Quadro Consolidado'!AR110=Conferidor!$DZ$2,'Anexo V - Quadro Consolidado'!W110,0)</f>
        <v>0</v>
      </c>
      <c r="EA111" s="22">
        <f>IF('Anexo V - Quadro Consolidado'!AR110=Conferidor!$EA$2,'Anexo V - Quadro Consolidado'!W110,0)</f>
        <v>0</v>
      </c>
      <c r="EB111" s="22">
        <f>IF('Anexo V - Quadro Consolidado'!AR110=Conferidor!$EB$2,'Anexo V - Quadro Consolidado'!W110,0)</f>
        <v>0</v>
      </c>
      <c r="EC111" s="22">
        <f>IF('Anexo V - Quadro Consolidado'!AR110=Conferidor!$EC$2,'Anexo V - Quadro Consolidado'!W110,0)</f>
        <v>0</v>
      </c>
      <c r="EE111" s="43">
        <f>IF('Anexo V - Quadro Consolidado'!AS110=Conferidor!$EE$2,'Anexo V - Quadro Consolidado'!X110,0)</f>
        <v>0</v>
      </c>
      <c r="EF111" s="43">
        <f>IF('Anexo V - Quadro Consolidado'!AS110=Conferidor!$EF$2,'Anexo V - Quadro Consolidado'!X110,0)</f>
        <v>0</v>
      </c>
      <c r="EG111" s="43">
        <f>IF('Anexo V - Quadro Consolidado'!AS110=Conferidor!$EG$2,'Anexo V - Quadro Consolidado'!X110,0)</f>
        <v>0</v>
      </c>
      <c r="EH111" s="43">
        <f>IF('Anexo V - Quadro Consolidado'!AS110=Conferidor!$EH$2,'Anexo V - Quadro Consolidado'!X110,0)</f>
        <v>0</v>
      </c>
      <c r="EI111" s="43">
        <f>IF('Anexo V - Quadro Consolidado'!AS110=Conferidor!$EI$2,'Anexo V - Quadro Consolidado'!X110,0)</f>
        <v>0</v>
      </c>
      <c r="EJ111" s="43">
        <f>IF('Anexo V - Quadro Consolidado'!AS110=Conferidor!$EJ$2,'Anexo V - Quadro Consolidado'!X110,0)</f>
        <v>0</v>
      </c>
      <c r="EL111" s="43">
        <f>IF('Anexo V - Quadro Consolidado'!AT110=Conferidor!$EL$2,'Anexo V - Quadro Consolidado'!Y110,0)</f>
        <v>0</v>
      </c>
      <c r="EM111" s="43">
        <f>IF('Anexo V - Quadro Consolidado'!AT110=Conferidor!$EM$2,'Anexo V - Quadro Consolidado'!Y110,0)</f>
        <v>0</v>
      </c>
      <c r="EN111" s="43">
        <f>IF('Anexo V - Quadro Consolidado'!AT110=Conferidor!$EN$2,'Anexo V - Quadro Consolidado'!Y110,0)</f>
        <v>0</v>
      </c>
      <c r="EO111" s="43">
        <f>IF('Anexo V - Quadro Consolidado'!AT110=Conferidor!$EO$2,'Anexo V - Quadro Consolidado'!Y110,0)</f>
        <v>0</v>
      </c>
      <c r="EP111" s="43">
        <f>IF('Anexo V - Quadro Consolidado'!AT110=Conferidor!$EP$2,'Anexo V - Quadro Consolidado'!Y110,0)</f>
        <v>0</v>
      </c>
      <c r="EQ111" s="43">
        <f>IF('Anexo V - Quadro Consolidado'!AT110=Conferidor!$EQ$2,'Anexo V - Quadro Consolidado'!Y110,0)</f>
        <v>0</v>
      </c>
    </row>
    <row r="112" spans="1:147">
      <c r="A112" s="475" t="s">
        <v>108</v>
      </c>
      <c r="B112" s="475" t="s">
        <v>109</v>
      </c>
      <c r="C112" s="12" t="s">
        <v>90</v>
      </c>
      <c r="D112" s="50">
        <f>IF('Anexo V - Quadro Consolidado'!AA111=Conferidor!$D$2,'Anexo V - Quadro Consolidado'!F111,0)</f>
        <v>0</v>
      </c>
      <c r="E112" s="50">
        <f>IF('Anexo V - Quadro Consolidado'!AA111=Conferidor!$E$2,'Anexo V - Quadro Consolidado'!F111,0)</f>
        <v>0</v>
      </c>
      <c r="F112" s="50">
        <f>IF('Anexo V - Quadro Consolidado'!AA111=Conferidor!$F$2,'Anexo V - Quadro Consolidado'!F111,0)</f>
        <v>0</v>
      </c>
      <c r="G112" s="50">
        <f>IF('Anexo V - Quadro Consolidado'!AA111=Conferidor!$G$2,'Anexo V - Quadro Consolidado'!F111,0)</f>
        <v>0</v>
      </c>
      <c r="H112" s="50">
        <f>IF('Anexo V - Quadro Consolidado'!AA111=Conferidor!$H$2,'Anexo V - Quadro Consolidado'!F111,0)</f>
        <v>0</v>
      </c>
      <c r="I112" s="50">
        <f>IF('Anexo V - Quadro Consolidado'!AA111=Conferidor!$I$2,'Anexo V - Quadro Consolidado'!F111,0)</f>
        <v>0</v>
      </c>
      <c r="K112" s="262">
        <f>IF('Anexo V - Quadro Consolidado'!AB111=Conferidor!$K$2,'Anexo V - Quadro Consolidado'!G111,0)</f>
        <v>0</v>
      </c>
      <c r="L112" s="262">
        <f>IF('Anexo V - Quadro Consolidado'!AB111=Conferidor!$L$2,'Anexo V - Quadro Consolidado'!G111,0)</f>
        <v>0</v>
      </c>
      <c r="M112" s="262">
        <f>IF('Anexo V - Quadro Consolidado'!AB111=Conferidor!$M$2,'Anexo V - Quadro Consolidado'!G111,0)</f>
        <v>0</v>
      </c>
      <c r="N112" s="262">
        <f>IF('Anexo V - Quadro Consolidado'!AB111=Conferidor!$N$2,'Anexo V - Quadro Consolidado'!G111,0)</f>
        <v>0</v>
      </c>
      <c r="O112" s="262">
        <f>IF('Anexo V - Quadro Consolidado'!AB111=Conferidor!$O$2,'Anexo V - Quadro Consolidado'!G111,0)</f>
        <v>0</v>
      </c>
      <c r="P112" s="262">
        <f>IF('Anexo V - Quadro Consolidado'!AB111=Conferidor!$P$2,'Anexo V - Quadro Consolidado'!G111,0)</f>
        <v>0</v>
      </c>
      <c r="R112" s="50">
        <f>IF('Anexo V - Quadro Consolidado'!AC111=Conferidor!$R$2,'Anexo V - Quadro Consolidado'!H111,0)</f>
        <v>0</v>
      </c>
      <c r="S112" s="50">
        <f>IF('Anexo V - Quadro Consolidado'!AC111=Conferidor!$S$2,'Anexo V - Quadro Consolidado'!H111,0)</f>
        <v>0</v>
      </c>
      <c r="T112" s="50">
        <f>IF('Anexo V - Quadro Consolidado'!AC111=Conferidor!$T$2,'Anexo V - Quadro Consolidado'!H111,0)</f>
        <v>0</v>
      </c>
      <c r="U112" s="50">
        <f>IF('Anexo V - Quadro Consolidado'!AC111=Conferidor!$U$2,'Anexo V - Quadro Consolidado'!H111,0)</f>
        <v>0</v>
      </c>
      <c r="V112" s="50">
        <f>IF('Anexo V - Quadro Consolidado'!AC111=Conferidor!$V$2,'Anexo V - Quadro Consolidado'!H111,0)</f>
        <v>0</v>
      </c>
      <c r="W112" s="50">
        <f>IF('Anexo V - Quadro Consolidado'!AC111=Conferidor!$W$2,'Anexo V - Quadro Consolidado'!H111,0)</f>
        <v>0</v>
      </c>
      <c r="Y112" s="43">
        <f>IF('Anexo V - Quadro Consolidado'!AH111=Conferidor!$Y$2,'Anexo V - Quadro Consolidado'!M111,0)</f>
        <v>0</v>
      </c>
      <c r="Z112" s="43">
        <f>IF('Anexo V - Quadro Consolidado'!AH111=Conferidor!$Z$2,'Anexo V - Quadro Consolidado'!M111,0)</f>
        <v>0</v>
      </c>
      <c r="AA112" s="43">
        <f>IF('Anexo V - Quadro Consolidado'!AH111=Conferidor!$AA$2,'Anexo V - Quadro Consolidado'!M111,0)</f>
        <v>0</v>
      </c>
      <c r="AB112" s="43">
        <f>IF('Anexo V - Quadro Consolidado'!AH111=Conferidor!$AB$2,'Anexo V - Quadro Consolidado'!M111,0)</f>
        <v>0</v>
      </c>
      <c r="AC112" s="43">
        <f>IF('Anexo V - Quadro Consolidado'!AH111=Conferidor!$AC$2,'Anexo V - Quadro Consolidado'!M111,0)</f>
        <v>0</v>
      </c>
      <c r="AD112" s="43">
        <f>IF('Anexo V - Quadro Consolidado'!AH111=Conferidor!$AD$2,'Anexo V - Quadro Consolidado'!M111,0)</f>
        <v>0</v>
      </c>
      <c r="AF112" s="43">
        <f>IF('Anexo V - Quadro Consolidado'!AI111=Conferidor!$AF$2,'Anexo V - Quadro Consolidado'!N111,0)</f>
        <v>0</v>
      </c>
      <c r="AG112" s="43">
        <f>IF('Anexo V - Quadro Consolidado'!AI111=Conferidor!$AG$2,'Anexo V - Quadro Consolidado'!N111,0)</f>
        <v>0</v>
      </c>
      <c r="AH112" s="43">
        <f>IF('Anexo V - Quadro Consolidado'!AI111=Conferidor!$AH$2,'Anexo V - Quadro Consolidado'!N111,0)</f>
        <v>0</v>
      </c>
      <c r="AI112" s="43">
        <f>IF('Anexo V - Quadro Consolidado'!AI111=Conferidor!$AI$2,'Anexo V - Quadro Consolidado'!N111,0)</f>
        <v>0</v>
      </c>
      <c r="AJ112" s="43">
        <f>IF('Anexo V - Quadro Consolidado'!AI111=Conferidor!$AJ$2,'Anexo V - Quadro Consolidado'!N111,0)</f>
        <v>0</v>
      </c>
      <c r="AK112" s="43">
        <f>IF('Anexo V - Quadro Consolidado'!AI111=Conferidor!$AK$2,'Anexo V - Quadro Consolidado'!N111,0)</f>
        <v>0</v>
      </c>
      <c r="AM112" s="43">
        <f>IF('Anexo V - Quadro Consolidado'!AJ111=Conferidor!$AM$2,'Anexo V - Quadro Consolidado'!O111,0)</f>
        <v>0</v>
      </c>
      <c r="AN112" s="43">
        <f>IF('Anexo V - Quadro Consolidado'!AJ111=Conferidor!$AN$2,'Anexo V - Quadro Consolidado'!O111,0)</f>
        <v>0</v>
      </c>
      <c r="AO112" s="43">
        <f>IF('Anexo V - Quadro Consolidado'!AJ111=Conferidor!$AO$2,'Anexo V - Quadro Consolidado'!O111,0)</f>
        <v>0</v>
      </c>
      <c r="AP112" s="43">
        <f>IF('Anexo V - Quadro Consolidado'!AJ111=Conferidor!$AP$2,'Anexo V - Quadro Consolidado'!O111,0)</f>
        <v>0</v>
      </c>
      <c r="AQ112" s="43">
        <f>IF('Anexo V - Quadro Consolidado'!AJ111=Conferidor!$AQ$2,'Anexo V - Quadro Consolidado'!O111,0)</f>
        <v>0</v>
      </c>
      <c r="AR112" s="43">
        <f>IF('Anexo V - Quadro Consolidado'!AJ111=Conferidor!$AR$2,'Anexo V - Quadro Consolidado'!O111,0)</f>
        <v>0</v>
      </c>
      <c r="AT112" s="43">
        <f>IF('Anexo V - Quadro Consolidado'!AE111=Conferidor!$AT$2,'Anexo V - Quadro Consolidado'!J111,0)</f>
        <v>0</v>
      </c>
      <c r="AU112" s="43">
        <f>IF('Anexo V - Quadro Consolidado'!AE111=Conferidor!$AU$2,'Anexo V - Quadro Consolidado'!J111,0)</f>
        <v>0</v>
      </c>
      <c r="AV112" s="43">
        <f>IF('Anexo V - Quadro Consolidado'!AE111=Conferidor!$AV$2,'Anexo V - Quadro Consolidado'!J111,0)</f>
        <v>0</v>
      </c>
      <c r="AW112" s="43">
        <f>IF('Anexo V - Quadro Consolidado'!AE111=Conferidor!$AW$2,'Anexo V - Quadro Consolidado'!J111,0)</f>
        <v>0</v>
      </c>
      <c r="AX112" s="43">
        <f>IF('Anexo V - Quadro Consolidado'!AE111=Conferidor!$AX$2,'Anexo V - Quadro Consolidado'!J111,0)</f>
        <v>0</v>
      </c>
      <c r="AY112" s="43">
        <f>IF('Anexo V - Quadro Consolidado'!AE111=Conferidor!$AY$2,'Anexo V - Quadro Consolidado'!J111,0)</f>
        <v>0</v>
      </c>
      <c r="AZ112" s="43">
        <f>IF('Anexo V - Quadro Consolidado'!AE111=Conferidor!$AZ$2,'Anexo V - Quadro Consolidado'!J111,0)</f>
        <v>0</v>
      </c>
      <c r="BA112" s="43">
        <f>IF('Anexo V - Quadro Consolidado'!AE111=Conferidor!$BA$2,'Anexo V - Quadro Consolidado'!J111,0)</f>
        <v>0</v>
      </c>
      <c r="BB112" s="43">
        <f>IF('Anexo V - Quadro Consolidado'!AE111=Conferidor!$BB$2,'Anexo V - Quadro Consolidado'!J111,0)</f>
        <v>0</v>
      </c>
      <c r="BD112" s="43">
        <f>IF('Anexo V - Quadro Consolidado'!AF111=Conferidor!$BD$2,'Anexo V - Quadro Consolidado'!K111,0)</f>
        <v>0</v>
      </c>
      <c r="BE112" s="43">
        <f>IF('Anexo V - Quadro Consolidado'!AF111=Conferidor!$BE$2,'Anexo V - Quadro Consolidado'!K111,0)</f>
        <v>0</v>
      </c>
      <c r="BF112" s="43">
        <f>IF('Anexo V - Quadro Consolidado'!AF111=Conferidor!$BF$2,'Anexo V - Quadro Consolidado'!K111,0)</f>
        <v>0</v>
      </c>
      <c r="BG112" s="43">
        <f>IF('Anexo V - Quadro Consolidado'!AF111=Conferidor!$BG$2,'Anexo V - Quadro Consolidado'!K111,0)</f>
        <v>0</v>
      </c>
      <c r="BH112" s="43">
        <f>IF('Anexo V - Quadro Consolidado'!AF111=Conferidor!$BH$2,'Anexo V - Quadro Consolidado'!K111,0)</f>
        <v>1</v>
      </c>
      <c r="BI112" s="43">
        <f>IF('Anexo V - Quadro Consolidado'!AF111=Conferidor!$BI$2,'Anexo V - Quadro Consolidado'!K111,0)</f>
        <v>0</v>
      </c>
      <c r="BJ112" s="43">
        <f>IF('Anexo V - Quadro Consolidado'!AF111=Conferidor!$BJ$2,'Anexo V - Quadro Consolidado'!K111,0)</f>
        <v>0</v>
      </c>
      <c r="BK112" s="43">
        <f>IF('Anexo V - Quadro Consolidado'!AF111=Conferidor!$BK$2,'Anexo V - Quadro Consolidado'!K111,0)</f>
        <v>0</v>
      </c>
      <c r="BM112" s="43">
        <f>IF('Anexo V - Quadro Consolidado'!AG111=Conferidor!$BM$2,'Anexo V - Quadro Consolidado'!L111,0)</f>
        <v>0</v>
      </c>
      <c r="BN112" s="43">
        <f>IF('Anexo V - Quadro Consolidado'!AG111=Conferidor!$BN$2,'Anexo V - Quadro Consolidado'!L111,0)</f>
        <v>0</v>
      </c>
      <c r="BO112" s="43">
        <f>IF('Anexo V - Quadro Consolidado'!AG111=Conferidor!$BO$2,'Anexo V - Quadro Consolidado'!L111,0)</f>
        <v>0</v>
      </c>
      <c r="BP112" s="43">
        <f>IF('Anexo V - Quadro Consolidado'!AG111=Conferidor!$BP$2,'Anexo V - Quadro Consolidado'!L111,0)</f>
        <v>0</v>
      </c>
      <c r="BQ112" s="43">
        <f>IF('Anexo V - Quadro Consolidado'!AG111=Conferidor!$BQ$2,'Anexo V - Quadro Consolidado'!L111,0)</f>
        <v>0</v>
      </c>
      <c r="BR112" s="43">
        <f>IF('Anexo V - Quadro Consolidado'!AG111=Conferidor!$BR$2,'Anexo V - Quadro Consolidado'!L111,0)</f>
        <v>0</v>
      </c>
      <c r="BT112" s="43">
        <f>IF('Anexo V - Quadro Consolidado'!AD111=Conferidor!$BT$2,'Anexo V - Quadro Consolidado'!I111,0)</f>
        <v>0</v>
      </c>
      <c r="BU112" s="43">
        <f>IF('Anexo V - Quadro Consolidado'!AD111=Conferidor!$BU$2,'Anexo V - Quadro Consolidado'!I111,0)</f>
        <v>0</v>
      </c>
      <c r="BV112" s="43">
        <f>IF('Anexo V - Quadro Consolidado'!AD111=Conferidor!$BV$2,'Anexo V - Quadro Consolidado'!I111,0)</f>
        <v>0</v>
      </c>
      <c r="BW112" s="43">
        <f>IF('Anexo V - Quadro Consolidado'!AD111=Conferidor!$BW$2,'Anexo V - Quadro Consolidado'!I111,0)</f>
        <v>0</v>
      </c>
      <c r="BX112" s="43">
        <f>IF('Anexo V - Quadro Consolidado'!AD111=Conferidor!$BX$2,'Anexo V - Quadro Consolidado'!I111,0)</f>
        <v>0</v>
      </c>
      <c r="BY112" s="43">
        <f>IF('Anexo V - Quadro Consolidado'!AD111=Conferidor!$BY$2,'Anexo V - Quadro Consolidado'!I111,0)</f>
        <v>0</v>
      </c>
      <c r="CA112" s="43">
        <f>IF('Anexo V - Quadro Consolidado'!AK111=Conferidor!$CA$2,'Anexo V - Quadro Consolidado'!P111,0)</f>
        <v>0</v>
      </c>
      <c r="CB112" s="43">
        <f>IF('Anexo V - Quadro Consolidado'!AK111=Conferidor!$CB$2,'Anexo V - Quadro Consolidado'!P111,0)</f>
        <v>0</v>
      </c>
      <c r="CC112" s="43">
        <f>IF('Anexo V - Quadro Consolidado'!AK111=Conferidor!$CC$2,'Anexo V - Quadro Consolidado'!P111,0)</f>
        <v>0</v>
      </c>
      <c r="CD112" s="43">
        <f>IF('Anexo V - Quadro Consolidado'!AK111=Conferidor!$CD$2,'Anexo V - Quadro Consolidado'!P111,0)</f>
        <v>0</v>
      </c>
      <c r="CE112" s="43">
        <f>IF('Anexo V - Quadro Consolidado'!AK111=Conferidor!$CE$2,'Anexo V - Quadro Consolidado'!P111,0)</f>
        <v>0</v>
      </c>
      <c r="CF112" s="43">
        <f>IF('Anexo V - Quadro Consolidado'!AK111=Conferidor!$CF$2,'Anexo V - Quadro Consolidado'!P111,0)</f>
        <v>0</v>
      </c>
      <c r="CH112" s="43">
        <f>IF('Anexo V - Quadro Consolidado'!AM111=Conferidor!$CH$2,'Anexo V - Quadro Consolidado'!R111,0)</f>
        <v>0</v>
      </c>
      <c r="CI112" s="43">
        <f>IF('Anexo V - Quadro Consolidado'!AM111=Conferidor!$CI$2,'Anexo V - Quadro Consolidado'!R111,0)</f>
        <v>0</v>
      </c>
      <c r="CJ112" s="43">
        <f>IF('Anexo V - Quadro Consolidado'!AM111=Conferidor!$CJ$2,'Anexo V - Quadro Consolidado'!R111,0)</f>
        <v>0</v>
      </c>
      <c r="CK112" s="43">
        <f>IF('Anexo V - Quadro Consolidado'!AM111=Conferidor!$CK$2,'Anexo V - Quadro Consolidado'!R111,0)</f>
        <v>0</v>
      </c>
      <c r="CL112" s="43">
        <f>IF('Anexo V - Quadro Consolidado'!AM111=Conferidor!$CL$2,'Anexo V - Quadro Consolidado'!R111,0)</f>
        <v>0</v>
      </c>
      <c r="CM112" s="43">
        <f>IF('Anexo V - Quadro Consolidado'!AM111=Conferidor!$CM$2,'Anexo V - Quadro Consolidado'!R111,0)</f>
        <v>0</v>
      </c>
      <c r="CO112" s="43">
        <f>IF('Anexo V - Quadro Consolidado'!AN111=Conferidor!$CO$2,'Anexo V - Quadro Consolidado'!S111,0)</f>
        <v>0</v>
      </c>
      <c r="CP112" s="43">
        <f>IF('Anexo V - Quadro Consolidado'!AN111=Conferidor!$CP$2,'Anexo V - Quadro Consolidado'!S111,0)</f>
        <v>0</v>
      </c>
      <c r="CQ112" s="43">
        <f>IF('Anexo V - Quadro Consolidado'!AN111=Conferidor!$CQ$2,'Anexo V - Quadro Consolidado'!S111,0)</f>
        <v>0</v>
      </c>
      <c r="CR112" s="43">
        <f>IF('Anexo V - Quadro Consolidado'!AN111=Conferidor!$CR$2,'Anexo V - Quadro Consolidado'!S111,0)</f>
        <v>0</v>
      </c>
      <c r="CS112" s="43">
        <f>IF('Anexo V - Quadro Consolidado'!AN111=Conferidor!$CS$2,'Anexo V - Quadro Consolidado'!S111,0)</f>
        <v>0</v>
      </c>
      <c r="CT112" s="43">
        <f>IF('Anexo V - Quadro Consolidado'!AN111=Conferidor!$CT$2,'Anexo V - Quadro Consolidado'!S111,0)</f>
        <v>0</v>
      </c>
      <c r="CV112" s="43">
        <f>IF('Anexo V - Quadro Consolidado'!AO111=Conferidor!$CV$2,'Anexo V - Quadro Consolidado'!T111,0)</f>
        <v>0</v>
      </c>
      <c r="CW112" s="43">
        <f>IF('Anexo V - Quadro Consolidado'!AO111=Conferidor!$CW$2,'Anexo V - Quadro Consolidado'!T111,0)</f>
        <v>0</v>
      </c>
      <c r="CX112" s="43">
        <f>IF('Anexo V - Quadro Consolidado'!AO111=Conferidor!$CX$2,'Anexo V - Quadro Consolidado'!T111,0)</f>
        <v>0</v>
      </c>
      <c r="CY112" s="43">
        <f>IF('Anexo V - Quadro Consolidado'!AO111=Conferidor!$CY$2,'Anexo V - Quadro Consolidado'!T111,0)</f>
        <v>0</v>
      </c>
      <c r="CZ112" s="43">
        <f>IF('Anexo V - Quadro Consolidado'!AO111=Conferidor!$CZ$2,'Anexo V - Quadro Consolidado'!T111,0)</f>
        <v>0</v>
      </c>
      <c r="DA112" s="43">
        <f>IF('Anexo V - Quadro Consolidado'!AO111=Conferidor!$DA$2,'Anexo V - Quadro Consolidado'!T111,0)</f>
        <v>0</v>
      </c>
      <c r="DC112" s="43">
        <f>IF('Anexo V - Quadro Consolidado'!AL111=Conferidor!$DC$2,'Anexo V - Quadro Consolidado'!Q111,0)</f>
        <v>0</v>
      </c>
      <c r="DD112" s="43">
        <f>IF('Anexo V - Quadro Consolidado'!AL111=Conferidor!$DD$2,'Anexo V - Quadro Consolidado'!Q111,0)</f>
        <v>0</v>
      </c>
      <c r="DE112" s="43">
        <f>IF('Anexo V - Quadro Consolidado'!AL111=Conferidor!$DE$2,'Anexo V - Quadro Consolidado'!Q111,0)</f>
        <v>0</v>
      </c>
      <c r="DF112" s="43">
        <f>IF('Anexo V - Quadro Consolidado'!AL111=Conferidor!$DF$2,'Anexo V - Quadro Consolidado'!Q111,0)</f>
        <v>0</v>
      </c>
      <c r="DG112" s="43">
        <f>IF('Anexo V - Quadro Consolidado'!AL111=Conferidor!$DG$2,'Anexo V - Quadro Consolidado'!Q111,0)</f>
        <v>0</v>
      </c>
      <c r="DH112" s="43">
        <f>IF('Anexo V - Quadro Consolidado'!AL111=Conferidor!$DH$2,'Anexo V - Quadro Consolidado'!Q111,0)</f>
        <v>0</v>
      </c>
      <c r="DJ112" s="43">
        <f>IF('Anexo V - Quadro Consolidado'!AP111=Conferidor!$DJ$2,'Anexo V - Quadro Consolidado'!U111,0)</f>
        <v>0</v>
      </c>
      <c r="DK112" s="43">
        <f>IF('Anexo V - Quadro Consolidado'!AP111=Conferidor!$DK$2,'Anexo V - Quadro Consolidado'!U111,0)</f>
        <v>0</v>
      </c>
      <c r="DL112" s="43">
        <f>IF('Anexo V - Quadro Consolidado'!AP111=Conferidor!$DL$2,'Anexo V - Quadro Consolidado'!U111,0)</f>
        <v>0</v>
      </c>
      <c r="DM112" s="43">
        <f>IF('Anexo V - Quadro Consolidado'!AP111=Conferidor!$DM$2,'Anexo V - Quadro Consolidado'!U111,0)</f>
        <v>0</v>
      </c>
      <c r="DN112" s="43">
        <f>IF('Anexo V - Quadro Consolidado'!AP111=Conferidor!$DN$2,'Anexo V - Quadro Consolidado'!U111,0)</f>
        <v>0</v>
      </c>
      <c r="DO112" s="43">
        <f>IF('Anexo V - Quadro Consolidado'!AP111=Conferidor!$DO$2,'Anexo V - Quadro Consolidado'!U111,0)</f>
        <v>0</v>
      </c>
      <c r="DQ112" s="43">
        <f>IF('Anexo V - Quadro Consolidado'!AQ111=Conferidor!$DQ$2,'Anexo V - Quadro Consolidado'!V111,0)</f>
        <v>0</v>
      </c>
      <c r="DR112" s="43">
        <f>IF('Anexo V - Quadro Consolidado'!AQ111=Conferidor!$DR$2,'Anexo V - Quadro Consolidado'!V111,0)</f>
        <v>0</v>
      </c>
      <c r="DS112" s="43">
        <f>IF('Anexo V - Quadro Consolidado'!AQ111=Conferidor!$DS$2,'Anexo V - Quadro Consolidado'!V111,0)</f>
        <v>0</v>
      </c>
      <c r="DT112" s="43">
        <f>IF('Anexo V - Quadro Consolidado'!AQ111=Conferidor!$DT$2,'Anexo V - Quadro Consolidado'!V111,0)</f>
        <v>0</v>
      </c>
      <c r="DU112" s="43">
        <f>IF('Anexo V - Quadro Consolidado'!AQ111=Conferidor!$DU$2,'Anexo V - Quadro Consolidado'!V111,0)</f>
        <v>0</v>
      </c>
      <c r="DV112" s="43">
        <f>IF('Anexo V - Quadro Consolidado'!AQ111=Conferidor!$DV$2,'Anexo V - Quadro Consolidado'!V111,0)</f>
        <v>0</v>
      </c>
      <c r="DX112" s="22">
        <f>IF('Anexo V - Quadro Consolidado'!AR111=Conferidor!$DX$2,'Anexo V - Quadro Consolidado'!W111,0)</f>
        <v>0</v>
      </c>
      <c r="DY112" s="22">
        <f>IF('Anexo V - Quadro Consolidado'!AR111=Conferidor!$DY$2,'Anexo V - Quadro Consolidado'!W111,0)</f>
        <v>0</v>
      </c>
      <c r="DZ112" s="22">
        <f>IF('Anexo V - Quadro Consolidado'!AR111=Conferidor!$DZ$2,'Anexo V - Quadro Consolidado'!W111,0)</f>
        <v>0</v>
      </c>
      <c r="EA112" s="22">
        <f>IF('Anexo V - Quadro Consolidado'!AR111=Conferidor!$EA$2,'Anexo V - Quadro Consolidado'!W111,0)</f>
        <v>0</v>
      </c>
      <c r="EB112" s="22">
        <f>IF('Anexo V - Quadro Consolidado'!AR111=Conferidor!$EB$2,'Anexo V - Quadro Consolidado'!W111,0)</f>
        <v>0</v>
      </c>
      <c r="EC112" s="22">
        <f>IF('Anexo V - Quadro Consolidado'!AR111=Conferidor!$EC$2,'Anexo V - Quadro Consolidado'!W111,0)</f>
        <v>0</v>
      </c>
      <c r="EE112" s="43">
        <f>IF('Anexo V - Quadro Consolidado'!AS111=Conferidor!$EE$2,'Anexo V - Quadro Consolidado'!X111,0)</f>
        <v>0</v>
      </c>
      <c r="EF112" s="43">
        <f>IF('Anexo V - Quadro Consolidado'!AS111=Conferidor!$EF$2,'Anexo V - Quadro Consolidado'!X111,0)</f>
        <v>0</v>
      </c>
      <c r="EG112" s="43">
        <f>IF('Anexo V - Quadro Consolidado'!AS111=Conferidor!$EG$2,'Anexo V - Quadro Consolidado'!X111,0)</f>
        <v>0</v>
      </c>
      <c r="EH112" s="43">
        <f>IF('Anexo V - Quadro Consolidado'!AS111=Conferidor!$EH$2,'Anexo V - Quadro Consolidado'!X111,0)</f>
        <v>0</v>
      </c>
      <c r="EI112" s="43">
        <f>IF('Anexo V - Quadro Consolidado'!AS111=Conferidor!$EI$2,'Anexo V - Quadro Consolidado'!X111,0)</f>
        <v>0</v>
      </c>
      <c r="EJ112" s="43">
        <f>IF('Anexo V - Quadro Consolidado'!AS111=Conferidor!$EJ$2,'Anexo V - Quadro Consolidado'!X111,0)</f>
        <v>0</v>
      </c>
      <c r="EL112" s="43">
        <f>IF('Anexo V - Quadro Consolidado'!AT111=Conferidor!$EL$2,'Anexo V - Quadro Consolidado'!Y111,0)</f>
        <v>0</v>
      </c>
      <c r="EM112" s="43">
        <f>IF('Anexo V - Quadro Consolidado'!AT111=Conferidor!$EM$2,'Anexo V - Quadro Consolidado'!Y111,0)</f>
        <v>0</v>
      </c>
      <c r="EN112" s="43">
        <f>IF('Anexo V - Quadro Consolidado'!AT111=Conferidor!$EN$2,'Anexo V - Quadro Consolidado'!Y111,0)</f>
        <v>0</v>
      </c>
      <c r="EO112" s="43">
        <f>IF('Anexo V - Quadro Consolidado'!AT111=Conferidor!$EO$2,'Anexo V - Quadro Consolidado'!Y111,0)</f>
        <v>0</v>
      </c>
      <c r="EP112" s="43">
        <f>IF('Anexo V - Quadro Consolidado'!AT111=Conferidor!$EP$2,'Anexo V - Quadro Consolidado'!Y111,0)</f>
        <v>0</v>
      </c>
      <c r="EQ112" s="43">
        <f>IF('Anexo V - Quadro Consolidado'!AT111=Conferidor!$EQ$2,'Anexo V - Quadro Consolidado'!Y111,0)</f>
        <v>0</v>
      </c>
    </row>
    <row r="113" spans="1:147">
      <c r="A113" s="475" t="s">
        <v>108</v>
      </c>
      <c r="B113" s="475" t="s">
        <v>109</v>
      </c>
      <c r="C113" s="12" t="s">
        <v>78</v>
      </c>
      <c r="D113" s="50">
        <f>IF('Anexo V - Quadro Consolidado'!AA112=Conferidor!$D$2,'Anexo V - Quadro Consolidado'!F112,0)</f>
        <v>0</v>
      </c>
      <c r="E113" s="50">
        <f>IF('Anexo V - Quadro Consolidado'!AA112=Conferidor!$E$2,'Anexo V - Quadro Consolidado'!F112,0)</f>
        <v>0</v>
      </c>
      <c r="F113" s="50">
        <f>IF('Anexo V - Quadro Consolidado'!AA112=Conferidor!$F$2,'Anexo V - Quadro Consolidado'!F112,0)</f>
        <v>0</v>
      </c>
      <c r="G113" s="50">
        <f>IF('Anexo V - Quadro Consolidado'!AA112=Conferidor!$G$2,'Anexo V - Quadro Consolidado'!F112,0)</f>
        <v>0</v>
      </c>
      <c r="H113" s="50">
        <f>IF('Anexo V - Quadro Consolidado'!AA112=Conferidor!$H$2,'Anexo V - Quadro Consolidado'!F112,0)</f>
        <v>0</v>
      </c>
      <c r="I113" s="50">
        <f>IF('Anexo V - Quadro Consolidado'!AA112=Conferidor!$I$2,'Anexo V - Quadro Consolidado'!F112,0)</f>
        <v>0</v>
      </c>
      <c r="K113" s="262">
        <f>IF('Anexo V - Quadro Consolidado'!AB112=Conferidor!$K$2,'Anexo V - Quadro Consolidado'!G112,0)</f>
        <v>0</v>
      </c>
      <c r="L113" s="262">
        <f>IF('Anexo V - Quadro Consolidado'!AB112=Conferidor!$L$2,'Anexo V - Quadro Consolidado'!G112,0)</f>
        <v>0</v>
      </c>
      <c r="M113" s="262">
        <f>IF('Anexo V - Quadro Consolidado'!AB112=Conferidor!$M$2,'Anexo V - Quadro Consolidado'!G112,0)</f>
        <v>0</v>
      </c>
      <c r="N113" s="262">
        <f>IF('Anexo V - Quadro Consolidado'!AB112=Conferidor!$N$2,'Anexo V - Quadro Consolidado'!G112,0)</f>
        <v>0</v>
      </c>
      <c r="O113" s="262">
        <f>IF('Anexo V - Quadro Consolidado'!AB112=Conferidor!$O$2,'Anexo V - Quadro Consolidado'!G112,0)</f>
        <v>0</v>
      </c>
      <c r="P113" s="262">
        <f>IF('Anexo V - Quadro Consolidado'!AB112=Conferidor!$P$2,'Anexo V - Quadro Consolidado'!G112,0)</f>
        <v>0</v>
      </c>
      <c r="R113" s="50">
        <f>IF('Anexo V - Quadro Consolidado'!AC112=Conferidor!$R$2,'Anexo V - Quadro Consolidado'!H112,0)</f>
        <v>0</v>
      </c>
      <c r="S113" s="50">
        <f>IF('Anexo V - Quadro Consolidado'!AC112=Conferidor!$S$2,'Anexo V - Quadro Consolidado'!H112,0)</f>
        <v>0</v>
      </c>
      <c r="T113" s="50">
        <f>IF('Anexo V - Quadro Consolidado'!AC112=Conferidor!$T$2,'Anexo V - Quadro Consolidado'!H112,0)</f>
        <v>0</v>
      </c>
      <c r="U113" s="50">
        <f>IF('Anexo V - Quadro Consolidado'!AC112=Conferidor!$U$2,'Anexo V - Quadro Consolidado'!H112,0)</f>
        <v>0</v>
      </c>
      <c r="V113" s="50">
        <f>IF('Anexo V - Quadro Consolidado'!AC112=Conferidor!$V$2,'Anexo V - Quadro Consolidado'!H112,0)</f>
        <v>0</v>
      </c>
      <c r="W113" s="50">
        <f>IF('Anexo V - Quadro Consolidado'!AC112=Conferidor!$W$2,'Anexo V - Quadro Consolidado'!H112,0)</f>
        <v>0</v>
      </c>
      <c r="Y113" s="43">
        <f>IF('Anexo V - Quadro Consolidado'!AH112=Conferidor!$Y$2,'Anexo V - Quadro Consolidado'!M112,0)</f>
        <v>0</v>
      </c>
      <c r="Z113" s="43">
        <f>IF('Anexo V - Quadro Consolidado'!AH112=Conferidor!$Z$2,'Anexo V - Quadro Consolidado'!M112,0)</f>
        <v>0</v>
      </c>
      <c r="AA113" s="43">
        <f>IF('Anexo V - Quadro Consolidado'!AH112=Conferidor!$AA$2,'Anexo V - Quadro Consolidado'!M112,0)</f>
        <v>0</v>
      </c>
      <c r="AB113" s="43">
        <f>IF('Anexo V - Quadro Consolidado'!AH112=Conferidor!$AB$2,'Anexo V - Quadro Consolidado'!M112,0)</f>
        <v>0</v>
      </c>
      <c r="AC113" s="43">
        <f>IF('Anexo V - Quadro Consolidado'!AH112=Conferidor!$AC$2,'Anexo V - Quadro Consolidado'!M112,0)</f>
        <v>0</v>
      </c>
      <c r="AD113" s="43">
        <f>IF('Anexo V - Quadro Consolidado'!AH112=Conferidor!$AD$2,'Anexo V - Quadro Consolidado'!M112,0)</f>
        <v>0</v>
      </c>
      <c r="AF113" s="43">
        <f>IF('Anexo V - Quadro Consolidado'!AI112=Conferidor!$AF$2,'Anexo V - Quadro Consolidado'!N112,0)</f>
        <v>0</v>
      </c>
      <c r="AG113" s="43">
        <f>IF('Anexo V - Quadro Consolidado'!AI112=Conferidor!$AG$2,'Anexo V - Quadro Consolidado'!N112,0)</f>
        <v>0</v>
      </c>
      <c r="AH113" s="43">
        <f>IF('Anexo V - Quadro Consolidado'!AI112=Conferidor!$AH$2,'Anexo V - Quadro Consolidado'!N112,0)</f>
        <v>0</v>
      </c>
      <c r="AI113" s="43">
        <f>IF('Anexo V - Quadro Consolidado'!AI112=Conferidor!$AI$2,'Anexo V - Quadro Consolidado'!N112,0)</f>
        <v>0</v>
      </c>
      <c r="AJ113" s="43">
        <f>IF('Anexo V - Quadro Consolidado'!AI112=Conferidor!$AJ$2,'Anexo V - Quadro Consolidado'!N112,0)</f>
        <v>0</v>
      </c>
      <c r="AK113" s="43">
        <f>IF('Anexo V - Quadro Consolidado'!AI112=Conferidor!$AK$2,'Anexo V - Quadro Consolidado'!N112,0)</f>
        <v>0</v>
      </c>
      <c r="AM113" s="43">
        <f>IF('Anexo V - Quadro Consolidado'!AJ112=Conferidor!$AM$2,'Anexo V - Quadro Consolidado'!O112,0)</f>
        <v>0</v>
      </c>
      <c r="AN113" s="43">
        <f>IF('Anexo V - Quadro Consolidado'!AJ112=Conferidor!$AN$2,'Anexo V - Quadro Consolidado'!O112,0)</f>
        <v>0</v>
      </c>
      <c r="AO113" s="43">
        <f>IF('Anexo V - Quadro Consolidado'!AJ112=Conferidor!$AO$2,'Anexo V - Quadro Consolidado'!O112,0)</f>
        <v>0</v>
      </c>
      <c r="AP113" s="43">
        <f>IF('Anexo V - Quadro Consolidado'!AJ112=Conferidor!$AP$2,'Anexo V - Quadro Consolidado'!O112,0)</f>
        <v>0</v>
      </c>
      <c r="AQ113" s="43">
        <f>IF('Anexo V - Quadro Consolidado'!AJ112=Conferidor!$AQ$2,'Anexo V - Quadro Consolidado'!O112,0)</f>
        <v>0</v>
      </c>
      <c r="AR113" s="43">
        <f>IF('Anexo V - Quadro Consolidado'!AJ112=Conferidor!$AR$2,'Anexo V - Quadro Consolidado'!O112,0)</f>
        <v>0</v>
      </c>
      <c r="AT113" s="43">
        <f>IF('Anexo V - Quadro Consolidado'!AE112=Conferidor!$AT$2,'Anexo V - Quadro Consolidado'!J112,0)</f>
        <v>0</v>
      </c>
      <c r="AU113" s="43">
        <f>IF('Anexo V - Quadro Consolidado'!AE112=Conferidor!$AU$2,'Anexo V - Quadro Consolidado'!J112,0)</f>
        <v>0</v>
      </c>
      <c r="AV113" s="43">
        <f>IF('Anexo V - Quadro Consolidado'!AE112=Conferidor!$AV$2,'Anexo V - Quadro Consolidado'!J112,0)</f>
        <v>0</v>
      </c>
      <c r="AW113" s="43">
        <f>IF('Anexo V - Quadro Consolidado'!AE112=Conferidor!$AW$2,'Anexo V - Quadro Consolidado'!J112,0)</f>
        <v>0</v>
      </c>
      <c r="AX113" s="43">
        <f>IF('Anexo V - Quadro Consolidado'!AE112=Conferidor!$AX$2,'Anexo V - Quadro Consolidado'!J112,0)</f>
        <v>1</v>
      </c>
      <c r="AY113" s="43">
        <f>IF('Anexo V - Quadro Consolidado'!AE112=Conferidor!$AY$2,'Anexo V - Quadro Consolidado'!J112,0)</f>
        <v>0</v>
      </c>
      <c r="AZ113" s="43">
        <f>IF('Anexo V - Quadro Consolidado'!AE112=Conferidor!$AZ$2,'Anexo V - Quadro Consolidado'!J112,0)</f>
        <v>0</v>
      </c>
      <c r="BA113" s="43">
        <f>IF('Anexo V - Quadro Consolidado'!AE112=Conferidor!$BA$2,'Anexo V - Quadro Consolidado'!J112,0)</f>
        <v>0</v>
      </c>
      <c r="BB113" s="43">
        <f>IF('Anexo V - Quadro Consolidado'!AE112=Conferidor!$BB$2,'Anexo V - Quadro Consolidado'!J112,0)</f>
        <v>0</v>
      </c>
      <c r="BD113" s="43">
        <f>IF('Anexo V - Quadro Consolidado'!AF112=Conferidor!$BD$2,'Anexo V - Quadro Consolidado'!K112,0)</f>
        <v>0</v>
      </c>
      <c r="BE113" s="43">
        <f>IF('Anexo V - Quadro Consolidado'!AF112=Conferidor!$BE$2,'Anexo V - Quadro Consolidado'!K112,0)</f>
        <v>0</v>
      </c>
      <c r="BF113" s="43">
        <f>IF('Anexo V - Quadro Consolidado'!AF112=Conferidor!$BF$2,'Anexo V - Quadro Consolidado'!K112,0)</f>
        <v>0</v>
      </c>
      <c r="BG113" s="43">
        <f>IF('Anexo V - Quadro Consolidado'!AF112=Conferidor!$BG$2,'Anexo V - Quadro Consolidado'!K112,0)</f>
        <v>0</v>
      </c>
      <c r="BH113" s="43">
        <f>IF('Anexo V - Quadro Consolidado'!AF112=Conferidor!$BH$2,'Anexo V - Quadro Consolidado'!K112,0)</f>
        <v>0</v>
      </c>
      <c r="BI113" s="43">
        <f>IF('Anexo V - Quadro Consolidado'!AF112=Conferidor!$BI$2,'Anexo V - Quadro Consolidado'!K112,0)</f>
        <v>0</v>
      </c>
      <c r="BJ113" s="43">
        <f>IF('Anexo V - Quadro Consolidado'!AF112=Conferidor!$BJ$2,'Anexo V - Quadro Consolidado'!K112,0)</f>
        <v>0</v>
      </c>
      <c r="BK113" s="43">
        <f>IF('Anexo V - Quadro Consolidado'!AF112=Conferidor!$BK$2,'Anexo V - Quadro Consolidado'!K112,0)</f>
        <v>0</v>
      </c>
      <c r="BM113" s="43">
        <f>IF('Anexo V - Quadro Consolidado'!AG112=Conferidor!$BM$2,'Anexo V - Quadro Consolidado'!L112,0)</f>
        <v>0</v>
      </c>
      <c r="BN113" s="43">
        <f>IF('Anexo V - Quadro Consolidado'!AG112=Conferidor!$BN$2,'Anexo V - Quadro Consolidado'!L112,0)</f>
        <v>0</v>
      </c>
      <c r="BO113" s="43">
        <f>IF('Anexo V - Quadro Consolidado'!AG112=Conferidor!$BO$2,'Anexo V - Quadro Consolidado'!L112,0)</f>
        <v>0</v>
      </c>
      <c r="BP113" s="43">
        <f>IF('Anexo V - Quadro Consolidado'!AG112=Conferidor!$BP$2,'Anexo V - Quadro Consolidado'!L112,0)</f>
        <v>0</v>
      </c>
      <c r="BQ113" s="43">
        <f>IF('Anexo V - Quadro Consolidado'!AG112=Conferidor!$BQ$2,'Anexo V - Quadro Consolidado'!L112,0)</f>
        <v>0</v>
      </c>
      <c r="BR113" s="43">
        <f>IF('Anexo V - Quadro Consolidado'!AG112=Conferidor!$BR$2,'Anexo V - Quadro Consolidado'!L112,0)</f>
        <v>0</v>
      </c>
      <c r="BT113" s="43">
        <f>IF('Anexo V - Quadro Consolidado'!AD112=Conferidor!$BT$2,'Anexo V - Quadro Consolidado'!I112,0)</f>
        <v>0</v>
      </c>
      <c r="BU113" s="43">
        <f>IF('Anexo V - Quadro Consolidado'!AD112=Conferidor!$BU$2,'Anexo V - Quadro Consolidado'!I112,0)</f>
        <v>0</v>
      </c>
      <c r="BV113" s="43">
        <f>IF('Anexo V - Quadro Consolidado'!AD112=Conferidor!$BV$2,'Anexo V - Quadro Consolidado'!I112,0)</f>
        <v>0</v>
      </c>
      <c r="BW113" s="43">
        <f>IF('Anexo V - Quadro Consolidado'!AD112=Conferidor!$BW$2,'Anexo V - Quadro Consolidado'!I112,0)</f>
        <v>0</v>
      </c>
      <c r="BX113" s="43">
        <f>IF('Anexo V - Quadro Consolidado'!AD112=Conferidor!$BX$2,'Anexo V - Quadro Consolidado'!I112,0)</f>
        <v>0</v>
      </c>
      <c r="BY113" s="43">
        <f>IF('Anexo V - Quadro Consolidado'!AD112=Conferidor!$BY$2,'Anexo V - Quadro Consolidado'!I112,0)</f>
        <v>0</v>
      </c>
      <c r="CA113" s="43">
        <f>IF('Anexo V - Quadro Consolidado'!AK112=Conferidor!$CA$2,'Anexo V - Quadro Consolidado'!P112,0)</f>
        <v>0</v>
      </c>
      <c r="CB113" s="43">
        <f>IF('Anexo V - Quadro Consolidado'!AK112=Conferidor!$CB$2,'Anexo V - Quadro Consolidado'!P112,0)</f>
        <v>0</v>
      </c>
      <c r="CC113" s="43">
        <f>IF('Anexo V - Quadro Consolidado'!AK112=Conferidor!$CC$2,'Anexo V - Quadro Consolidado'!P112,0)</f>
        <v>0</v>
      </c>
      <c r="CD113" s="43">
        <f>IF('Anexo V - Quadro Consolidado'!AK112=Conferidor!$CD$2,'Anexo V - Quadro Consolidado'!P112,0)</f>
        <v>0</v>
      </c>
      <c r="CE113" s="43">
        <f>IF('Anexo V - Quadro Consolidado'!AK112=Conferidor!$CE$2,'Anexo V - Quadro Consolidado'!P112,0)</f>
        <v>0</v>
      </c>
      <c r="CF113" s="43">
        <f>IF('Anexo V - Quadro Consolidado'!AK112=Conferidor!$CF$2,'Anexo V - Quadro Consolidado'!P112,0)</f>
        <v>0</v>
      </c>
      <c r="CH113" s="43">
        <f>IF('Anexo V - Quadro Consolidado'!AM112=Conferidor!$CH$2,'Anexo V - Quadro Consolidado'!R112,0)</f>
        <v>0</v>
      </c>
      <c r="CI113" s="43">
        <f>IF('Anexo V - Quadro Consolidado'!AM112=Conferidor!$CI$2,'Anexo V - Quadro Consolidado'!R112,0)</f>
        <v>0</v>
      </c>
      <c r="CJ113" s="43">
        <f>IF('Anexo V - Quadro Consolidado'!AM112=Conferidor!$CJ$2,'Anexo V - Quadro Consolidado'!R112,0)</f>
        <v>0</v>
      </c>
      <c r="CK113" s="43">
        <f>IF('Anexo V - Quadro Consolidado'!AM112=Conferidor!$CK$2,'Anexo V - Quadro Consolidado'!R112,0)</f>
        <v>0</v>
      </c>
      <c r="CL113" s="43">
        <f>IF('Anexo V - Quadro Consolidado'!AM112=Conferidor!$CL$2,'Anexo V - Quadro Consolidado'!R112,0)</f>
        <v>0</v>
      </c>
      <c r="CM113" s="43">
        <f>IF('Anexo V - Quadro Consolidado'!AM112=Conferidor!$CM$2,'Anexo V - Quadro Consolidado'!R112,0)</f>
        <v>0</v>
      </c>
      <c r="CO113" s="43">
        <f>IF('Anexo V - Quadro Consolidado'!AN112=Conferidor!$CO$2,'Anexo V - Quadro Consolidado'!S112,0)</f>
        <v>0</v>
      </c>
      <c r="CP113" s="43">
        <f>IF('Anexo V - Quadro Consolidado'!AN112=Conferidor!$CP$2,'Anexo V - Quadro Consolidado'!S112,0)</f>
        <v>0</v>
      </c>
      <c r="CQ113" s="43">
        <f>IF('Anexo V - Quadro Consolidado'!AN112=Conferidor!$CQ$2,'Anexo V - Quadro Consolidado'!S112,0)</f>
        <v>0</v>
      </c>
      <c r="CR113" s="43">
        <f>IF('Anexo V - Quadro Consolidado'!AN112=Conferidor!$CR$2,'Anexo V - Quadro Consolidado'!S112,0)</f>
        <v>0</v>
      </c>
      <c r="CS113" s="43">
        <f>IF('Anexo V - Quadro Consolidado'!AN112=Conferidor!$CS$2,'Anexo V - Quadro Consolidado'!S112,0)</f>
        <v>0</v>
      </c>
      <c r="CT113" s="43">
        <f>IF('Anexo V - Quadro Consolidado'!AN112=Conferidor!$CT$2,'Anexo V - Quadro Consolidado'!S112,0)</f>
        <v>0</v>
      </c>
      <c r="CV113" s="43">
        <f>IF('Anexo V - Quadro Consolidado'!AO112=Conferidor!$CV$2,'Anexo V - Quadro Consolidado'!T112,0)</f>
        <v>0</v>
      </c>
      <c r="CW113" s="43">
        <f>IF('Anexo V - Quadro Consolidado'!AO112=Conferidor!$CW$2,'Anexo V - Quadro Consolidado'!T112,0)</f>
        <v>0</v>
      </c>
      <c r="CX113" s="43">
        <f>IF('Anexo V - Quadro Consolidado'!AO112=Conferidor!$CX$2,'Anexo V - Quadro Consolidado'!T112,0)</f>
        <v>0</v>
      </c>
      <c r="CY113" s="43">
        <f>IF('Anexo V - Quadro Consolidado'!AO112=Conferidor!$CY$2,'Anexo V - Quadro Consolidado'!T112,0)</f>
        <v>0</v>
      </c>
      <c r="CZ113" s="43">
        <f>IF('Anexo V - Quadro Consolidado'!AO112=Conferidor!$CZ$2,'Anexo V - Quadro Consolidado'!T112,0)</f>
        <v>0</v>
      </c>
      <c r="DA113" s="43">
        <f>IF('Anexo V - Quadro Consolidado'!AO112=Conferidor!$DA$2,'Anexo V - Quadro Consolidado'!T112,0)</f>
        <v>0</v>
      </c>
      <c r="DC113" s="43">
        <f>IF('Anexo V - Quadro Consolidado'!AL112=Conferidor!$DC$2,'Anexo V - Quadro Consolidado'!Q112,0)</f>
        <v>0</v>
      </c>
      <c r="DD113" s="43">
        <f>IF('Anexo V - Quadro Consolidado'!AL112=Conferidor!$DD$2,'Anexo V - Quadro Consolidado'!Q112,0)</f>
        <v>0</v>
      </c>
      <c r="DE113" s="43">
        <f>IF('Anexo V - Quadro Consolidado'!AL112=Conferidor!$DE$2,'Anexo V - Quadro Consolidado'!Q112,0)</f>
        <v>0</v>
      </c>
      <c r="DF113" s="43">
        <f>IF('Anexo V - Quadro Consolidado'!AL112=Conferidor!$DF$2,'Anexo V - Quadro Consolidado'!Q112,0)</f>
        <v>0</v>
      </c>
      <c r="DG113" s="43">
        <f>IF('Anexo V - Quadro Consolidado'!AL112=Conferidor!$DG$2,'Anexo V - Quadro Consolidado'!Q112,0)</f>
        <v>0</v>
      </c>
      <c r="DH113" s="43">
        <f>IF('Anexo V - Quadro Consolidado'!AL112=Conferidor!$DH$2,'Anexo V - Quadro Consolidado'!Q112,0)</f>
        <v>0</v>
      </c>
      <c r="DJ113" s="43">
        <f>IF('Anexo V - Quadro Consolidado'!AP112=Conferidor!$DJ$2,'Anexo V - Quadro Consolidado'!U112,0)</f>
        <v>0</v>
      </c>
      <c r="DK113" s="43">
        <f>IF('Anexo V - Quadro Consolidado'!AP112=Conferidor!$DK$2,'Anexo V - Quadro Consolidado'!U112,0)</f>
        <v>0</v>
      </c>
      <c r="DL113" s="43">
        <f>IF('Anexo V - Quadro Consolidado'!AP112=Conferidor!$DL$2,'Anexo V - Quadro Consolidado'!U112,0)</f>
        <v>0</v>
      </c>
      <c r="DM113" s="43">
        <f>IF('Anexo V - Quadro Consolidado'!AP112=Conferidor!$DM$2,'Anexo V - Quadro Consolidado'!U112,0)</f>
        <v>0</v>
      </c>
      <c r="DN113" s="43">
        <f>IF('Anexo V - Quadro Consolidado'!AP112=Conferidor!$DN$2,'Anexo V - Quadro Consolidado'!U112,0)</f>
        <v>0</v>
      </c>
      <c r="DO113" s="43">
        <f>IF('Anexo V - Quadro Consolidado'!AP112=Conferidor!$DO$2,'Anexo V - Quadro Consolidado'!U112,0)</f>
        <v>0</v>
      </c>
      <c r="DQ113" s="43">
        <f>IF('Anexo V - Quadro Consolidado'!AQ112=Conferidor!$DQ$2,'Anexo V - Quadro Consolidado'!V112,0)</f>
        <v>0</v>
      </c>
      <c r="DR113" s="43">
        <f>IF('Anexo V - Quadro Consolidado'!AQ112=Conferidor!$DR$2,'Anexo V - Quadro Consolidado'!V112,0)</f>
        <v>0</v>
      </c>
      <c r="DS113" s="43">
        <f>IF('Anexo V - Quadro Consolidado'!AQ112=Conferidor!$DS$2,'Anexo V - Quadro Consolidado'!V112,0)</f>
        <v>0</v>
      </c>
      <c r="DT113" s="43">
        <f>IF('Anexo V - Quadro Consolidado'!AQ112=Conferidor!$DT$2,'Anexo V - Quadro Consolidado'!V112,0)</f>
        <v>0</v>
      </c>
      <c r="DU113" s="43">
        <f>IF('Anexo V - Quadro Consolidado'!AQ112=Conferidor!$DU$2,'Anexo V - Quadro Consolidado'!V112,0)</f>
        <v>0</v>
      </c>
      <c r="DV113" s="43">
        <f>IF('Anexo V - Quadro Consolidado'!AQ112=Conferidor!$DV$2,'Anexo V - Quadro Consolidado'!V112,0)</f>
        <v>0</v>
      </c>
      <c r="DX113" s="22">
        <f>IF('Anexo V - Quadro Consolidado'!AR112=Conferidor!$DX$2,'Anexo V - Quadro Consolidado'!W112,0)</f>
        <v>0</v>
      </c>
      <c r="DY113" s="22">
        <f>IF('Anexo V - Quadro Consolidado'!AR112=Conferidor!$DY$2,'Anexo V - Quadro Consolidado'!W112,0)</f>
        <v>0</v>
      </c>
      <c r="DZ113" s="22">
        <f>IF('Anexo V - Quadro Consolidado'!AR112=Conferidor!$DZ$2,'Anexo V - Quadro Consolidado'!W112,0)</f>
        <v>0</v>
      </c>
      <c r="EA113" s="22">
        <f>IF('Anexo V - Quadro Consolidado'!AR112=Conferidor!$EA$2,'Anexo V - Quadro Consolidado'!W112,0)</f>
        <v>0</v>
      </c>
      <c r="EB113" s="22">
        <f>IF('Anexo V - Quadro Consolidado'!AR112=Conferidor!$EB$2,'Anexo V - Quadro Consolidado'!W112,0)</f>
        <v>0</v>
      </c>
      <c r="EC113" s="22">
        <f>IF('Anexo V - Quadro Consolidado'!AR112=Conferidor!$EC$2,'Anexo V - Quadro Consolidado'!W112,0)</f>
        <v>0</v>
      </c>
      <c r="EE113" s="43">
        <f>IF('Anexo V - Quadro Consolidado'!AS112=Conferidor!$EE$2,'Anexo V - Quadro Consolidado'!X112,0)</f>
        <v>0</v>
      </c>
      <c r="EF113" s="43">
        <f>IF('Anexo V - Quadro Consolidado'!AS112=Conferidor!$EF$2,'Anexo V - Quadro Consolidado'!X112,0)</f>
        <v>0</v>
      </c>
      <c r="EG113" s="43">
        <f>IF('Anexo V - Quadro Consolidado'!AS112=Conferidor!$EG$2,'Anexo V - Quadro Consolidado'!X112,0)</f>
        <v>0</v>
      </c>
      <c r="EH113" s="43">
        <f>IF('Anexo V - Quadro Consolidado'!AS112=Conferidor!$EH$2,'Anexo V - Quadro Consolidado'!X112,0)</f>
        <v>0</v>
      </c>
      <c r="EI113" s="43">
        <f>IF('Anexo V - Quadro Consolidado'!AS112=Conferidor!$EI$2,'Anexo V - Quadro Consolidado'!X112,0)</f>
        <v>0</v>
      </c>
      <c r="EJ113" s="43">
        <f>IF('Anexo V - Quadro Consolidado'!AS112=Conferidor!$EJ$2,'Anexo V - Quadro Consolidado'!X112,0)</f>
        <v>0</v>
      </c>
      <c r="EL113" s="43">
        <f>IF('Anexo V - Quadro Consolidado'!AT112=Conferidor!$EL$2,'Anexo V - Quadro Consolidado'!Y112,0)</f>
        <v>0</v>
      </c>
      <c r="EM113" s="43">
        <f>IF('Anexo V - Quadro Consolidado'!AT112=Conferidor!$EM$2,'Anexo V - Quadro Consolidado'!Y112,0)</f>
        <v>0</v>
      </c>
      <c r="EN113" s="43">
        <f>IF('Anexo V - Quadro Consolidado'!AT112=Conferidor!$EN$2,'Anexo V - Quadro Consolidado'!Y112,0)</f>
        <v>0</v>
      </c>
      <c r="EO113" s="43">
        <f>IF('Anexo V - Quadro Consolidado'!AT112=Conferidor!$EO$2,'Anexo V - Quadro Consolidado'!Y112,0)</f>
        <v>0</v>
      </c>
      <c r="EP113" s="43">
        <f>IF('Anexo V - Quadro Consolidado'!AT112=Conferidor!$EP$2,'Anexo V - Quadro Consolidado'!Y112,0)</f>
        <v>0</v>
      </c>
      <c r="EQ113" s="43">
        <f>IF('Anexo V - Quadro Consolidado'!AT112=Conferidor!$EQ$2,'Anexo V - Quadro Consolidado'!Y112,0)</f>
        <v>0</v>
      </c>
    </row>
    <row r="114" spans="1:147">
      <c r="A114" s="475" t="s">
        <v>108</v>
      </c>
      <c r="B114" s="475" t="s">
        <v>109</v>
      </c>
      <c r="C114" s="12" t="s">
        <v>79</v>
      </c>
      <c r="D114" s="50">
        <f>IF('Anexo V - Quadro Consolidado'!AA113=Conferidor!$D$2,'Anexo V - Quadro Consolidado'!F113,0)</f>
        <v>0</v>
      </c>
      <c r="E114" s="50">
        <f>IF('Anexo V - Quadro Consolidado'!AA113=Conferidor!$E$2,'Anexo V - Quadro Consolidado'!F113,0)</f>
        <v>0</v>
      </c>
      <c r="F114" s="50">
        <f>IF('Anexo V - Quadro Consolidado'!AA113=Conferidor!$F$2,'Anexo V - Quadro Consolidado'!F113,0)</f>
        <v>0</v>
      </c>
      <c r="G114" s="50">
        <f>IF('Anexo V - Quadro Consolidado'!AA113=Conferidor!$G$2,'Anexo V - Quadro Consolidado'!F113,0)</f>
        <v>0</v>
      </c>
      <c r="H114" s="50">
        <f>IF('Anexo V - Quadro Consolidado'!AA113=Conferidor!$H$2,'Anexo V - Quadro Consolidado'!F113,0)</f>
        <v>0</v>
      </c>
      <c r="I114" s="50">
        <f>IF('Anexo V - Quadro Consolidado'!AA113=Conferidor!$I$2,'Anexo V - Quadro Consolidado'!F113,0)</f>
        <v>0</v>
      </c>
      <c r="K114" s="262">
        <f>IF('Anexo V - Quadro Consolidado'!AB113=Conferidor!$K$2,'Anexo V - Quadro Consolidado'!G113,0)</f>
        <v>0</v>
      </c>
      <c r="L114" s="262">
        <f>IF('Anexo V - Quadro Consolidado'!AB113=Conferidor!$L$2,'Anexo V - Quadro Consolidado'!G113,0)</f>
        <v>0</v>
      </c>
      <c r="M114" s="262">
        <f>IF('Anexo V - Quadro Consolidado'!AB113=Conferidor!$M$2,'Anexo V - Quadro Consolidado'!G113,0)</f>
        <v>0</v>
      </c>
      <c r="N114" s="262">
        <f>IF('Anexo V - Quadro Consolidado'!AB113=Conferidor!$N$2,'Anexo V - Quadro Consolidado'!G113,0)</f>
        <v>0</v>
      </c>
      <c r="O114" s="262">
        <f>IF('Anexo V - Quadro Consolidado'!AB113=Conferidor!$O$2,'Anexo V - Quadro Consolidado'!G113,0)</f>
        <v>0</v>
      </c>
      <c r="P114" s="262">
        <f>IF('Anexo V - Quadro Consolidado'!AB113=Conferidor!$P$2,'Anexo V - Quadro Consolidado'!G113,0)</f>
        <v>0</v>
      </c>
      <c r="R114" s="50">
        <f>IF('Anexo V - Quadro Consolidado'!AC113=Conferidor!$R$2,'Anexo V - Quadro Consolidado'!H113,0)</f>
        <v>0</v>
      </c>
      <c r="S114" s="50">
        <f>IF('Anexo V - Quadro Consolidado'!AC113=Conferidor!$S$2,'Anexo V - Quadro Consolidado'!H113,0)</f>
        <v>0</v>
      </c>
      <c r="T114" s="50">
        <f>IF('Anexo V - Quadro Consolidado'!AC113=Conferidor!$T$2,'Anexo V - Quadro Consolidado'!H113,0)</f>
        <v>0</v>
      </c>
      <c r="U114" s="50">
        <f>IF('Anexo V - Quadro Consolidado'!AC113=Conferidor!$U$2,'Anexo V - Quadro Consolidado'!H113,0)</f>
        <v>0</v>
      </c>
      <c r="V114" s="50">
        <f>IF('Anexo V - Quadro Consolidado'!AC113=Conferidor!$V$2,'Anexo V - Quadro Consolidado'!H113,0)</f>
        <v>0</v>
      </c>
      <c r="W114" s="50">
        <f>IF('Anexo V - Quadro Consolidado'!AC113=Conferidor!$W$2,'Anexo V - Quadro Consolidado'!H113,0)</f>
        <v>0</v>
      </c>
      <c r="Y114" s="43">
        <f>IF('Anexo V - Quadro Consolidado'!AH113=Conferidor!$Y$2,'Anexo V - Quadro Consolidado'!M113,0)</f>
        <v>0</v>
      </c>
      <c r="Z114" s="43">
        <f>IF('Anexo V - Quadro Consolidado'!AH113=Conferidor!$Z$2,'Anexo V - Quadro Consolidado'!M113,0)</f>
        <v>0</v>
      </c>
      <c r="AA114" s="43">
        <f>IF('Anexo V - Quadro Consolidado'!AH113=Conferidor!$AA$2,'Anexo V - Quadro Consolidado'!M113,0)</f>
        <v>0</v>
      </c>
      <c r="AB114" s="43">
        <f>IF('Anexo V - Quadro Consolidado'!AH113=Conferidor!$AB$2,'Anexo V - Quadro Consolidado'!M113,0)</f>
        <v>0</v>
      </c>
      <c r="AC114" s="43">
        <f>IF('Anexo V - Quadro Consolidado'!AH113=Conferidor!$AC$2,'Anexo V - Quadro Consolidado'!M113,0)</f>
        <v>0</v>
      </c>
      <c r="AD114" s="43">
        <f>IF('Anexo V - Quadro Consolidado'!AH113=Conferidor!$AD$2,'Anexo V - Quadro Consolidado'!M113,0)</f>
        <v>0</v>
      </c>
      <c r="AF114" s="43">
        <f>IF('Anexo V - Quadro Consolidado'!AI113=Conferidor!$AF$2,'Anexo V - Quadro Consolidado'!N113,0)</f>
        <v>0</v>
      </c>
      <c r="AG114" s="43">
        <f>IF('Anexo V - Quadro Consolidado'!AI113=Conferidor!$AG$2,'Anexo V - Quadro Consolidado'!N113,0)</f>
        <v>0</v>
      </c>
      <c r="AH114" s="43">
        <f>IF('Anexo V - Quadro Consolidado'!AI113=Conferidor!$AH$2,'Anexo V - Quadro Consolidado'!N113,0)</f>
        <v>0</v>
      </c>
      <c r="AI114" s="43">
        <f>IF('Anexo V - Quadro Consolidado'!AI113=Conferidor!$AI$2,'Anexo V - Quadro Consolidado'!N113,0)</f>
        <v>0</v>
      </c>
      <c r="AJ114" s="43">
        <f>IF('Anexo V - Quadro Consolidado'!AI113=Conferidor!$AJ$2,'Anexo V - Quadro Consolidado'!N113,0)</f>
        <v>0</v>
      </c>
      <c r="AK114" s="43">
        <f>IF('Anexo V - Quadro Consolidado'!AI113=Conferidor!$AK$2,'Anexo V - Quadro Consolidado'!N113,0)</f>
        <v>0</v>
      </c>
      <c r="AM114" s="43">
        <f>IF('Anexo V - Quadro Consolidado'!AJ113=Conferidor!$AM$2,'Anexo V - Quadro Consolidado'!O113,0)</f>
        <v>0</v>
      </c>
      <c r="AN114" s="43">
        <f>IF('Anexo V - Quadro Consolidado'!AJ113=Conferidor!$AN$2,'Anexo V - Quadro Consolidado'!O113,0)</f>
        <v>0</v>
      </c>
      <c r="AO114" s="43">
        <f>IF('Anexo V - Quadro Consolidado'!AJ113=Conferidor!$AO$2,'Anexo V - Quadro Consolidado'!O113,0)</f>
        <v>0</v>
      </c>
      <c r="AP114" s="43">
        <f>IF('Anexo V - Quadro Consolidado'!AJ113=Conferidor!$AP$2,'Anexo V - Quadro Consolidado'!O113,0)</f>
        <v>0</v>
      </c>
      <c r="AQ114" s="43">
        <f>IF('Anexo V - Quadro Consolidado'!AJ113=Conferidor!$AQ$2,'Anexo V - Quadro Consolidado'!O113,0)</f>
        <v>0</v>
      </c>
      <c r="AR114" s="43">
        <f>IF('Anexo V - Quadro Consolidado'!AJ113=Conferidor!$AR$2,'Anexo V - Quadro Consolidado'!O113,0)</f>
        <v>0</v>
      </c>
      <c r="AT114" s="43">
        <f>IF('Anexo V - Quadro Consolidado'!AE113=Conferidor!$AT$2,'Anexo V - Quadro Consolidado'!J113,0)</f>
        <v>0</v>
      </c>
      <c r="AU114" s="43">
        <f>IF('Anexo V - Quadro Consolidado'!AE113=Conferidor!$AU$2,'Anexo V - Quadro Consolidado'!J113,0)</f>
        <v>0</v>
      </c>
      <c r="AV114" s="43">
        <f>IF('Anexo V - Quadro Consolidado'!AE113=Conferidor!$AV$2,'Anexo V - Quadro Consolidado'!J113,0)</f>
        <v>0</v>
      </c>
      <c r="AW114" s="43">
        <f>IF('Anexo V - Quadro Consolidado'!AE113=Conferidor!$AW$2,'Anexo V - Quadro Consolidado'!J113,0)</f>
        <v>0</v>
      </c>
      <c r="AX114" s="43">
        <f>IF('Anexo V - Quadro Consolidado'!AE113=Conferidor!$AX$2,'Anexo V - Quadro Consolidado'!J113,0)</f>
        <v>1</v>
      </c>
      <c r="AY114" s="43">
        <f>IF('Anexo V - Quadro Consolidado'!AE113=Conferidor!$AY$2,'Anexo V - Quadro Consolidado'!J113,0)</f>
        <v>0</v>
      </c>
      <c r="AZ114" s="43">
        <f>IF('Anexo V - Quadro Consolidado'!AE113=Conferidor!$AZ$2,'Anexo V - Quadro Consolidado'!J113,0)</f>
        <v>0</v>
      </c>
      <c r="BA114" s="43">
        <f>IF('Anexo V - Quadro Consolidado'!AE113=Conferidor!$BA$2,'Anexo V - Quadro Consolidado'!J113,0)</f>
        <v>0</v>
      </c>
      <c r="BB114" s="43">
        <f>IF('Anexo V - Quadro Consolidado'!AE113=Conferidor!$BB$2,'Anexo V - Quadro Consolidado'!J113,0)</f>
        <v>0</v>
      </c>
      <c r="BD114" s="43">
        <f>IF('Anexo V - Quadro Consolidado'!AF113=Conferidor!$BD$2,'Anexo V - Quadro Consolidado'!K113,0)</f>
        <v>0</v>
      </c>
      <c r="BE114" s="43">
        <f>IF('Anexo V - Quadro Consolidado'!AF113=Conferidor!$BE$2,'Anexo V - Quadro Consolidado'!K113,0)</f>
        <v>0</v>
      </c>
      <c r="BF114" s="43">
        <f>IF('Anexo V - Quadro Consolidado'!AF113=Conferidor!$BF$2,'Anexo V - Quadro Consolidado'!K113,0)</f>
        <v>0</v>
      </c>
      <c r="BG114" s="43">
        <f>IF('Anexo V - Quadro Consolidado'!AF113=Conferidor!$BG$2,'Anexo V - Quadro Consolidado'!K113,0)</f>
        <v>0</v>
      </c>
      <c r="BH114" s="43">
        <f>IF('Anexo V - Quadro Consolidado'!AF113=Conferidor!$BH$2,'Anexo V - Quadro Consolidado'!K113,0)</f>
        <v>0</v>
      </c>
      <c r="BI114" s="43">
        <f>IF('Anexo V - Quadro Consolidado'!AF113=Conferidor!$BI$2,'Anexo V - Quadro Consolidado'!K113,0)</f>
        <v>0</v>
      </c>
      <c r="BJ114" s="43">
        <f>IF('Anexo V - Quadro Consolidado'!AF113=Conferidor!$BJ$2,'Anexo V - Quadro Consolidado'!K113,0)</f>
        <v>0</v>
      </c>
      <c r="BK114" s="43">
        <f>IF('Anexo V - Quadro Consolidado'!AF113=Conferidor!$BK$2,'Anexo V - Quadro Consolidado'!K113,0)</f>
        <v>0</v>
      </c>
      <c r="BM114" s="43">
        <f>IF('Anexo V - Quadro Consolidado'!AG113=Conferidor!$BM$2,'Anexo V - Quadro Consolidado'!L113,0)</f>
        <v>0</v>
      </c>
      <c r="BN114" s="43">
        <f>IF('Anexo V - Quadro Consolidado'!AG113=Conferidor!$BN$2,'Anexo V - Quadro Consolidado'!L113,0)</f>
        <v>0</v>
      </c>
      <c r="BO114" s="43">
        <f>IF('Anexo V - Quadro Consolidado'!AG113=Conferidor!$BO$2,'Anexo V - Quadro Consolidado'!L113,0)</f>
        <v>0</v>
      </c>
      <c r="BP114" s="43">
        <f>IF('Anexo V - Quadro Consolidado'!AG113=Conferidor!$BP$2,'Anexo V - Quadro Consolidado'!L113,0)</f>
        <v>0</v>
      </c>
      <c r="BQ114" s="43">
        <f>IF('Anexo V - Quadro Consolidado'!AG113=Conferidor!$BQ$2,'Anexo V - Quadro Consolidado'!L113,0)</f>
        <v>0</v>
      </c>
      <c r="BR114" s="43">
        <f>IF('Anexo V - Quadro Consolidado'!AG113=Conferidor!$BR$2,'Anexo V - Quadro Consolidado'!L113,0)</f>
        <v>0</v>
      </c>
      <c r="BT114" s="43">
        <f>IF('Anexo V - Quadro Consolidado'!AD113=Conferidor!$BT$2,'Anexo V - Quadro Consolidado'!I113,0)</f>
        <v>0</v>
      </c>
      <c r="BU114" s="43">
        <f>IF('Anexo V - Quadro Consolidado'!AD113=Conferidor!$BU$2,'Anexo V - Quadro Consolidado'!I113,0)</f>
        <v>0</v>
      </c>
      <c r="BV114" s="43">
        <f>IF('Anexo V - Quadro Consolidado'!AD113=Conferidor!$BV$2,'Anexo V - Quadro Consolidado'!I113,0)</f>
        <v>0</v>
      </c>
      <c r="BW114" s="43">
        <f>IF('Anexo V - Quadro Consolidado'!AD113=Conferidor!$BW$2,'Anexo V - Quadro Consolidado'!I113,0)</f>
        <v>0</v>
      </c>
      <c r="BX114" s="43">
        <f>IF('Anexo V - Quadro Consolidado'!AD113=Conferidor!$BX$2,'Anexo V - Quadro Consolidado'!I113,0)</f>
        <v>0</v>
      </c>
      <c r="BY114" s="43">
        <f>IF('Anexo V - Quadro Consolidado'!AD113=Conferidor!$BY$2,'Anexo V - Quadro Consolidado'!I113,0)</f>
        <v>0</v>
      </c>
      <c r="CA114" s="43">
        <f>IF('Anexo V - Quadro Consolidado'!AK113=Conferidor!$CA$2,'Anexo V - Quadro Consolidado'!P113,0)</f>
        <v>0</v>
      </c>
      <c r="CB114" s="43">
        <f>IF('Anexo V - Quadro Consolidado'!AK113=Conferidor!$CB$2,'Anexo V - Quadro Consolidado'!P113,0)</f>
        <v>0</v>
      </c>
      <c r="CC114" s="43">
        <f>IF('Anexo V - Quadro Consolidado'!AK113=Conferidor!$CC$2,'Anexo V - Quadro Consolidado'!P113,0)</f>
        <v>0</v>
      </c>
      <c r="CD114" s="43">
        <f>IF('Anexo V - Quadro Consolidado'!AK113=Conferidor!$CD$2,'Anexo V - Quadro Consolidado'!P113,0)</f>
        <v>0</v>
      </c>
      <c r="CE114" s="43">
        <f>IF('Anexo V - Quadro Consolidado'!AK113=Conferidor!$CE$2,'Anexo V - Quadro Consolidado'!P113,0)</f>
        <v>0</v>
      </c>
      <c r="CF114" s="43">
        <f>IF('Anexo V - Quadro Consolidado'!AK113=Conferidor!$CF$2,'Anexo V - Quadro Consolidado'!P113,0)</f>
        <v>0</v>
      </c>
      <c r="CH114" s="43">
        <f>IF('Anexo V - Quadro Consolidado'!AM113=Conferidor!$CH$2,'Anexo V - Quadro Consolidado'!R113,0)</f>
        <v>0</v>
      </c>
      <c r="CI114" s="43">
        <f>IF('Anexo V - Quadro Consolidado'!AM113=Conferidor!$CI$2,'Anexo V - Quadro Consolidado'!R113,0)</f>
        <v>0</v>
      </c>
      <c r="CJ114" s="43">
        <f>IF('Anexo V - Quadro Consolidado'!AM113=Conferidor!$CJ$2,'Anexo V - Quadro Consolidado'!R113,0)</f>
        <v>0</v>
      </c>
      <c r="CK114" s="43">
        <f>IF('Anexo V - Quadro Consolidado'!AM113=Conferidor!$CK$2,'Anexo V - Quadro Consolidado'!R113,0)</f>
        <v>0</v>
      </c>
      <c r="CL114" s="43">
        <f>IF('Anexo V - Quadro Consolidado'!AM113=Conferidor!$CL$2,'Anexo V - Quadro Consolidado'!R113,0)</f>
        <v>0</v>
      </c>
      <c r="CM114" s="43">
        <f>IF('Anexo V - Quadro Consolidado'!AM113=Conferidor!$CM$2,'Anexo V - Quadro Consolidado'!R113,0)</f>
        <v>0</v>
      </c>
      <c r="CO114" s="43">
        <f>IF('Anexo V - Quadro Consolidado'!AN113=Conferidor!$CO$2,'Anexo V - Quadro Consolidado'!S113,0)</f>
        <v>0</v>
      </c>
      <c r="CP114" s="43">
        <f>IF('Anexo V - Quadro Consolidado'!AN113=Conferidor!$CP$2,'Anexo V - Quadro Consolidado'!S113,0)</f>
        <v>0</v>
      </c>
      <c r="CQ114" s="43">
        <f>IF('Anexo V - Quadro Consolidado'!AN113=Conferidor!$CQ$2,'Anexo V - Quadro Consolidado'!S113,0)</f>
        <v>0</v>
      </c>
      <c r="CR114" s="43">
        <f>IF('Anexo V - Quadro Consolidado'!AN113=Conferidor!$CR$2,'Anexo V - Quadro Consolidado'!S113,0)</f>
        <v>0</v>
      </c>
      <c r="CS114" s="43">
        <f>IF('Anexo V - Quadro Consolidado'!AN113=Conferidor!$CS$2,'Anexo V - Quadro Consolidado'!S113,0)</f>
        <v>0</v>
      </c>
      <c r="CT114" s="43">
        <f>IF('Anexo V - Quadro Consolidado'!AN113=Conferidor!$CT$2,'Anexo V - Quadro Consolidado'!S113,0)</f>
        <v>0</v>
      </c>
      <c r="CV114" s="43">
        <f>IF('Anexo V - Quadro Consolidado'!AO113=Conferidor!$CV$2,'Anexo V - Quadro Consolidado'!T113,0)</f>
        <v>0</v>
      </c>
      <c r="CW114" s="43">
        <f>IF('Anexo V - Quadro Consolidado'!AO113=Conferidor!$CW$2,'Anexo V - Quadro Consolidado'!T113,0)</f>
        <v>0</v>
      </c>
      <c r="CX114" s="43">
        <f>IF('Anexo V - Quadro Consolidado'!AO113=Conferidor!$CX$2,'Anexo V - Quadro Consolidado'!T113,0)</f>
        <v>0</v>
      </c>
      <c r="CY114" s="43">
        <f>IF('Anexo V - Quadro Consolidado'!AO113=Conferidor!$CY$2,'Anexo V - Quadro Consolidado'!T113,0)</f>
        <v>0</v>
      </c>
      <c r="CZ114" s="43">
        <f>IF('Anexo V - Quadro Consolidado'!AO113=Conferidor!$CZ$2,'Anexo V - Quadro Consolidado'!T113,0)</f>
        <v>0</v>
      </c>
      <c r="DA114" s="43">
        <f>IF('Anexo V - Quadro Consolidado'!AO113=Conferidor!$DA$2,'Anexo V - Quadro Consolidado'!T113,0)</f>
        <v>0</v>
      </c>
      <c r="DC114" s="43">
        <f>IF('Anexo V - Quadro Consolidado'!AL113=Conferidor!$DC$2,'Anexo V - Quadro Consolidado'!Q113,0)</f>
        <v>0</v>
      </c>
      <c r="DD114" s="43">
        <f>IF('Anexo V - Quadro Consolidado'!AL113=Conferidor!$DD$2,'Anexo V - Quadro Consolidado'!Q113,0)</f>
        <v>0</v>
      </c>
      <c r="DE114" s="43">
        <f>IF('Anexo V - Quadro Consolidado'!AL113=Conferidor!$DE$2,'Anexo V - Quadro Consolidado'!Q113,0)</f>
        <v>0</v>
      </c>
      <c r="DF114" s="43">
        <f>IF('Anexo V - Quadro Consolidado'!AL113=Conferidor!$DF$2,'Anexo V - Quadro Consolidado'!Q113,0)</f>
        <v>0</v>
      </c>
      <c r="DG114" s="43">
        <f>IF('Anexo V - Quadro Consolidado'!AL113=Conferidor!$DG$2,'Anexo V - Quadro Consolidado'!Q113,0)</f>
        <v>0</v>
      </c>
      <c r="DH114" s="43">
        <f>IF('Anexo V - Quadro Consolidado'!AL113=Conferidor!$DH$2,'Anexo V - Quadro Consolidado'!Q113,0)</f>
        <v>0</v>
      </c>
      <c r="DJ114" s="43">
        <f>IF('Anexo V - Quadro Consolidado'!AP113=Conferidor!$DJ$2,'Anexo V - Quadro Consolidado'!U113,0)</f>
        <v>0</v>
      </c>
      <c r="DK114" s="43">
        <f>IF('Anexo V - Quadro Consolidado'!AP113=Conferidor!$DK$2,'Anexo V - Quadro Consolidado'!U113,0)</f>
        <v>0</v>
      </c>
      <c r="DL114" s="43">
        <f>IF('Anexo V - Quadro Consolidado'!AP113=Conferidor!$DL$2,'Anexo V - Quadro Consolidado'!U113,0)</f>
        <v>0</v>
      </c>
      <c r="DM114" s="43">
        <f>IF('Anexo V - Quadro Consolidado'!AP113=Conferidor!$DM$2,'Anexo V - Quadro Consolidado'!U113,0)</f>
        <v>0</v>
      </c>
      <c r="DN114" s="43">
        <f>IF('Anexo V - Quadro Consolidado'!AP113=Conferidor!$DN$2,'Anexo V - Quadro Consolidado'!U113,0)</f>
        <v>0</v>
      </c>
      <c r="DO114" s="43">
        <f>IF('Anexo V - Quadro Consolidado'!AP113=Conferidor!$DO$2,'Anexo V - Quadro Consolidado'!U113,0)</f>
        <v>0</v>
      </c>
      <c r="DQ114" s="43">
        <f>IF('Anexo V - Quadro Consolidado'!AQ113=Conferidor!$DQ$2,'Anexo V - Quadro Consolidado'!V113,0)</f>
        <v>0</v>
      </c>
      <c r="DR114" s="43">
        <f>IF('Anexo V - Quadro Consolidado'!AQ113=Conferidor!$DR$2,'Anexo V - Quadro Consolidado'!V113,0)</f>
        <v>0</v>
      </c>
      <c r="DS114" s="43">
        <f>IF('Anexo V - Quadro Consolidado'!AQ113=Conferidor!$DS$2,'Anexo V - Quadro Consolidado'!V113,0)</f>
        <v>0</v>
      </c>
      <c r="DT114" s="43">
        <f>IF('Anexo V - Quadro Consolidado'!AQ113=Conferidor!$DT$2,'Anexo V - Quadro Consolidado'!V113,0)</f>
        <v>0</v>
      </c>
      <c r="DU114" s="43">
        <f>IF('Anexo V - Quadro Consolidado'!AQ113=Conferidor!$DU$2,'Anexo V - Quadro Consolidado'!V113,0)</f>
        <v>0</v>
      </c>
      <c r="DV114" s="43">
        <f>IF('Anexo V - Quadro Consolidado'!AQ113=Conferidor!$DV$2,'Anexo V - Quadro Consolidado'!V113,0)</f>
        <v>0</v>
      </c>
      <c r="DX114" s="22">
        <f>IF('Anexo V - Quadro Consolidado'!AR113=Conferidor!$DX$2,'Anexo V - Quadro Consolidado'!W113,0)</f>
        <v>0</v>
      </c>
      <c r="DY114" s="22">
        <f>IF('Anexo V - Quadro Consolidado'!AR113=Conferidor!$DY$2,'Anexo V - Quadro Consolidado'!W113,0)</f>
        <v>0</v>
      </c>
      <c r="DZ114" s="22">
        <f>IF('Anexo V - Quadro Consolidado'!AR113=Conferidor!$DZ$2,'Anexo V - Quadro Consolidado'!W113,0)</f>
        <v>0</v>
      </c>
      <c r="EA114" s="22">
        <f>IF('Anexo V - Quadro Consolidado'!AR113=Conferidor!$EA$2,'Anexo V - Quadro Consolidado'!W113,0)</f>
        <v>0</v>
      </c>
      <c r="EB114" s="22">
        <f>IF('Anexo V - Quadro Consolidado'!AR113=Conferidor!$EB$2,'Anexo V - Quadro Consolidado'!W113,0)</f>
        <v>0</v>
      </c>
      <c r="EC114" s="22">
        <f>IF('Anexo V - Quadro Consolidado'!AR113=Conferidor!$EC$2,'Anexo V - Quadro Consolidado'!W113,0)</f>
        <v>0</v>
      </c>
      <c r="EE114" s="43">
        <f>IF('Anexo V - Quadro Consolidado'!AS113=Conferidor!$EE$2,'Anexo V - Quadro Consolidado'!X113,0)</f>
        <v>0</v>
      </c>
      <c r="EF114" s="43">
        <f>IF('Anexo V - Quadro Consolidado'!AS113=Conferidor!$EF$2,'Anexo V - Quadro Consolidado'!X113,0)</f>
        <v>0</v>
      </c>
      <c r="EG114" s="43">
        <f>IF('Anexo V - Quadro Consolidado'!AS113=Conferidor!$EG$2,'Anexo V - Quadro Consolidado'!X113,0)</f>
        <v>0</v>
      </c>
      <c r="EH114" s="43">
        <f>IF('Anexo V - Quadro Consolidado'!AS113=Conferidor!$EH$2,'Anexo V - Quadro Consolidado'!X113,0)</f>
        <v>0</v>
      </c>
      <c r="EI114" s="43">
        <f>IF('Anexo V - Quadro Consolidado'!AS113=Conferidor!$EI$2,'Anexo V - Quadro Consolidado'!X113,0)</f>
        <v>0</v>
      </c>
      <c r="EJ114" s="43">
        <f>IF('Anexo V - Quadro Consolidado'!AS113=Conferidor!$EJ$2,'Anexo V - Quadro Consolidado'!X113,0)</f>
        <v>0</v>
      </c>
      <c r="EL114" s="43">
        <f>IF('Anexo V - Quadro Consolidado'!AT113=Conferidor!$EL$2,'Anexo V - Quadro Consolidado'!Y113,0)</f>
        <v>0</v>
      </c>
      <c r="EM114" s="43">
        <f>IF('Anexo V - Quadro Consolidado'!AT113=Conferidor!$EM$2,'Anexo V - Quadro Consolidado'!Y113,0)</f>
        <v>0</v>
      </c>
      <c r="EN114" s="43">
        <f>IF('Anexo V - Quadro Consolidado'!AT113=Conferidor!$EN$2,'Anexo V - Quadro Consolidado'!Y113,0)</f>
        <v>0</v>
      </c>
      <c r="EO114" s="43">
        <f>IF('Anexo V - Quadro Consolidado'!AT113=Conferidor!$EO$2,'Anexo V - Quadro Consolidado'!Y113,0)</f>
        <v>0</v>
      </c>
      <c r="EP114" s="43">
        <f>IF('Anexo V - Quadro Consolidado'!AT113=Conferidor!$EP$2,'Anexo V - Quadro Consolidado'!Y113,0)</f>
        <v>0</v>
      </c>
      <c r="EQ114" s="43">
        <f>IF('Anexo V - Quadro Consolidado'!AT113=Conferidor!$EQ$2,'Anexo V - Quadro Consolidado'!Y113,0)</f>
        <v>0</v>
      </c>
    </row>
    <row r="115" spans="1:147">
      <c r="A115" s="475" t="s">
        <v>108</v>
      </c>
      <c r="B115" s="475" t="s">
        <v>109</v>
      </c>
      <c r="C115" s="12" t="s">
        <v>354</v>
      </c>
      <c r="D115" s="50">
        <f>IF('Anexo V - Quadro Consolidado'!AA114=Conferidor!$D$2,'Anexo V - Quadro Consolidado'!F114,0)</f>
        <v>0</v>
      </c>
      <c r="E115" s="50">
        <f>IF('Anexo V - Quadro Consolidado'!AA114=Conferidor!$E$2,'Anexo V - Quadro Consolidado'!F114,0)</f>
        <v>0</v>
      </c>
      <c r="F115" s="50">
        <f>IF('Anexo V - Quadro Consolidado'!AA114=Conferidor!$F$2,'Anexo V - Quadro Consolidado'!F114,0)</f>
        <v>0</v>
      </c>
      <c r="G115" s="50">
        <f>IF('Anexo V - Quadro Consolidado'!AA114=Conferidor!$G$2,'Anexo V - Quadro Consolidado'!F114,0)</f>
        <v>0</v>
      </c>
      <c r="H115" s="50">
        <f>IF('Anexo V - Quadro Consolidado'!AA114=Conferidor!$H$2,'Anexo V - Quadro Consolidado'!F114,0)</f>
        <v>0</v>
      </c>
      <c r="I115" s="50">
        <f>IF('Anexo V - Quadro Consolidado'!AA114=Conferidor!$I$2,'Anexo V - Quadro Consolidado'!F114,0)</f>
        <v>0</v>
      </c>
      <c r="K115" s="262">
        <f>IF('Anexo V - Quadro Consolidado'!AB114=Conferidor!$K$2,'Anexo V - Quadro Consolidado'!G114,0)</f>
        <v>0</v>
      </c>
      <c r="L115" s="262">
        <f>IF('Anexo V - Quadro Consolidado'!AB114=Conferidor!$L$2,'Anexo V - Quadro Consolidado'!G114,0)</f>
        <v>0</v>
      </c>
      <c r="M115" s="262">
        <f>IF('Anexo V - Quadro Consolidado'!AB114=Conferidor!$M$2,'Anexo V - Quadro Consolidado'!G114,0)</f>
        <v>0</v>
      </c>
      <c r="N115" s="262">
        <f>IF('Anexo V - Quadro Consolidado'!AB114=Conferidor!$N$2,'Anexo V - Quadro Consolidado'!G114,0)</f>
        <v>0</v>
      </c>
      <c r="O115" s="262">
        <f>IF('Anexo V - Quadro Consolidado'!AB114=Conferidor!$O$2,'Anexo V - Quadro Consolidado'!G114,0)</f>
        <v>0</v>
      </c>
      <c r="P115" s="262">
        <f>IF('Anexo V - Quadro Consolidado'!AB114=Conferidor!$P$2,'Anexo V - Quadro Consolidado'!G114,0)</f>
        <v>0</v>
      </c>
      <c r="R115" s="50">
        <f>IF('Anexo V - Quadro Consolidado'!AC114=Conferidor!$R$2,'Anexo V - Quadro Consolidado'!H114,0)</f>
        <v>0</v>
      </c>
      <c r="S115" s="50">
        <f>IF('Anexo V - Quadro Consolidado'!AC114=Conferidor!$S$2,'Anexo V - Quadro Consolidado'!H114,0)</f>
        <v>0</v>
      </c>
      <c r="T115" s="50">
        <f>IF('Anexo V - Quadro Consolidado'!AC114=Conferidor!$T$2,'Anexo V - Quadro Consolidado'!H114,0)</f>
        <v>0</v>
      </c>
      <c r="U115" s="50">
        <f>IF('Anexo V - Quadro Consolidado'!AC114=Conferidor!$U$2,'Anexo V - Quadro Consolidado'!H114,0)</f>
        <v>0</v>
      </c>
      <c r="V115" s="50">
        <f>IF('Anexo V - Quadro Consolidado'!AC114=Conferidor!$V$2,'Anexo V - Quadro Consolidado'!H114,0)</f>
        <v>1</v>
      </c>
      <c r="W115" s="50">
        <f>IF('Anexo V - Quadro Consolidado'!AC114=Conferidor!$W$2,'Anexo V - Quadro Consolidado'!H114,0)</f>
        <v>0</v>
      </c>
      <c r="Y115" s="43">
        <f>IF('Anexo V - Quadro Consolidado'!AH114=Conferidor!$Y$2,'Anexo V - Quadro Consolidado'!M114,0)</f>
        <v>0</v>
      </c>
      <c r="Z115" s="43">
        <f>IF('Anexo V - Quadro Consolidado'!AH114=Conferidor!$Z$2,'Anexo V - Quadro Consolidado'!M114,0)</f>
        <v>0</v>
      </c>
      <c r="AA115" s="43">
        <f>IF('Anexo V - Quadro Consolidado'!AH114=Conferidor!$AA$2,'Anexo V - Quadro Consolidado'!M114,0)</f>
        <v>0</v>
      </c>
      <c r="AB115" s="43">
        <f>IF('Anexo V - Quadro Consolidado'!AH114=Conferidor!$AB$2,'Anexo V - Quadro Consolidado'!M114,0)</f>
        <v>0</v>
      </c>
      <c r="AC115" s="43">
        <f>IF('Anexo V - Quadro Consolidado'!AH114=Conferidor!$AC$2,'Anexo V - Quadro Consolidado'!M114,0)</f>
        <v>0</v>
      </c>
      <c r="AD115" s="43">
        <f>IF('Anexo V - Quadro Consolidado'!AH114=Conferidor!$AD$2,'Anexo V - Quadro Consolidado'!M114,0)</f>
        <v>0</v>
      </c>
      <c r="AF115" s="43">
        <f>IF('Anexo V - Quadro Consolidado'!AI114=Conferidor!$AF$2,'Anexo V - Quadro Consolidado'!N114,0)</f>
        <v>0</v>
      </c>
      <c r="AG115" s="43">
        <f>IF('Anexo V - Quadro Consolidado'!AI114=Conferidor!$AG$2,'Anexo V - Quadro Consolidado'!N114,0)</f>
        <v>0</v>
      </c>
      <c r="AH115" s="43">
        <f>IF('Anexo V - Quadro Consolidado'!AI114=Conferidor!$AH$2,'Anexo V - Quadro Consolidado'!N114,0)</f>
        <v>0</v>
      </c>
      <c r="AI115" s="43">
        <f>IF('Anexo V - Quadro Consolidado'!AI114=Conferidor!$AI$2,'Anexo V - Quadro Consolidado'!N114,0)</f>
        <v>0</v>
      </c>
      <c r="AJ115" s="43">
        <f>IF('Anexo V - Quadro Consolidado'!AI114=Conferidor!$AJ$2,'Anexo V - Quadro Consolidado'!N114,0)</f>
        <v>0</v>
      </c>
      <c r="AK115" s="43">
        <f>IF('Anexo V - Quadro Consolidado'!AI114=Conferidor!$AK$2,'Anexo V - Quadro Consolidado'!N114,0)</f>
        <v>0</v>
      </c>
      <c r="AM115" s="43">
        <f>IF('Anexo V - Quadro Consolidado'!AJ114=Conferidor!$AM$2,'Anexo V - Quadro Consolidado'!O114,0)</f>
        <v>0</v>
      </c>
      <c r="AN115" s="43">
        <f>IF('Anexo V - Quadro Consolidado'!AJ114=Conferidor!$AN$2,'Anexo V - Quadro Consolidado'!O114,0)</f>
        <v>0</v>
      </c>
      <c r="AO115" s="43">
        <f>IF('Anexo V - Quadro Consolidado'!AJ114=Conferidor!$AO$2,'Anexo V - Quadro Consolidado'!O114,0)</f>
        <v>0</v>
      </c>
      <c r="AP115" s="43">
        <f>IF('Anexo V - Quadro Consolidado'!AJ114=Conferidor!$AP$2,'Anexo V - Quadro Consolidado'!O114,0)</f>
        <v>0</v>
      </c>
      <c r="AQ115" s="43">
        <f>IF('Anexo V - Quadro Consolidado'!AJ114=Conferidor!$AQ$2,'Anexo V - Quadro Consolidado'!O114,0)</f>
        <v>0</v>
      </c>
      <c r="AR115" s="43">
        <f>IF('Anexo V - Quadro Consolidado'!AJ114=Conferidor!$AR$2,'Anexo V - Quadro Consolidado'!O114,0)</f>
        <v>0</v>
      </c>
      <c r="AT115" s="43">
        <f>IF('Anexo V - Quadro Consolidado'!AE114=Conferidor!$AT$2,'Anexo V - Quadro Consolidado'!J114,0)</f>
        <v>0</v>
      </c>
      <c r="AU115" s="43">
        <f>IF('Anexo V - Quadro Consolidado'!AE114=Conferidor!$AU$2,'Anexo V - Quadro Consolidado'!J114,0)</f>
        <v>0</v>
      </c>
      <c r="AV115" s="43">
        <f>IF('Anexo V - Quadro Consolidado'!AE114=Conferidor!$AV$2,'Anexo V - Quadro Consolidado'!J114,0)</f>
        <v>0</v>
      </c>
      <c r="AW115" s="43">
        <f>IF('Anexo V - Quadro Consolidado'!AE114=Conferidor!$AW$2,'Anexo V - Quadro Consolidado'!J114,0)</f>
        <v>0</v>
      </c>
      <c r="AX115" s="43">
        <f>IF('Anexo V - Quadro Consolidado'!AE114=Conferidor!$AX$2,'Anexo V - Quadro Consolidado'!J114,0)</f>
        <v>0</v>
      </c>
      <c r="AY115" s="43">
        <f>IF('Anexo V - Quadro Consolidado'!AE114=Conferidor!$AY$2,'Anexo V - Quadro Consolidado'!J114,0)</f>
        <v>0</v>
      </c>
      <c r="AZ115" s="43">
        <f>IF('Anexo V - Quadro Consolidado'!AE114=Conferidor!$AZ$2,'Anexo V - Quadro Consolidado'!J114,0)</f>
        <v>0</v>
      </c>
      <c r="BA115" s="43">
        <f>IF('Anexo V - Quadro Consolidado'!AE114=Conferidor!$BA$2,'Anexo V - Quadro Consolidado'!J114,0)</f>
        <v>0</v>
      </c>
      <c r="BB115" s="43">
        <f>IF('Anexo V - Quadro Consolidado'!AE114=Conferidor!$BB$2,'Anexo V - Quadro Consolidado'!J114,0)</f>
        <v>0</v>
      </c>
      <c r="BD115" s="43">
        <f>IF('Anexo V - Quadro Consolidado'!AF114=Conferidor!$BD$2,'Anexo V - Quadro Consolidado'!K114,0)</f>
        <v>0</v>
      </c>
      <c r="BE115" s="43">
        <f>IF('Anexo V - Quadro Consolidado'!AF114=Conferidor!$BE$2,'Anexo V - Quadro Consolidado'!K114,0)</f>
        <v>0</v>
      </c>
      <c r="BF115" s="43">
        <f>IF('Anexo V - Quadro Consolidado'!AF114=Conferidor!$BF$2,'Anexo V - Quadro Consolidado'!K114,0)</f>
        <v>0</v>
      </c>
      <c r="BG115" s="43">
        <f>IF('Anexo V - Quadro Consolidado'!AF114=Conferidor!$BG$2,'Anexo V - Quadro Consolidado'!K114,0)</f>
        <v>0</v>
      </c>
      <c r="BH115" s="43">
        <f>IF('Anexo V - Quadro Consolidado'!AF114=Conferidor!$BH$2,'Anexo V - Quadro Consolidado'!K114,0)</f>
        <v>0</v>
      </c>
      <c r="BI115" s="43">
        <f>IF('Anexo V - Quadro Consolidado'!AF114=Conferidor!$BI$2,'Anexo V - Quadro Consolidado'!K114,0)</f>
        <v>0</v>
      </c>
      <c r="BJ115" s="43">
        <f>IF('Anexo V - Quadro Consolidado'!AF114=Conferidor!$BJ$2,'Anexo V - Quadro Consolidado'!K114,0)</f>
        <v>0</v>
      </c>
      <c r="BK115" s="43">
        <f>IF('Anexo V - Quadro Consolidado'!AF114=Conferidor!$BK$2,'Anexo V - Quadro Consolidado'!K114,0)</f>
        <v>0</v>
      </c>
      <c r="BM115" s="43">
        <f>IF('Anexo V - Quadro Consolidado'!AG114=Conferidor!$BM$2,'Anexo V - Quadro Consolidado'!L114,0)</f>
        <v>0</v>
      </c>
      <c r="BN115" s="43">
        <f>IF('Anexo V - Quadro Consolidado'!AG114=Conferidor!$BN$2,'Anexo V - Quadro Consolidado'!L114,0)</f>
        <v>0</v>
      </c>
      <c r="BO115" s="43">
        <f>IF('Anexo V - Quadro Consolidado'!AG114=Conferidor!$BO$2,'Anexo V - Quadro Consolidado'!L114,0)</f>
        <v>0</v>
      </c>
      <c r="BP115" s="43">
        <f>IF('Anexo V - Quadro Consolidado'!AG114=Conferidor!$BP$2,'Anexo V - Quadro Consolidado'!L114,0)</f>
        <v>0</v>
      </c>
      <c r="BQ115" s="43">
        <f>IF('Anexo V - Quadro Consolidado'!AG114=Conferidor!$BQ$2,'Anexo V - Quadro Consolidado'!L114,0)</f>
        <v>1</v>
      </c>
      <c r="BR115" s="43">
        <f>IF('Anexo V - Quadro Consolidado'!AG114=Conferidor!$BR$2,'Anexo V - Quadro Consolidado'!L114,0)</f>
        <v>0</v>
      </c>
      <c r="BT115" s="43">
        <f>IF('Anexo V - Quadro Consolidado'!AD114=Conferidor!$BT$2,'Anexo V - Quadro Consolidado'!I114,0)</f>
        <v>0</v>
      </c>
      <c r="BU115" s="43">
        <f>IF('Anexo V - Quadro Consolidado'!AD114=Conferidor!$BU$2,'Anexo V - Quadro Consolidado'!I114,0)</f>
        <v>0</v>
      </c>
      <c r="BV115" s="43">
        <f>IF('Anexo V - Quadro Consolidado'!AD114=Conferidor!$BV$2,'Anexo V - Quadro Consolidado'!I114,0)</f>
        <v>0</v>
      </c>
      <c r="BW115" s="43">
        <f>IF('Anexo V - Quadro Consolidado'!AD114=Conferidor!$BW$2,'Anexo V - Quadro Consolidado'!I114,0)</f>
        <v>0</v>
      </c>
      <c r="BX115" s="43">
        <f>IF('Anexo V - Quadro Consolidado'!AD114=Conferidor!$BX$2,'Anexo V - Quadro Consolidado'!I114,0)</f>
        <v>0</v>
      </c>
      <c r="BY115" s="43">
        <f>IF('Anexo V - Quadro Consolidado'!AD114=Conferidor!$BY$2,'Anexo V - Quadro Consolidado'!I114,0)</f>
        <v>0</v>
      </c>
      <c r="CA115" s="43">
        <f>IF('Anexo V - Quadro Consolidado'!AK114=Conferidor!$CA$2,'Anexo V - Quadro Consolidado'!P114,0)</f>
        <v>0</v>
      </c>
      <c r="CB115" s="43">
        <f>IF('Anexo V - Quadro Consolidado'!AK114=Conferidor!$CB$2,'Anexo V - Quadro Consolidado'!P114,0)</f>
        <v>0</v>
      </c>
      <c r="CC115" s="43">
        <f>IF('Anexo V - Quadro Consolidado'!AK114=Conferidor!$CC$2,'Anexo V - Quadro Consolidado'!P114,0)</f>
        <v>0</v>
      </c>
      <c r="CD115" s="43">
        <f>IF('Anexo V - Quadro Consolidado'!AK114=Conferidor!$CD$2,'Anexo V - Quadro Consolidado'!P114,0)</f>
        <v>0</v>
      </c>
      <c r="CE115" s="43">
        <f>IF('Anexo V - Quadro Consolidado'!AK114=Conferidor!$CE$2,'Anexo V - Quadro Consolidado'!P114,0)</f>
        <v>0</v>
      </c>
      <c r="CF115" s="43">
        <f>IF('Anexo V - Quadro Consolidado'!AK114=Conferidor!$CF$2,'Anexo V - Quadro Consolidado'!P114,0)</f>
        <v>0</v>
      </c>
      <c r="CH115" s="43">
        <f>IF('Anexo V - Quadro Consolidado'!AM114=Conferidor!$CH$2,'Anexo V - Quadro Consolidado'!R114,0)</f>
        <v>0</v>
      </c>
      <c r="CI115" s="43">
        <f>IF('Anexo V - Quadro Consolidado'!AM114=Conferidor!$CI$2,'Anexo V - Quadro Consolidado'!R114,0)</f>
        <v>0</v>
      </c>
      <c r="CJ115" s="43">
        <f>IF('Anexo V - Quadro Consolidado'!AM114=Conferidor!$CJ$2,'Anexo V - Quadro Consolidado'!R114,0)</f>
        <v>0</v>
      </c>
      <c r="CK115" s="43">
        <f>IF('Anexo V - Quadro Consolidado'!AM114=Conferidor!$CK$2,'Anexo V - Quadro Consolidado'!R114,0)</f>
        <v>0</v>
      </c>
      <c r="CL115" s="43">
        <f>IF('Anexo V - Quadro Consolidado'!AM114=Conferidor!$CL$2,'Anexo V - Quadro Consolidado'!R114,0)</f>
        <v>0</v>
      </c>
      <c r="CM115" s="43">
        <f>IF('Anexo V - Quadro Consolidado'!AM114=Conferidor!$CM$2,'Anexo V - Quadro Consolidado'!R114,0)</f>
        <v>0</v>
      </c>
      <c r="CO115" s="43">
        <f>IF('Anexo V - Quadro Consolidado'!AN114=Conferidor!$CO$2,'Anexo V - Quadro Consolidado'!S114,0)</f>
        <v>0</v>
      </c>
      <c r="CP115" s="43">
        <f>IF('Anexo V - Quadro Consolidado'!AN114=Conferidor!$CP$2,'Anexo V - Quadro Consolidado'!S114,0)</f>
        <v>0</v>
      </c>
      <c r="CQ115" s="43">
        <f>IF('Anexo V - Quadro Consolidado'!AN114=Conferidor!$CQ$2,'Anexo V - Quadro Consolidado'!S114,0)</f>
        <v>0</v>
      </c>
      <c r="CR115" s="43">
        <f>IF('Anexo V - Quadro Consolidado'!AN114=Conferidor!$CR$2,'Anexo V - Quadro Consolidado'!S114,0)</f>
        <v>0</v>
      </c>
      <c r="CS115" s="43">
        <f>IF('Anexo V - Quadro Consolidado'!AN114=Conferidor!$CS$2,'Anexo V - Quadro Consolidado'!S114,0)</f>
        <v>0</v>
      </c>
      <c r="CT115" s="43">
        <f>IF('Anexo V - Quadro Consolidado'!AN114=Conferidor!$CT$2,'Anexo V - Quadro Consolidado'!S114,0)</f>
        <v>0</v>
      </c>
      <c r="CV115" s="43">
        <f>IF('Anexo V - Quadro Consolidado'!AO114=Conferidor!$CV$2,'Anexo V - Quadro Consolidado'!T114,0)</f>
        <v>0</v>
      </c>
      <c r="CW115" s="43">
        <f>IF('Anexo V - Quadro Consolidado'!AO114=Conferidor!$CW$2,'Anexo V - Quadro Consolidado'!T114,0)</f>
        <v>0</v>
      </c>
      <c r="CX115" s="43">
        <f>IF('Anexo V - Quadro Consolidado'!AO114=Conferidor!$CX$2,'Anexo V - Quadro Consolidado'!T114,0)</f>
        <v>0</v>
      </c>
      <c r="CY115" s="43">
        <f>IF('Anexo V - Quadro Consolidado'!AO114=Conferidor!$CY$2,'Anexo V - Quadro Consolidado'!T114,0)</f>
        <v>0</v>
      </c>
      <c r="CZ115" s="43">
        <f>IF('Anexo V - Quadro Consolidado'!AO114=Conferidor!$CZ$2,'Anexo V - Quadro Consolidado'!T114,0)</f>
        <v>0</v>
      </c>
      <c r="DA115" s="43">
        <f>IF('Anexo V - Quadro Consolidado'!AO114=Conferidor!$DA$2,'Anexo V - Quadro Consolidado'!T114,0)</f>
        <v>0</v>
      </c>
      <c r="DC115" s="43">
        <f>IF('Anexo V - Quadro Consolidado'!AL114=Conferidor!$DC$2,'Anexo V - Quadro Consolidado'!Q114,0)</f>
        <v>0</v>
      </c>
      <c r="DD115" s="43">
        <f>IF('Anexo V - Quadro Consolidado'!AL114=Conferidor!$DD$2,'Anexo V - Quadro Consolidado'!Q114,0)</f>
        <v>0</v>
      </c>
      <c r="DE115" s="43">
        <f>IF('Anexo V - Quadro Consolidado'!AL114=Conferidor!$DE$2,'Anexo V - Quadro Consolidado'!Q114,0)</f>
        <v>0</v>
      </c>
      <c r="DF115" s="43">
        <f>IF('Anexo V - Quadro Consolidado'!AL114=Conferidor!$DF$2,'Anexo V - Quadro Consolidado'!Q114,0)</f>
        <v>0</v>
      </c>
      <c r="DG115" s="43">
        <f>IF('Anexo V - Quadro Consolidado'!AL114=Conferidor!$DG$2,'Anexo V - Quadro Consolidado'!Q114,0)</f>
        <v>0</v>
      </c>
      <c r="DH115" s="43">
        <f>IF('Anexo V - Quadro Consolidado'!AL114=Conferidor!$DH$2,'Anexo V - Quadro Consolidado'!Q114,0)</f>
        <v>0</v>
      </c>
      <c r="DJ115" s="43">
        <f>IF('Anexo V - Quadro Consolidado'!AP114=Conferidor!$DJ$2,'Anexo V - Quadro Consolidado'!U114,0)</f>
        <v>0</v>
      </c>
      <c r="DK115" s="43">
        <f>IF('Anexo V - Quadro Consolidado'!AP114=Conferidor!$DK$2,'Anexo V - Quadro Consolidado'!U114,0)</f>
        <v>0</v>
      </c>
      <c r="DL115" s="43">
        <f>IF('Anexo V - Quadro Consolidado'!AP114=Conferidor!$DL$2,'Anexo V - Quadro Consolidado'!U114,0)</f>
        <v>0</v>
      </c>
      <c r="DM115" s="43">
        <f>IF('Anexo V - Quadro Consolidado'!AP114=Conferidor!$DM$2,'Anexo V - Quadro Consolidado'!U114,0)</f>
        <v>0</v>
      </c>
      <c r="DN115" s="43">
        <f>IF('Anexo V - Quadro Consolidado'!AP114=Conferidor!$DN$2,'Anexo V - Quadro Consolidado'!U114,0)</f>
        <v>0</v>
      </c>
      <c r="DO115" s="43">
        <f>IF('Anexo V - Quadro Consolidado'!AP114=Conferidor!$DO$2,'Anexo V - Quadro Consolidado'!U114,0)</f>
        <v>0</v>
      </c>
      <c r="DQ115" s="43">
        <f>IF('Anexo V - Quadro Consolidado'!AQ114=Conferidor!$DQ$2,'Anexo V - Quadro Consolidado'!V114,0)</f>
        <v>0</v>
      </c>
      <c r="DR115" s="43">
        <f>IF('Anexo V - Quadro Consolidado'!AQ114=Conferidor!$DR$2,'Anexo V - Quadro Consolidado'!V114,0)</f>
        <v>0</v>
      </c>
      <c r="DS115" s="43">
        <f>IF('Anexo V - Quadro Consolidado'!AQ114=Conferidor!$DS$2,'Anexo V - Quadro Consolidado'!V114,0)</f>
        <v>0</v>
      </c>
      <c r="DT115" s="43">
        <f>IF('Anexo V - Quadro Consolidado'!AQ114=Conferidor!$DT$2,'Anexo V - Quadro Consolidado'!V114,0)</f>
        <v>0</v>
      </c>
      <c r="DU115" s="43">
        <f>IF('Anexo V - Quadro Consolidado'!AQ114=Conferidor!$DU$2,'Anexo V - Quadro Consolidado'!V114,0)</f>
        <v>0</v>
      </c>
      <c r="DV115" s="43">
        <f>IF('Anexo V - Quadro Consolidado'!AQ114=Conferidor!$DV$2,'Anexo V - Quadro Consolidado'!V114,0)</f>
        <v>0</v>
      </c>
      <c r="DX115" s="22">
        <f>IF('Anexo V - Quadro Consolidado'!AR114=Conferidor!$DX$2,'Anexo V - Quadro Consolidado'!W114,0)</f>
        <v>0</v>
      </c>
      <c r="DY115" s="22">
        <f>IF('Anexo V - Quadro Consolidado'!AR114=Conferidor!$DY$2,'Anexo V - Quadro Consolidado'!W114,0)</f>
        <v>0</v>
      </c>
      <c r="DZ115" s="22">
        <f>IF('Anexo V - Quadro Consolidado'!AR114=Conferidor!$DZ$2,'Anexo V - Quadro Consolidado'!W114,0)</f>
        <v>0</v>
      </c>
      <c r="EA115" s="22">
        <f>IF('Anexo V - Quadro Consolidado'!AR114=Conferidor!$EA$2,'Anexo V - Quadro Consolidado'!W114,0)</f>
        <v>0</v>
      </c>
      <c r="EB115" s="22">
        <f>IF('Anexo V - Quadro Consolidado'!AR114=Conferidor!$EB$2,'Anexo V - Quadro Consolidado'!W114,0)</f>
        <v>0</v>
      </c>
      <c r="EC115" s="22">
        <f>IF('Anexo V - Quadro Consolidado'!AR114=Conferidor!$EC$2,'Anexo V - Quadro Consolidado'!W114,0)</f>
        <v>0</v>
      </c>
      <c r="EE115" s="43">
        <f>IF('Anexo V - Quadro Consolidado'!AS114=Conferidor!$EE$2,'Anexo V - Quadro Consolidado'!X114,0)</f>
        <v>0</v>
      </c>
      <c r="EF115" s="43">
        <f>IF('Anexo V - Quadro Consolidado'!AS114=Conferidor!$EF$2,'Anexo V - Quadro Consolidado'!X114,0)</f>
        <v>0</v>
      </c>
      <c r="EG115" s="43">
        <f>IF('Anexo V - Quadro Consolidado'!AS114=Conferidor!$EG$2,'Anexo V - Quadro Consolidado'!X114,0)</f>
        <v>0</v>
      </c>
      <c r="EH115" s="43">
        <f>IF('Anexo V - Quadro Consolidado'!AS114=Conferidor!$EH$2,'Anexo V - Quadro Consolidado'!X114,0)</f>
        <v>0</v>
      </c>
      <c r="EI115" s="43">
        <f>IF('Anexo V - Quadro Consolidado'!AS114=Conferidor!$EI$2,'Anexo V - Quadro Consolidado'!X114,0)</f>
        <v>0</v>
      </c>
      <c r="EJ115" s="43">
        <f>IF('Anexo V - Quadro Consolidado'!AS114=Conferidor!$EJ$2,'Anexo V - Quadro Consolidado'!X114,0)</f>
        <v>0</v>
      </c>
      <c r="EL115" s="43">
        <f>IF('Anexo V - Quadro Consolidado'!AT114=Conferidor!$EL$2,'Anexo V - Quadro Consolidado'!Y114,0)</f>
        <v>0</v>
      </c>
      <c r="EM115" s="43">
        <f>IF('Anexo V - Quadro Consolidado'!AT114=Conferidor!$EM$2,'Anexo V - Quadro Consolidado'!Y114,0)</f>
        <v>0</v>
      </c>
      <c r="EN115" s="43">
        <f>IF('Anexo V - Quadro Consolidado'!AT114=Conferidor!$EN$2,'Anexo V - Quadro Consolidado'!Y114,0)</f>
        <v>0</v>
      </c>
      <c r="EO115" s="43">
        <f>IF('Anexo V - Quadro Consolidado'!AT114=Conferidor!$EO$2,'Anexo V - Quadro Consolidado'!Y114,0)</f>
        <v>0</v>
      </c>
      <c r="EP115" s="43">
        <f>IF('Anexo V - Quadro Consolidado'!AT114=Conferidor!$EP$2,'Anexo V - Quadro Consolidado'!Y114,0)</f>
        <v>0</v>
      </c>
      <c r="EQ115" s="43">
        <f>IF('Anexo V - Quadro Consolidado'!AT114=Conferidor!$EQ$2,'Anexo V - Quadro Consolidado'!Y114,0)</f>
        <v>0</v>
      </c>
    </row>
    <row r="116" spans="1:147">
      <c r="A116" s="475" t="s">
        <v>108</v>
      </c>
      <c r="B116" s="475" t="s">
        <v>109</v>
      </c>
      <c r="C116" s="12" t="s">
        <v>85</v>
      </c>
      <c r="D116" s="50">
        <f>IF('Anexo V - Quadro Consolidado'!AA115=Conferidor!$D$2,'Anexo V - Quadro Consolidado'!F115,0)</f>
        <v>0</v>
      </c>
      <c r="E116" s="50">
        <f>IF('Anexo V - Quadro Consolidado'!AA115=Conferidor!$E$2,'Anexo V - Quadro Consolidado'!F115,0)</f>
        <v>0</v>
      </c>
      <c r="F116" s="50">
        <f>IF('Anexo V - Quadro Consolidado'!AA115=Conferidor!$F$2,'Anexo V - Quadro Consolidado'!F115,0)</f>
        <v>0</v>
      </c>
      <c r="G116" s="50">
        <f>IF('Anexo V - Quadro Consolidado'!AA115=Conferidor!$G$2,'Anexo V - Quadro Consolidado'!F115,0)</f>
        <v>0</v>
      </c>
      <c r="H116" s="50">
        <f>IF('Anexo V - Quadro Consolidado'!AA115=Conferidor!$H$2,'Anexo V - Quadro Consolidado'!F115,0)</f>
        <v>0</v>
      </c>
      <c r="I116" s="50">
        <f>IF('Anexo V - Quadro Consolidado'!AA115=Conferidor!$I$2,'Anexo V - Quadro Consolidado'!F115,0)</f>
        <v>0</v>
      </c>
      <c r="K116" s="262">
        <f>IF('Anexo V - Quadro Consolidado'!AB115=Conferidor!$K$2,'Anexo V - Quadro Consolidado'!G115,0)</f>
        <v>0</v>
      </c>
      <c r="L116" s="262">
        <f>IF('Anexo V - Quadro Consolidado'!AB115=Conferidor!$L$2,'Anexo V - Quadro Consolidado'!G115,0)</f>
        <v>0</v>
      </c>
      <c r="M116" s="262">
        <f>IF('Anexo V - Quadro Consolidado'!AB115=Conferidor!$M$2,'Anexo V - Quadro Consolidado'!G115,0)</f>
        <v>0</v>
      </c>
      <c r="N116" s="262">
        <f>IF('Anexo V - Quadro Consolidado'!AB115=Conferidor!$N$2,'Anexo V - Quadro Consolidado'!G115,0)</f>
        <v>0</v>
      </c>
      <c r="O116" s="262">
        <f>IF('Anexo V - Quadro Consolidado'!AB115=Conferidor!$O$2,'Anexo V - Quadro Consolidado'!G115,0)</f>
        <v>0</v>
      </c>
      <c r="P116" s="262">
        <f>IF('Anexo V - Quadro Consolidado'!AB115=Conferidor!$P$2,'Anexo V - Quadro Consolidado'!G115,0)</f>
        <v>0</v>
      </c>
      <c r="R116" s="50">
        <f>IF('Anexo V - Quadro Consolidado'!AC115=Conferidor!$R$2,'Anexo V - Quadro Consolidado'!H115,0)</f>
        <v>0</v>
      </c>
      <c r="S116" s="50">
        <f>IF('Anexo V - Quadro Consolidado'!AC115=Conferidor!$S$2,'Anexo V - Quadro Consolidado'!H115,0)</f>
        <v>0</v>
      </c>
      <c r="T116" s="50">
        <f>IF('Anexo V - Quadro Consolidado'!AC115=Conferidor!$T$2,'Anexo V - Quadro Consolidado'!H115,0)</f>
        <v>0</v>
      </c>
      <c r="U116" s="50">
        <f>IF('Anexo V - Quadro Consolidado'!AC115=Conferidor!$U$2,'Anexo V - Quadro Consolidado'!H115,0)</f>
        <v>0</v>
      </c>
      <c r="V116" s="50">
        <f>IF('Anexo V - Quadro Consolidado'!AC115=Conferidor!$V$2,'Anexo V - Quadro Consolidado'!H115,0)</f>
        <v>0</v>
      </c>
      <c r="W116" s="50">
        <f>IF('Anexo V - Quadro Consolidado'!AC115=Conferidor!$W$2,'Anexo V - Quadro Consolidado'!H115,0)</f>
        <v>0</v>
      </c>
      <c r="Y116" s="43">
        <f>IF('Anexo V - Quadro Consolidado'!AH115=Conferidor!$Y$2,'Anexo V - Quadro Consolidado'!M115,0)</f>
        <v>0</v>
      </c>
      <c r="Z116" s="43">
        <f>IF('Anexo V - Quadro Consolidado'!AH115=Conferidor!$Z$2,'Anexo V - Quadro Consolidado'!M115,0)</f>
        <v>0</v>
      </c>
      <c r="AA116" s="43">
        <f>IF('Anexo V - Quadro Consolidado'!AH115=Conferidor!$AA$2,'Anexo V - Quadro Consolidado'!M115,0)</f>
        <v>0</v>
      </c>
      <c r="AB116" s="43">
        <f>IF('Anexo V - Quadro Consolidado'!AH115=Conferidor!$AB$2,'Anexo V - Quadro Consolidado'!M115,0)</f>
        <v>0</v>
      </c>
      <c r="AC116" s="43">
        <f>IF('Anexo V - Quadro Consolidado'!AH115=Conferidor!$AC$2,'Anexo V - Quadro Consolidado'!M115,0)</f>
        <v>0</v>
      </c>
      <c r="AD116" s="43">
        <f>IF('Anexo V - Quadro Consolidado'!AH115=Conferidor!$AD$2,'Anexo V - Quadro Consolidado'!M115,0)</f>
        <v>0</v>
      </c>
      <c r="AF116" s="43">
        <f>IF('Anexo V - Quadro Consolidado'!AI115=Conferidor!$AF$2,'Anexo V - Quadro Consolidado'!N115,0)</f>
        <v>0</v>
      </c>
      <c r="AG116" s="43">
        <f>IF('Anexo V - Quadro Consolidado'!AI115=Conferidor!$AG$2,'Anexo V - Quadro Consolidado'!N115,0)</f>
        <v>0</v>
      </c>
      <c r="AH116" s="43">
        <f>IF('Anexo V - Quadro Consolidado'!AI115=Conferidor!$AH$2,'Anexo V - Quadro Consolidado'!N115,0)</f>
        <v>0</v>
      </c>
      <c r="AI116" s="43">
        <f>IF('Anexo V - Quadro Consolidado'!AI115=Conferidor!$AI$2,'Anexo V - Quadro Consolidado'!N115,0)</f>
        <v>0</v>
      </c>
      <c r="AJ116" s="43">
        <f>IF('Anexo V - Quadro Consolidado'!AI115=Conferidor!$AJ$2,'Anexo V - Quadro Consolidado'!N115,0)</f>
        <v>0</v>
      </c>
      <c r="AK116" s="43">
        <f>IF('Anexo V - Quadro Consolidado'!AI115=Conferidor!$AK$2,'Anexo V - Quadro Consolidado'!N115,0)</f>
        <v>0</v>
      </c>
      <c r="AM116" s="43">
        <f>IF('Anexo V - Quadro Consolidado'!AJ115=Conferidor!$AM$2,'Anexo V - Quadro Consolidado'!O115,0)</f>
        <v>0</v>
      </c>
      <c r="AN116" s="43">
        <f>IF('Anexo V - Quadro Consolidado'!AJ115=Conferidor!$AN$2,'Anexo V - Quadro Consolidado'!O115,0)</f>
        <v>0</v>
      </c>
      <c r="AO116" s="43">
        <f>IF('Anexo V - Quadro Consolidado'!AJ115=Conferidor!$AO$2,'Anexo V - Quadro Consolidado'!O115,0)</f>
        <v>0</v>
      </c>
      <c r="AP116" s="43">
        <f>IF('Anexo V - Quadro Consolidado'!AJ115=Conferidor!$AP$2,'Anexo V - Quadro Consolidado'!O115,0)</f>
        <v>0</v>
      </c>
      <c r="AQ116" s="43">
        <f>IF('Anexo V - Quadro Consolidado'!AJ115=Conferidor!$AQ$2,'Anexo V - Quadro Consolidado'!O115,0)</f>
        <v>0</v>
      </c>
      <c r="AR116" s="43">
        <f>IF('Anexo V - Quadro Consolidado'!AJ115=Conferidor!$AR$2,'Anexo V - Quadro Consolidado'!O115,0)</f>
        <v>0</v>
      </c>
      <c r="AT116" s="43">
        <f>IF('Anexo V - Quadro Consolidado'!AE115=Conferidor!$AT$2,'Anexo V - Quadro Consolidado'!J115,0)</f>
        <v>0</v>
      </c>
      <c r="AU116" s="43">
        <f>IF('Anexo V - Quadro Consolidado'!AE115=Conferidor!$AU$2,'Anexo V - Quadro Consolidado'!J115,0)</f>
        <v>0</v>
      </c>
      <c r="AV116" s="43">
        <f>IF('Anexo V - Quadro Consolidado'!AE115=Conferidor!$AV$2,'Anexo V - Quadro Consolidado'!J115,0)</f>
        <v>0</v>
      </c>
      <c r="AW116" s="43">
        <f>IF('Anexo V - Quadro Consolidado'!AE115=Conferidor!$AW$2,'Anexo V - Quadro Consolidado'!J115,0)</f>
        <v>0</v>
      </c>
      <c r="AX116" s="43">
        <f>IF('Anexo V - Quadro Consolidado'!AE115=Conferidor!$AX$2,'Anexo V - Quadro Consolidado'!J115,0)</f>
        <v>0</v>
      </c>
      <c r="AY116" s="43">
        <f>IF('Anexo V - Quadro Consolidado'!AE115=Conferidor!$AY$2,'Anexo V - Quadro Consolidado'!J115,0)</f>
        <v>0</v>
      </c>
      <c r="AZ116" s="43">
        <f>IF('Anexo V - Quadro Consolidado'!AE115=Conferidor!$AZ$2,'Anexo V - Quadro Consolidado'!J115,0)</f>
        <v>0</v>
      </c>
      <c r="BA116" s="43">
        <f>IF('Anexo V - Quadro Consolidado'!AE115=Conferidor!$BA$2,'Anexo V - Quadro Consolidado'!J115,0)</f>
        <v>0</v>
      </c>
      <c r="BB116" s="43">
        <f>IF('Anexo V - Quadro Consolidado'!AE115=Conferidor!$BB$2,'Anexo V - Quadro Consolidado'!J115,0)</f>
        <v>0</v>
      </c>
      <c r="BD116" s="43">
        <f>IF('Anexo V - Quadro Consolidado'!AF115=Conferidor!$BD$2,'Anexo V - Quadro Consolidado'!K115,0)</f>
        <v>0</v>
      </c>
      <c r="BE116" s="43">
        <f>IF('Anexo V - Quadro Consolidado'!AF115=Conferidor!$BE$2,'Anexo V - Quadro Consolidado'!K115,0)</f>
        <v>0</v>
      </c>
      <c r="BF116" s="43">
        <f>IF('Anexo V - Quadro Consolidado'!AF115=Conferidor!$BF$2,'Anexo V - Quadro Consolidado'!K115,0)</f>
        <v>0</v>
      </c>
      <c r="BG116" s="43">
        <f>IF('Anexo V - Quadro Consolidado'!AF115=Conferidor!$BG$2,'Anexo V - Quadro Consolidado'!K115,0)</f>
        <v>0</v>
      </c>
      <c r="BH116" s="43">
        <f>IF('Anexo V - Quadro Consolidado'!AF115=Conferidor!$BH$2,'Anexo V - Quadro Consolidado'!K115,0)</f>
        <v>0</v>
      </c>
      <c r="BI116" s="43">
        <f>IF('Anexo V - Quadro Consolidado'!AF115=Conferidor!$BI$2,'Anexo V - Quadro Consolidado'!K115,0)</f>
        <v>0</v>
      </c>
      <c r="BJ116" s="43">
        <f>IF('Anexo V - Quadro Consolidado'!AF115=Conferidor!$BJ$2,'Anexo V - Quadro Consolidado'!K115,0)</f>
        <v>0</v>
      </c>
      <c r="BK116" s="43">
        <f>IF('Anexo V - Quadro Consolidado'!AF115=Conferidor!$BK$2,'Anexo V - Quadro Consolidado'!K115,0)</f>
        <v>0</v>
      </c>
      <c r="BM116" s="43">
        <f>IF('Anexo V - Quadro Consolidado'!AG115=Conferidor!$BM$2,'Anexo V - Quadro Consolidado'!L115,0)</f>
        <v>0</v>
      </c>
      <c r="BN116" s="43">
        <f>IF('Anexo V - Quadro Consolidado'!AG115=Conferidor!$BN$2,'Anexo V - Quadro Consolidado'!L115,0)</f>
        <v>0</v>
      </c>
      <c r="BO116" s="43">
        <f>IF('Anexo V - Quadro Consolidado'!AG115=Conferidor!$BO$2,'Anexo V - Quadro Consolidado'!L115,0)</f>
        <v>0</v>
      </c>
      <c r="BP116" s="43">
        <f>IF('Anexo V - Quadro Consolidado'!AG115=Conferidor!$BP$2,'Anexo V - Quadro Consolidado'!L115,0)</f>
        <v>0</v>
      </c>
      <c r="BQ116" s="43">
        <f>IF('Anexo V - Quadro Consolidado'!AG115=Conferidor!$BQ$2,'Anexo V - Quadro Consolidado'!L115,0)</f>
        <v>1</v>
      </c>
      <c r="BR116" s="43">
        <f>IF('Anexo V - Quadro Consolidado'!AG115=Conferidor!$BR$2,'Anexo V - Quadro Consolidado'!L115,0)</f>
        <v>0</v>
      </c>
      <c r="BT116" s="43">
        <f>IF('Anexo V - Quadro Consolidado'!AD115=Conferidor!$BT$2,'Anexo V - Quadro Consolidado'!I115,0)</f>
        <v>0</v>
      </c>
      <c r="BU116" s="43">
        <f>IF('Anexo V - Quadro Consolidado'!AD115=Conferidor!$BU$2,'Anexo V - Quadro Consolidado'!I115,0)</f>
        <v>0</v>
      </c>
      <c r="BV116" s="43">
        <f>IF('Anexo V - Quadro Consolidado'!AD115=Conferidor!$BV$2,'Anexo V - Quadro Consolidado'!I115,0)</f>
        <v>0</v>
      </c>
      <c r="BW116" s="43">
        <f>IF('Anexo V - Quadro Consolidado'!AD115=Conferidor!$BW$2,'Anexo V - Quadro Consolidado'!I115,0)</f>
        <v>0</v>
      </c>
      <c r="BX116" s="43">
        <f>IF('Anexo V - Quadro Consolidado'!AD115=Conferidor!$BX$2,'Anexo V - Quadro Consolidado'!I115,0)</f>
        <v>0</v>
      </c>
      <c r="BY116" s="43">
        <f>IF('Anexo V - Quadro Consolidado'!AD115=Conferidor!$BY$2,'Anexo V - Quadro Consolidado'!I115,0)</f>
        <v>0</v>
      </c>
      <c r="CA116" s="43">
        <f>IF('Anexo V - Quadro Consolidado'!AK115=Conferidor!$CA$2,'Anexo V - Quadro Consolidado'!P115,0)</f>
        <v>0</v>
      </c>
      <c r="CB116" s="43">
        <f>IF('Anexo V - Quadro Consolidado'!AK115=Conferidor!$CB$2,'Anexo V - Quadro Consolidado'!P115,0)</f>
        <v>0</v>
      </c>
      <c r="CC116" s="43">
        <f>IF('Anexo V - Quadro Consolidado'!AK115=Conferidor!$CC$2,'Anexo V - Quadro Consolidado'!P115,0)</f>
        <v>0</v>
      </c>
      <c r="CD116" s="43">
        <f>IF('Anexo V - Quadro Consolidado'!AK115=Conferidor!$CD$2,'Anexo V - Quadro Consolidado'!P115,0)</f>
        <v>0</v>
      </c>
      <c r="CE116" s="43">
        <f>IF('Anexo V - Quadro Consolidado'!AK115=Conferidor!$CE$2,'Anexo V - Quadro Consolidado'!P115,0)</f>
        <v>0</v>
      </c>
      <c r="CF116" s="43">
        <f>IF('Anexo V - Quadro Consolidado'!AK115=Conferidor!$CF$2,'Anexo V - Quadro Consolidado'!P115,0)</f>
        <v>0</v>
      </c>
      <c r="CH116" s="43">
        <f>IF('Anexo V - Quadro Consolidado'!AM115=Conferidor!$CH$2,'Anexo V - Quadro Consolidado'!R115,0)</f>
        <v>0</v>
      </c>
      <c r="CI116" s="43">
        <f>IF('Anexo V - Quadro Consolidado'!AM115=Conferidor!$CI$2,'Anexo V - Quadro Consolidado'!R115,0)</f>
        <v>0</v>
      </c>
      <c r="CJ116" s="43">
        <f>IF('Anexo V - Quadro Consolidado'!AM115=Conferidor!$CJ$2,'Anexo V - Quadro Consolidado'!R115,0)</f>
        <v>0</v>
      </c>
      <c r="CK116" s="43">
        <f>IF('Anexo V - Quadro Consolidado'!AM115=Conferidor!$CK$2,'Anexo V - Quadro Consolidado'!R115,0)</f>
        <v>0</v>
      </c>
      <c r="CL116" s="43">
        <f>IF('Anexo V - Quadro Consolidado'!AM115=Conferidor!$CL$2,'Anexo V - Quadro Consolidado'!R115,0)</f>
        <v>0</v>
      </c>
      <c r="CM116" s="43">
        <f>IF('Anexo V - Quadro Consolidado'!AM115=Conferidor!$CM$2,'Anexo V - Quadro Consolidado'!R115,0)</f>
        <v>0</v>
      </c>
      <c r="CO116" s="43">
        <f>IF('Anexo V - Quadro Consolidado'!AN115=Conferidor!$CO$2,'Anexo V - Quadro Consolidado'!S115,0)</f>
        <v>0</v>
      </c>
      <c r="CP116" s="43">
        <f>IF('Anexo V - Quadro Consolidado'!AN115=Conferidor!$CP$2,'Anexo V - Quadro Consolidado'!S115,0)</f>
        <v>0</v>
      </c>
      <c r="CQ116" s="43">
        <f>IF('Anexo V - Quadro Consolidado'!AN115=Conferidor!$CQ$2,'Anexo V - Quadro Consolidado'!S115,0)</f>
        <v>0</v>
      </c>
      <c r="CR116" s="43">
        <f>IF('Anexo V - Quadro Consolidado'!AN115=Conferidor!$CR$2,'Anexo V - Quadro Consolidado'!S115,0)</f>
        <v>0</v>
      </c>
      <c r="CS116" s="43">
        <f>IF('Anexo V - Quadro Consolidado'!AN115=Conferidor!$CS$2,'Anexo V - Quadro Consolidado'!S115,0)</f>
        <v>0</v>
      </c>
      <c r="CT116" s="43">
        <f>IF('Anexo V - Quadro Consolidado'!AN115=Conferidor!$CT$2,'Anexo V - Quadro Consolidado'!S115,0)</f>
        <v>0</v>
      </c>
      <c r="CV116" s="43">
        <f>IF('Anexo V - Quadro Consolidado'!AO115=Conferidor!$CV$2,'Anexo V - Quadro Consolidado'!T115,0)</f>
        <v>0</v>
      </c>
      <c r="CW116" s="43">
        <f>IF('Anexo V - Quadro Consolidado'!AO115=Conferidor!$CW$2,'Anexo V - Quadro Consolidado'!T115,0)</f>
        <v>0</v>
      </c>
      <c r="CX116" s="43">
        <f>IF('Anexo V - Quadro Consolidado'!AO115=Conferidor!$CX$2,'Anexo V - Quadro Consolidado'!T115,0)</f>
        <v>0</v>
      </c>
      <c r="CY116" s="43">
        <f>IF('Anexo V - Quadro Consolidado'!AO115=Conferidor!$CY$2,'Anexo V - Quadro Consolidado'!T115,0)</f>
        <v>0</v>
      </c>
      <c r="CZ116" s="43">
        <f>IF('Anexo V - Quadro Consolidado'!AO115=Conferidor!$CZ$2,'Anexo V - Quadro Consolidado'!T115,0)</f>
        <v>0</v>
      </c>
      <c r="DA116" s="43">
        <f>IF('Anexo V - Quadro Consolidado'!AO115=Conferidor!$DA$2,'Anexo V - Quadro Consolidado'!T115,0)</f>
        <v>0</v>
      </c>
      <c r="DC116" s="43">
        <f>IF('Anexo V - Quadro Consolidado'!AL115=Conferidor!$DC$2,'Anexo V - Quadro Consolidado'!Q115,0)</f>
        <v>0</v>
      </c>
      <c r="DD116" s="43">
        <f>IF('Anexo V - Quadro Consolidado'!AL115=Conferidor!$DD$2,'Anexo V - Quadro Consolidado'!Q115,0)</f>
        <v>0</v>
      </c>
      <c r="DE116" s="43">
        <f>IF('Anexo V - Quadro Consolidado'!AL115=Conferidor!$DE$2,'Anexo V - Quadro Consolidado'!Q115,0)</f>
        <v>0</v>
      </c>
      <c r="DF116" s="43">
        <f>IF('Anexo V - Quadro Consolidado'!AL115=Conferidor!$DF$2,'Anexo V - Quadro Consolidado'!Q115,0)</f>
        <v>0</v>
      </c>
      <c r="DG116" s="43">
        <f>IF('Anexo V - Quadro Consolidado'!AL115=Conferidor!$DG$2,'Anexo V - Quadro Consolidado'!Q115,0)</f>
        <v>0</v>
      </c>
      <c r="DH116" s="43">
        <f>IF('Anexo V - Quadro Consolidado'!AL115=Conferidor!$DH$2,'Anexo V - Quadro Consolidado'!Q115,0)</f>
        <v>0</v>
      </c>
      <c r="DJ116" s="43">
        <f>IF('Anexo V - Quadro Consolidado'!AP115=Conferidor!$DJ$2,'Anexo V - Quadro Consolidado'!U115,0)</f>
        <v>0</v>
      </c>
      <c r="DK116" s="43">
        <f>IF('Anexo V - Quadro Consolidado'!AP115=Conferidor!$DK$2,'Anexo V - Quadro Consolidado'!U115,0)</f>
        <v>0</v>
      </c>
      <c r="DL116" s="43">
        <f>IF('Anexo V - Quadro Consolidado'!AP115=Conferidor!$DL$2,'Anexo V - Quadro Consolidado'!U115,0)</f>
        <v>0</v>
      </c>
      <c r="DM116" s="43">
        <f>IF('Anexo V - Quadro Consolidado'!AP115=Conferidor!$DM$2,'Anexo V - Quadro Consolidado'!U115,0)</f>
        <v>0</v>
      </c>
      <c r="DN116" s="43">
        <f>IF('Anexo V - Quadro Consolidado'!AP115=Conferidor!$DN$2,'Anexo V - Quadro Consolidado'!U115,0)</f>
        <v>0</v>
      </c>
      <c r="DO116" s="43">
        <f>IF('Anexo V - Quadro Consolidado'!AP115=Conferidor!$DO$2,'Anexo V - Quadro Consolidado'!U115,0)</f>
        <v>0</v>
      </c>
      <c r="DQ116" s="43">
        <f>IF('Anexo V - Quadro Consolidado'!AQ115=Conferidor!$DQ$2,'Anexo V - Quadro Consolidado'!V115,0)</f>
        <v>0</v>
      </c>
      <c r="DR116" s="43">
        <f>IF('Anexo V - Quadro Consolidado'!AQ115=Conferidor!$DR$2,'Anexo V - Quadro Consolidado'!V115,0)</f>
        <v>0</v>
      </c>
      <c r="DS116" s="43">
        <f>IF('Anexo V - Quadro Consolidado'!AQ115=Conferidor!$DS$2,'Anexo V - Quadro Consolidado'!V115,0)</f>
        <v>0</v>
      </c>
      <c r="DT116" s="43">
        <f>IF('Anexo V - Quadro Consolidado'!AQ115=Conferidor!$DT$2,'Anexo V - Quadro Consolidado'!V115,0)</f>
        <v>0</v>
      </c>
      <c r="DU116" s="43">
        <f>IF('Anexo V - Quadro Consolidado'!AQ115=Conferidor!$DU$2,'Anexo V - Quadro Consolidado'!V115,0)</f>
        <v>0</v>
      </c>
      <c r="DV116" s="43">
        <f>IF('Anexo V - Quadro Consolidado'!AQ115=Conferidor!$DV$2,'Anexo V - Quadro Consolidado'!V115,0)</f>
        <v>0</v>
      </c>
      <c r="DX116" s="22">
        <f>IF('Anexo V - Quadro Consolidado'!AR115=Conferidor!$DX$2,'Anexo V - Quadro Consolidado'!W115,0)</f>
        <v>0</v>
      </c>
      <c r="DY116" s="22">
        <f>IF('Anexo V - Quadro Consolidado'!AR115=Conferidor!$DY$2,'Anexo V - Quadro Consolidado'!W115,0)</f>
        <v>0</v>
      </c>
      <c r="DZ116" s="22">
        <f>IF('Anexo V - Quadro Consolidado'!AR115=Conferidor!$DZ$2,'Anexo V - Quadro Consolidado'!W115,0)</f>
        <v>0</v>
      </c>
      <c r="EA116" s="22">
        <f>IF('Anexo V - Quadro Consolidado'!AR115=Conferidor!$EA$2,'Anexo V - Quadro Consolidado'!W115,0)</f>
        <v>0</v>
      </c>
      <c r="EB116" s="22">
        <f>IF('Anexo V - Quadro Consolidado'!AR115=Conferidor!$EB$2,'Anexo V - Quadro Consolidado'!W115,0)</f>
        <v>0</v>
      </c>
      <c r="EC116" s="22">
        <f>IF('Anexo V - Quadro Consolidado'!AR115=Conferidor!$EC$2,'Anexo V - Quadro Consolidado'!W115,0)</f>
        <v>0</v>
      </c>
      <c r="EE116" s="43">
        <f>IF('Anexo V - Quadro Consolidado'!AS115=Conferidor!$EE$2,'Anexo V - Quadro Consolidado'!X115,0)</f>
        <v>0</v>
      </c>
      <c r="EF116" s="43">
        <f>IF('Anexo V - Quadro Consolidado'!AS115=Conferidor!$EF$2,'Anexo V - Quadro Consolidado'!X115,0)</f>
        <v>0</v>
      </c>
      <c r="EG116" s="43">
        <f>IF('Anexo V - Quadro Consolidado'!AS115=Conferidor!$EG$2,'Anexo V - Quadro Consolidado'!X115,0)</f>
        <v>0</v>
      </c>
      <c r="EH116" s="43">
        <f>IF('Anexo V - Quadro Consolidado'!AS115=Conferidor!$EH$2,'Anexo V - Quadro Consolidado'!X115,0)</f>
        <v>0</v>
      </c>
      <c r="EI116" s="43">
        <f>IF('Anexo V - Quadro Consolidado'!AS115=Conferidor!$EI$2,'Anexo V - Quadro Consolidado'!X115,0)</f>
        <v>0</v>
      </c>
      <c r="EJ116" s="43">
        <f>IF('Anexo V - Quadro Consolidado'!AS115=Conferidor!$EJ$2,'Anexo V - Quadro Consolidado'!X115,0)</f>
        <v>0</v>
      </c>
      <c r="EL116" s="43">
        <f>IF('Anexo V - Quadro Consolidado'!AT115=Conferidor!$EL$2,'Anexo V - Quadro Consolidado'!Y115,0)</f>
        <v>0</v>
      </c>
      <c r="EM116" s="43">
        <f>IF('Anexo V - Quadro Consolidado'!AT115=Conferidor!$EM$2,'Anexo V - Quadro Consolidado'!Y115,0)</f>
        <v>0</v>
      </c>
      <c r="EN116" s="43">
        <f>IF('Anexo V - Quadro Consolidado'!AT115=Conferidor!$EN$2,'Anexo V - Quadro Consolidado'!Y115,0)</f>
        <v>0</v>
      </c>
      <c r="EO116" s="43">
        <f>IF('Anexo V - Quadro Consolidado'!AT115=Conferidor!$EO$2,'Anexo V - Quadro Consolidado'!Y115,0)</f>
        <v>0</v>
      </c>
      <c r="EP116" s="43">
        <f>IF('Anexo V - Quadro Consolidado'!AT115=Conferidor!$EP$2,'Anexo V - Quadro Consolidado'!Y115,0)</f>
        <v>0</v>
      </c>
      <c r="EQ116" s="43">
        <f>IF('Anexo V - Quadro Consolidado'!AT115=Conferidor!$EQ$2,'Anexo V - Quadro Consolidado'!Y115,0)</f>
        <v>0</v>
      </c>
    </row>
    <row r="117" spans="1:147">
      <c r="A117" s="475" t="s">
        <v>108</v>
      </c>
      <c r="B117" s="475" t="s">
        <v>109</v>
      </c>
      <c r="C117" s="12" t="s">
        <v>84</v>
      </c>
      <c r="D117" s="50">
        <f>IF('Anexo V - Quadro Consolidado'!AA116=Conferidor!$D$2,'Anexo V - Quadro Consolidado'!F116,0)</f>
        <v>0</v>
      </c>
      <c r="E117" s="50">
        <f>IF('Anexo V - Quadro Consolidado'!AA116=Conferidor!$E$2,'Anexo V - Quadro Consolidado'!F116,0)</f>
        <v>0</v>
      </c>
      <c r="F117" s="50">
        <f>IF('Anexo V - Quadro Consolidado'!AA116=Conferidor!$F$2,'Anexo V - Quadro Consolidado'!F116,0)</f>
        <v>0</v>
      </c>
      <c r="G117" s="50">
        <f>IF('Anexo V - Quadro Consolidado'!AA116=Conferidor!$G$2,'Anexo V - Quadro Consolidado'!F116,0)</f>
        <v>0</v>
      </c>
      <c r="H117" s="50">
        <f>IF('Anexo V - Quadro Consolidado'!AA116=Conferidor!$H$2,'Anexo V - Quadro Consolidado'!F116,0)</f>
        <v>0</v>
      </c>
      <c r="I117" s="50">
        <f>IF('Anexo V - Quadro Consolidado'!AA116=Conferidor!$I$2,'Anexo V - Quadro Consolidado'!F116,0)</f>
        <v>0</v>
      </c>
      <c r="K117" s="262">
        <f>IF('Anexo V - Quadro Consolidado'!AB116=Conferidor!$K$2,'Anexo V - Quadro Consolidado'!G116,0)</f>
        <v>0</v>
      </c>
      <c r="L117" s="262">
        <f>IF('Anexo V - Quadro Consolidado'!AB116=Conferidor!$L$2,'Anexo V - Quadro Consolidado'!G116,0)</f>
        <v>0</v>
      </c>
      <c r="M117" s="262">
        <f>IF('Anexo V - Quadro Consolidado'!AB116=Conferidor!$M$2,'Anexo V - Quadro Consolidado'!G116,0)</f>
        <v>0</v>
      </c>
      <c r="N117" s="262">
        <f>IF('Anexo V - Quadro Consolidado'!AB116=Conferidor!$N$2,'Anexo V - Quadro Consolidado'!G116,0)</f>
        <v>0</v>
      </c>
      <c r="O117" s="262">
        <f>IF('Anexo V - Quadro Consolidado'!AB116=Conferidor!$O$2,'Anexo V - Quadro Consolidado'!G116,0)</f>
        <v>0</v>
      </c>
      <c r="P117" s="262">
        <f>IF('Anexo V - Quadro Consolidado'!AB116=Conferidor!$P$2,'Anexo V - Quadro Consolidado'!G116,0)</f>
        <v>0</v>
      </c>
      <c r="R117" s="50">
        <f>IF('Anexo V - Quadro Consolidado'!AC116=Conferidor!$R$2,'Anexo V - Quadro Consolidado'!H116,0)</f>
        <v>0</v>
      </c>
      <c r="S117" s="50">
        <f>IF('Anexo V - Quadro Consolidado'!AC116=Conferidor!$S$2,'Anexo V - Quadro Consolidado'!H116,0)</f>
        <v>0</v>
      </c>
      <c r="T117" s="50">
        <f>IF('Anexo V - Quadro Consolidado'!AC116=Conferidor!$T$2,'Anexo V - Quadro Consolidado'!H116,0)</f>
        <v>0</v>
      </c>
      <c r="U117" s="50">
        <f>IF('Anexo V - Quadro Consolidado'!AC116=Conferidor!$U$2,'Anexo V - Quadro Consolidado'!H116,0)</f>
        <v>0</v>
      </c>
      <c r="V117" s="50">
        <f>IF('Anexo V - Quadro Consolidado'!AC116=Conferidor!$V$2,'Anexo V - Quadro Consolidado'!H116,0)</f>
        <v>0</v>
      </c>
      <c r="W117" s="50">
        <f>IF('Anexo V - Quadro Consolidado'!AC116=Conferidor!$W$2,'Anexo V - Quadro Consolidado'!H116,0)</f>
        <v>0</v>
      </c>
      <c r="Y117" s="43">
        <f>IF('Anexo V - Quadro Consolidado'!AH116=Conferidor!$Y$2,'Anexo V - Quadro Consolidado'!M116,0)</f>
        <v>0</v>
      </c>
      <c r="Z117" s="43">
        <f>IF('Anexo V - Quadro Consolidado'!AH116=Conferidor!$Z$2,'Anexo V - Quadro Consolidado'!M116,0)</f>
        <v>0</v>
      </c>
      <c r="AA117" s="43">
        <f>IF('Anexo V - Quadro Consolidado'!AH116=Conferidor!$AA$2,'Anexo V - Quadro Consolidado'!M116,0)</f>
        <v>0</v>
      </c>
      <c r="AB117" s="43">
        <f>IF('Anexo V - Quadro Consolidado'!AH116=Conferidor!$AB$2,'Anexo V - Quadro Consolidado'!M116,0)</f>
        <v>0</v>
      </c>
      <c r="AC117" s="43">
        <f>IF('Anexo V - Quadro Consolidado'!AH116=Conferidor!$AC$2,'Anexo V - Quadro Consolidado'!M116,0)</f>
        <v>0</v>
      </c>
      <c r="AD117" s="43">
        <f>IF('Anexo V - Quadro Consolidado'!AH116=Conferidor!$AD$2,'Anexo V - Quadro Consolidado'!M116,0)</f>
        <v>0</v>
      </c>
      <c r="AF117" s="43">
        <f>IF('Anexo V - Quadro Consolidado'!AI116=Conferidor!$AF$2,'Anexo V - Quadro Consolidado'!N116,0)</f>
        <v>0</v>
      </c>
      <c r="AG117" s="43">
        <f>IF('Anexo V - Quadro Consolidado'!AI116=Conferidor!$AG$2,'Anexo V - Quadro Consolidado'!N116,0)</f>
        <v>0</v>
      </c>
      <c r="AH117" s="43">
        <f>IF('Anexo V - Quadro Consolidado'!AI116=Conferidor!$AH$2,'Anexo V - Quadro Consolidado'!N116,0)</f>
        <v>0</v>
      </c>
      <c r="AI117" s="43">
        <f>IF('Anexo V - Quadro Consolidado'!AI116=Conferidor!$AI$2,'Anexo V - Quadro Consolidado'!N116,0)</f>
        <v>0</v>
      </c>
      <c r="AJ117" s="43">
        <f>IF('Anexo V - Quadro Consolidado'!AI116=Conferidor!$AJ$2,'Anexo V - Quadro Consolidado'!N116,0)</f>
        <v>0</v>
      </c>
      <c r="AK117" s="43">
        <f>IF('Anexo V - Quadro Consolidado'!AI116=Conferidor!$AK$2,'Anexo V - Quadro Consolidado'!N116,0)</f>
        <v>0</v>
      </c>
      <c r="AM117" s="43">
        <f>IF('Anexo V - Quadro Consolidado'!AJ116=Conferidor!$AM$2,'Anexo V - Quadro Consolidado'!O116,0)</f>
        <v>0</v>
      </c>
      <c r="AN117" s="43">
        <f>IF('Anexo V - Quadro Consolidado'!AJ116=Conferidor!$AN$2,'Anexo V - Quadro Consolidado'!O116,0)</f>
        <v>0</v>
      </c>
      <c r="AO117" s="43">
        <f>IF('Anexo V - Quadro Consolidado'!AJ116=Conferidor!$AO$2,'Anexo V - Quadro Consolidado'!O116,0)</f>
        <v>0</v>
      </c>
      <c r="AP117" s="43">
        <f>IF('Anexo V - Quadro Consolidado'!AJ116=Conferidor!$AP$2,'Anexo V - Quadro Consolidado'!O116,0)</f>
        <v>0</v>
      </c>
      <c r="AQ117" s="43">
        <f>IF('Anexo V - Quadro Consolidado'!AJ116=Conferidor!$AQ$2,'Anexo V - Quadro Consolidado'!O116,0)</f>
        <v>0</v>
      </c>
      <c r="AR117" s="43">
        <f>IF('Anexo V - Quadro Consolidado'!AJ116=Conferidor!$AR$2,'Anexo V - Quadro Consolidado'!O116,0)</f>
        <v>0</v>
      </c>
      <c r="AT117" s="43">
        <f>IF('Anexo V - Quadro Consolidado'!AE116=Conferidor!$AT$2,'Anexo V - Quadro Consolidado'!J116,0)</f>
        <v>0</v>
      </c>
      <c r="AU117" s="43">
        <f>IF('Anexo V - Quadro Consolidado'!AE116=Conferidor!$AU$2,'Anexo V - Quadro Consolidado'!J116,0)</f>
        <v>0</v>
      </c>
      <c r="AV117" s="43">
        <f>IF('Anexo V - Quadro Consolidado'!AE116=Conferidor!$AV$2,'Anexo V - Quadro Consolidado'!J116,0)</f>
        <v>0</v>
      </c>
      <c r="AW117" s="43">
        <f>IF('Anexo V - Quadro Consolidado'!AE116=Conferidor!$AW$2,'Anexo V - Quadro Consolidado'!J116,0)</f>
        <v>0</v>
      </c>
      <c r="AX117" s="43">
        <f>IF('Anexo V - Quadro Consolidado'!AE116=Conferidor!$AX$2,'Anexo V - Quadro Consolidado'!J116,0)</f>
        <v>1</v>
      </c>
      <c r="AY117" s="43">
        <f>IF('Anexo V - Quadro Consolidado'!AE116=Conferidor!$AY$2,'Anexo V - Quadro Consolidado'!J116,0)</f>
        <v>0</v>
      </c>
      <c r="AZ117" s="43">
        <f>IF('Anexo V - Quadro Consolidado'!AE116=Conferidor!$AZ$2,'Anexo V - Quadro Consolidado'!J116,0)</f>
        <v>0</v>
      </c>
      <c r="BA117" s="43">
        <f>IF('Anexo V - Quadro Consolidado'!AE116=Conferidor!$BA$2,'Anexo V - Quadro Consolidado'!J116,0)</f>
        <v>0</v>
      </c>
      <c r="BB117" s="43">
        <f>IF('Anexo V - Quadro Consolidado'!AE116=Conferidor!$BB$2,'Anexo V - Quadro Consolidado'!J116,0)</f>
        <v>0</v>
      </c>
      <c r="BD117" s="43">
        <f>IF('Anexo V - Quadro Consolidado'!AF116=Conferidor!$BD$2,'Anexo V - Quadro Consolidado'!K116,0)</f>
        <v>0</v>
      </c>
      <c r="BE117" s="43">
        <f>IF('Anexo V - Quadro Consolidado'!AF116=Conferidor!$BE$2,'Anexo V - Quadro Consolidado'!K116,0)</f>
        <v>0</v>
      </c>
      <c r="BF117" s="43">
        <f>IF('Anexo V - Quadro Consolidado'!AF116=Conferidor!$BF$2,'Anexo V - Quadro Consolidado'!K116,0)</f>
        <v>0</v>
      </c>
      <c r="BG117" s="43">
        <f>IF('Anexo V - Quadro Consolidado'!AF116=Conferidor!$BG$2,'Anexo V - Quadro Consolidado'!K116,0)</f>
        <v>0</v>
      </c>
      <c r="BH117" s="43">
        <f>IF('Anexo V - Quadro Consolidado'!AF116=Conferidor!$BH$2,'Anexo V - Quadro Consolidado'!K116,0)</f>
        <v>0</v>
      </c>
      <c r="BI117" s="43">
        <f>IF('Anexo V - Quadro Consolidado'!AF116=Conferidor!$BI$2,'Anexo V - Quadro Consolidado'!K116,0)</f>
        <v>0</v>
      </c>
      <c r="BJ117" s="43">
        <f>IF('Anexo V - Quadro Consolidado'!AF116=Conferidor!$BJ$2,'Anexo V - Quadro Consolidado'!K116,0)</f>
        <v>0</v>
      </c>
      <c r="BK117" s="43">
        <f>IF('Anexo V - Quadro Consolidado'!AF116=Conferidor!$BK$2,'Anexo V - Quadro Consolidado'!K116,0)</f>
        <v>0</v>
      </c>
      <c r="BM117" s="43">
        <f>IF('Anexo V - Quadro Consolidado'!AG116=Conferidor!$BM$2,'Anexo V - Quadro Consolidado'!L116,0)</f>
        <v>0</v>
      </c>
      <c r="BN117" s="43">
        <f>IF('Anexo V - Quadro Consolidado'!AG116=Conferidor!$BN$2,'Anexo V - Quadro Consolidado'!L116,0)</f>
        <v>0</v>
      </c>
      <c r="BO117" s="43">
        <f>IF('Anexo V - Quadro Consolidado'!AG116=Conferidor!$BO$2,'Anexo V - Quadro Consolidado'!L116,0)</f>
        <v>0</v>
      </c>
      <c r="BP117" s="43">
        <f>IF('Anexo V - Quadro Consolidado'!AG116=Conferidor!$BP$2,'Anexo V - Quadro Consolidado'!L116,0)</f>
        <v>0</v>
      </c>
      <c r="BQ117" s="43">
        <f>IF('Anexo V - Quadro Consolidado'!AG116=Conferidor!$BQ$2,'Anexo V - Quadro Consolidado'!L116,0)</f>
        <v>0</v>
      </c>
      <c r="BR117" s="43">
        <f>IF('Anexo V - Quadro Consolidado'!AG116=Conferidor!$BR$2,'Anexo V - Quadro Consolidado'!L116,0)</f>
        <v>0</v>
      </c>
      <c r="BT117" s="43">
        <f>IF('Anexo V - Quadro Consolidado'!AD116=Conferidor!$BT$2,'Anexo V - Quadro Consolidado'!I116,0)</f>
        <v>0</v>
      </c>
      <c r="BU117" s="43">
        <f>IF('Anexo V - Quadro Consolidado'!AD116=Conferidor!$BU$2,'Anexo V - Quadro Consolidado'!I116,0)</f>
        <v>0</v>
      </c>
      <c r="BV117" s="43">
        <f>IF('Anexo V - Quadro Consolidado'!AD116=Conferidor!$BV$2,'Anexo V - Quadro Consolidado'!I116,0)</f>
        <v>0</v>
      </c>
      <c r="BW117" s="43">
        <f>IF('Anexo V - Quadro Consolidado'!AD116=Conferidor!$BW$2,'Anexo V - Quadro Consolidado'!I116,0)</f>
        <v>0</v>
      </c>
      <c r="BX117" s="43">
        <f>IF('Anexo V - Quadro Consolidado'!AD116=Conferidor!$BX$2,'Anexo V - Quadro Consolidado'!I116,0)</f>
        <v>0</v>
      </c>
      <c r="BY117" s="43">
        <f>IF('Anexo V - Quadro Consolidado'!AD116=Conferidor!$BY$2,'Anexo V - Quadro Consolidado'!I116,0)</f>
        <v>0</v>
      </c>
      <c r="CA117" s="43">
        <f>IF('Anexo V - Quadro Consolidado'!AK116=Conferidor!$CA$2,'Anexo V - Quadro Consolidado'!P116,0)</f>
        <v>0</v>
      </c>
      <c r="CB117" s="43">
        <f>IF('Anexo V - Quadro Consolidado'!AK116=Conferidor!$CB$2,'Anexo V - Quadro Consolidado'!P116,0)</f>
        <v>0</v>
      </c>
      <c r="CC117" s="43">
        <f>IF('Anexo V - Quadro Consolidado'!AK116=Conferidor!$CC$2,'Anexo V - Quadro Consolidado'!P116,0)</f>
        <v>0</v>
      </c>
      <c r="CD117" s="43">
        <f>IF('Anexo V - Quadro Consolidado'!AK116=Conferidor!$CD$2,'Anexo V - Quadro Consolidado'!P116,0)</f>
        <v>0</v>
      </c>
      <c r="CE117" s="43">
        <f>IF('Anexo V - Quadro Consolidado'!AK116=Conferidor!$CE$2,'Anexo V - Quadro Consolidado'!P116,0)</f>
        <v>0</v>
      </c>
      <c r="CF117" s="43">
        <f>IF('Anexo V - Quadro Consolidado'!AK116=Conferidor!$CF$2,'Anexo V - Quadro Consolidado'!P116,0)</f>
        <v>0</v>
      </c>
      <c r="CH117" s="43">
        <f>IF('Anexo V - Quadro Consolidado'!AM116=Conferidor!$CH$2,'Anexo V - Quadro Consolidado'!R116,0)</f>
        <v>0</v>
      </c>
      <c r="CI117" s="43">
        <f>IF('Anexo V - Quadro Consolidado'!AM116=Conferidor!$CI$2,'Anexo V - Quadro Consolidado'!R116,0)</f>
        <v>0</v>
      </c>
      <c r="CJ117" s="43">
        <f>IF('Anexo V - Quadro Consolidado'!AM116=Conferidor!$CJ$2,'Anexo V - Quadro Consolidado'!R116,0)</f>
        <v>0</v>
      </c>
      <c r="CK117" s="43">
        <f>IF('Anexo V - Quadro Consolidado'!AM116=Conferidor!$CK$2,'Anexo V - Quadro Consolidado'!R116,0)</f>
        <v>0</v>
      </c>
      <c r="CL117" s="43">
        <f>IF('Anexo V - Quadro Consolidado'!AM116=Conferidor!$CL$2,'Anexo V - Quadro Consolidado'!R116,0)</f>
        <v>0</v>
      </c>
      <c r="CM117" s="43">
        <f>IF('Anexo V - Quadro Consolidado'!AM116=Conferidor!$CM$2,'Anexo V - Quadro Consolidado'!R116,0)</f>
        <v>0</v>
      </c>
      <c r="CO117" s="43">
        <f>IF('Anexo V - Quadro Consolidado'!AN116=Conferidor!$CO$2,'Anexo V - Quadro Consolidado'!S116,0)</f>
        <v>0</v>
      </c>
      <c r="CP117" s="43">
        <f>IF('Anexo V - Quadro Consolidado'!AN116=Conferidor!$CP$2,'Anexo V - Quadro Consolidado'!S116,0)</f>
        <v>0</v>
      </c>
      <c r="CQ117" s="43">
        <f>IF('Anexo V - Quadro Consolidado'!AN116=Conferidor!$CQ$2,'Anexo V - Quadro Consolidado'!S116,0)</f>
        <v>0</v>
      </c>
      <c r="CR117" s="43">
        <f>IF('Anexo V - Quadro Consolidado'!AN116=Conferidor!$CR$2,'Anexo V - Quadro Consolidado'!S116,0)</f>
        <v>0</v>
      </c>
      <c r="CS117" s="43">
        <f>IF('Anexo V - Quadro Consolidado'!AN116=Conferidor!$CS$2,'Anexo V - Quadro Consolidado'!S116,0)</f>
        <v>0</v>
      </c>
      <c r="CT117" s="43">
        <f>IF('Anexo V - Quadro Consolidado'!AN116=Conferidor!$CT$2,'Anexo V - Quadro Consolidado'!S116,0)</f>
        <v>0</v>
      </c>
      <c r="CV117" s="43">
        <f>IF('Anexo V - Quadro Consolidado'!AO116=Conferidor!$CV$2,'Anexo V - Quadro Consolidado'!T116,0)</f>
        <v>0</v>
      </c>
      <c r="CW117" s="43">
        <f>IF('Anexo V - Quadro Consolidado'!AO116=Conferidor!$CW$2,'Anexo V - Quadro Consolidado'!T116,0)</f>
        <v>0</v>
      </c>
      <c r="CX117" s="43">
        <f>IF('Anexo V - Quadro Consolidado'!AO116=Conferidor!$CX$2,'Anexo V - Quadro Consolidado'!T116,0)</f>
        <v>0</v>
      </c>
      <c r="CY117" s="43">
        <f>IF('Anexo V - Quadro Consolidado'!AO116=Conferidor!$CY$2,'Anexo V - Quadro Consolidado'!T116,0)</f>
        <v>0</v>
      </c>
      <c r="CZ117" s="43">
        <f>IF('Anexo V - Quadro Consolidado'!AO116=Conferidor!$CZ$2,'Anexo V - Quadro Consolidado'!T116,0)</f>
        <v>0</v>
      </c>
      <c r="DA117" s="43">
        <f>IF('Anexo V - Quadro Consolidado'!AO116=Conferidor!$DA$2,'Anexo V - Quadro Consolidado'!T116,0)</f>
        <v>0</v>
      </c>
      <c r="DC117" s="43">
        <f>IF('Anexo V - Quadro Consolidado'!AL116=Conferidor!$DC$2,'Anexo V - Quadro Consolidado'!Q116,0)</f>
        <v>0</v>
      </c>
      <c r="DD117" s="43">
        <f>IF('Anexo V - Quadro Consolidado'!AL116=Conferidor!$DD$2,'Anexo V - Quadro Consolidado'!Q116,0)</f>
        <v>0</v>
      </c>
      <c r="DE117" s="43">
        <f>IF('Anexo V - Quadro Consolidado'!AL116=Conferidor!$DE$2,'Anexo V - Quadro Consolidado'!Q116,0)</f>
        <v>0</v>
      </c>
      <c r="DF117" s="43">
        <f>IF('Anexo V - Quadro Consolidado'!AL116=Conferidor!$DF$2,'Anexo V - Quadro Consolidado'!Q116,0)</f>
        <v>0</v>
      </c>
      <c r="DG117" s="43">
        <f>IF('Anexo V - Quadro Consolidado'!AL116=Conferidor!$DG$2,'Anexo V - Quadro Consolidado'!Q116,0)</f>
        <v>0</v>
      </c>
      <c r="DH117" s="43">
        <f>IF('Anexo V - Quadro Consolidado'!AL116=Conferidor!$DH$2,'Anexo V - Quadro Consolidado'!Q116,0)</f>
        <v>0</v>
      </c>
      <c r="DJ117" s="43">
        <f>IF('Anexo V - Quadro Consolidado'!AP116=Conferidor!$DJ$2,'Anexo V - Quadro Consolidado'!U116,0)</f>
        <v>0</v>
      </c>
      <c r="DK117" s="43">
        <f>IF('Anexo V - Quadro Consolidado'!AP116=Conferidor!$DK$2,'Anexo V - Quadro Consolidado'!U116,0)</f>
        <v>0</v>
      </c>
      <c r="DL117" s="43">
        <f>IF('Anexo V - Quadro Consolidado'!AP116=Conferidor!$DL$2,'Anexo V - Quadro Consolidado'!U116,0)</f>
        <v>0</v>
      </c>
      <c r="DM117" s="43">
        <f>IF('Anexo V - Quadro Consolidado'!AP116=Conferidor!$DM$2,'Anexo V - Quadro Consolidado'!U116,0)</f>
        <v>0</v>
      </c>
      <c r="DN117" s="43">
        <f>IF('Anexo V - Quadro Consolidado'!AP116=Conferidor!$DN$2,'Anexo V - Quadro Consolidado'!U116,0)</f>
        <v>0</v>
      </c>
      <c r="DO117" s="43">
        <f>IF('Anexo V - Quadro Consolidado'!AP116=Conferidor!$DO$2,'Anexo V - Quadro Consolidado'!U116,0)</f>
        <v>0</v>
      </c>
      <c r="DQ117" s="43">
        <f>IF('Anexo V - Quadro Consolidado'!AQ116=Conferidor!$DQ$2,'Anexo V - Quadro Consolidado'!V116,0)</f>
        <v>0</v>
      </c>
      <c r="DR117" s="43">
        <f>IF('Anexo V - Quadro Consolidado'!AQ116=Conferidor!$DR$2,'Anexo V - Quadro Consolidado'!V116,0)</f>
        <v>0</v>
      </c>
      <c r="DS117" s="43">
        <f>IF('Anexo V - Quadro Consolidado'!AQ116=Conferidor!$DS$2,'Anexo V - Quadro Consolidado'!V116,0)</f>
        <v>0</v>
      </c>
      <c r="DT117" s="43">
        <f>IF('Anexo V - Quadro Consolidado'!AQ116=Conferidor!$DT$2,'Anexo V - Quadro Consolidado'!V116,0)</f>
        <v>0</v>
      </c>
      <c r="DU117" s="43">
        <f>IF('Anexo V - Quadro Consolidado'!AQ116=Conferidor!$DU$2,'Anexo V - Quadro Consolidado'!V116,0)</f>
        <v>0</v>
      </c>
      <c r="DV117" s="43">
        <f>IF('Anexo V - Quadro Consolidado'!AQ116=Conferidor!$DV$2,'Anexo V - Quadro Consolidado'!V116,0)</f>
        <v>0</v>
      </c>
      <c r="DX117" s="22">
        <f>IF('Anexo V - Quadro Consolidado'!AR116=Conferidor!$DX$2,'Anexo V - Quadro Consolidado'!W116,0)</f>
        <v>0</v>
      </c>
      <c r="DY117" s="22">
        <f>IF('Anexo V - Quadro Consolidado'!AR116=Conferidor!$DY$2,'Anexo V - Quadro Consolidado'!W116,0)</f>
        <v>0</v>
      </c>
      <c r="DZ117" s="22">
        <f>IF('Anexo V - Quadro Consolidado'!AR116=Conferidor!$DZ$2,'Anexo V - Quadro Consolidado'!W116,0)</f>
        <v>0</v>
      </c>
      <c r="EA117" s="22">
        <f>IF('Anexo V - Quadro Consolidado'!AR116=Conferidor!$EA$2,'Anexo V - Quadro Consolidado'!W116,0)</f>
        <v>0</v>
      </c>
      <c r="EB117" s="22">
        <f>IF('Anexo V - Quadro Consolidado'!AR116=Conferidor!$EB$2,'Anexo V - Quadro Consolidado'!W116,0)</f>
        <v>0</v>
      </c>
      <c r="EC117" s="22">
        <f>IF('Anexo V - Quadro Consolidado'!AR116=Conferidor!$EC$2,'Anexo V - Quadro Consolidado'!W116,0)</f>
        <v>0</v>
      </c>
      <c r="EE117" s="43">
        <f>IF('Anexo V - Quadro Consolidado'!AS116=Conferidor!$EE$2,'Anexo V - Quadro Consolidado'!X116,0)</f>
        <v>0</v>
      </c>
      <c r="EF117" s="43">
        <f>IF('Anexo V - Quadro Consolidado'!AS116=Conferidor!$EF$2,'Anexo V - Quadro Consolidado'!X116,0)</f>
        <v>0</v>
      </c>
      <c r="EG117" s="43">
        <f>IF('Anexo V - Quadro Consolidado'!AS116=Conferidor!$EG$2,'Anexo V - Quadro Consolidado'!X116,0)</f>
        <v>0</v>
      </c>
      <c r="EH117" s="43">
        <f>IF('Anexo V - Quadro Consolidado'!AS116=Conferidor!$EH$2,'Anexo V - Quadro Consolidado'!X116,0)</f>
        <v>0</v>
      </c>
      <c r="EI117" s="43">
        <f>IF('Anexo V - Quadro Consolidado'!AS116=Conferidor!$EI$2,'Anexo V - Quadro Consolidado'!X116,0)</f>
        <v>0</v>
      </c>
      <c r="EJ117" s="43">
        <f>IF('Anexo V - Quadro Consolidado'!AS116=Conferidor!$EJ$2,'Anexo V - Quadro Consolidado'!X116,0)</f>
        <v>0</v>
      </c>
      <c r="EL117" s="43">
        <f>IF('Anexo V - Quadro Consolidado'!AT116=Conferidor!$EL$2,'Anexo V - Quadro Consolidado'!Y116,0)</f>
        <v>0</v>
      </c>
      <c r="EM117" s="43">
        <f>IF('Anexo V - Quadro Consolidado'!AT116=Conferidor!$EM$2,'Anexo V - Quadro Consolidado'!Y116,0)</f>
        <v>0</v>
      </c>
      <c r="EN117" s="43">
        <f>IF('Anexo V - Quadro Consolidado'!AT116=Conferidor!$EN$2,'Anexo V - Quadro Consolidado'!Y116,0)</f>
        <v>0</v>
      </c>
      <c r="EO117" s="43">
        <f>IF('Anexo V - Quadro Consolidado'!AT116=Conferidor!$EO$2,'Anexo V - Quadro Consolidado'!Y116,0)</f>
        <v>0</v>
      </c>
      <c r="EP117" s="43">
        <f>IF('Anexo V - Quadro Consolidado'!AT116=Conferidor!$EP$2,'Anexo V - Quadro Consolidado'!Y116,0)</f>
        <v>0</v>
      </c>
      <c r="EQ117" s="43">
        <f>IF('Anexo V - Quadro Consolidado'!AT116=Conferidor!$EQ$2,'Anexo V - Quadro Consolidado'!Y116,0)</f>
        <v>0</v>
      </c>
    </row>
    <row r="118" spans="1:147">
      <c r="A118" s="475" t="s">
        <v>108</v>
      </c>
      <c r="B118" s="475" t="s">
        <v>109</v>
      </c>
      <c r="C118" s="12" t="s">
        <v>77</v>
      </c>
      <c r="D118" s="50">
        <f>IF('Anexo V - Quadro Consolidado'!AA117=Conferidor!$D$2,'Anexo V - Quadro Consolidado'!F117,0)</f>
        <v>0</v>
      </c>
      <c r="E118" s="50">
        <f>IF('Anexo V - Quadro Consolidado'!AA117=Conferidor!$E$2,'Anexo V - Quadro Consolidado'!F117,0)</f>
        <v>0</v>
      </c>
      <c r="F118" s="50">
        <f>IF('Anexo V - Quadro Consolidado'!AA117=Conferidor!$F$2,'Anexo V - Quadro Consolidado'!F117,0)</f>
        <v>0</v>
      </c>
      <c r="G118" s="50">
        <f>IF('Anexo V - Quadro Consolidado'!AA117=Conferidor!$G$2,'Anexo V - Quadro Consolidado'!F117,0)</f>
        <v>0</v>
      </c>
      <c r="H118" s="50">
        <f>IF('Anexo V - Quadro Consolidado'!AA117=Conferidor!$H$2,'Anexo V - Quadro Consolidado'!F117,0)</f>
        <v>0</v>
      </c>
      <c r="I118" s="50">
        <f>IF('Anexo V - Quadro Consolidado'!AA117=Conferidor!$I$2,'Anexo V - Quadro Consolidado'!F117,0)</f>
        <v>0</v>
      </c>
      <c r="K118" s="262">
        <f>IF('Anexo V - Quadro Consolidado'!AB117=Conferidor!$K$2,'Anexo V - Quadro Consolidado'!G117,0)</f>
        <v>0</v>
      </c>
      <c r="L118" s="262">
        <f>IF('Anexo V - Quadro Consolidado'!AB117=Conferidor!$L$2,'Anexo V - Quadro Consolidado'!G117,0)</f>
        <v>0</v>
      </c>
      <c r="M118" s="262">
        <f>IF('Anexo V - Quadro Consolidado'!AB117=Conferidor!$M$2,'Anexo V - Quadro Consolidado'!G117,0)</f>
        <v>0</v>
      </c>
      <c r="N118" s="262">
        <f>IF('Anexo V - Quadro Consolidado'!AB117=Conferidor!$N$2,'Anexo V - Quadro Consolidado'!G117,0)</f>
        <v>0</v>
      </c>
      <c r="O118" s="262">
        <f>IF('Anexo V - Quadro Consolidado'!AB117=Conferidor!$O$2,'Anexo V - Quadro Consolidado'!G117,0)</f>
        <v>0</v>
      </c>
      <c r="P118" s="262">
        <f>IF('Anexo V - Quadro Consolidado'!AB117=Conferidor!$P$2,'Anexo V - Quadro Consolidado'!G117,0)</f>
        <v>0</v>
      </c>
      <c r="R118" s="50">
        <f>IF('Anexo V - Quadro Consolidado'!AC117=Conferidor!$R$2,'Anexo V - Quadro Consolidado'!H117,0)</f>
        <v>0</v>
      </c>
      <c r="S118" s="50">
        <f>IF('Anexo V - Quadro Consolidado'!AC117=Conferidor!$S$2,'Anexo V - Quadro Consolidado'!H117,0)</f>
        <v>0</v>
      </c>
      <c r="T118" s="50">
        <f>IF('Anexo V - Quadro Consolidado'!AC117=Conferidor!$T$2,'Anexo V - Quadro Consolidado'!H117,0)</f>
        <v>0</v>
      </c>
      <c r="U118" s="50">
        <f>IF('Anexo V - Quadro Consolidado'!AC117=Conferidor!$U$2,'Anexo V - Quadro Consolidado'!H117,0)</f>
        <v>0</v>
      </c>
      <c r="V118" s="50">
        <f>IF('Anexo V - Quadro Consolidado'!AC117=Conferidor!$V$2,'Anexo V - Quadro Consolidado'!H117,0)</f>
        <v>0</v>
      </c>
      <c r="W118" s="50">
        <f>IF('Anexo V - Quadro Consolidado'!AC117=Conferidor!$W$2,'Anexo V - Quadro Consolidado'!H117,0)</f>
        <v>0</v>
      </c>
      <c r="Y118" s="43">
        <f>IF('Anexo V - Quadro Consolidado'!AH117=Conferidor!$Y$2,'Anexo V - Quadro Consolidado'!M117,0)</f>
        <v>0</v>
      </c>
      <c r="Z118" s="43">
        <f>IF('Anexo V - Quadro Consolidado'!AH117=Conferidor!$Z$2,'Anexo V - Quadro Consolidado'!M117,0)</f>
        <v>0</v>
      </c>
      <c r="AA118" s="43">
        <f>IF('Anexo V - Quadro Consolidado'!AH117=Conferidor!$AA$2,'Anexo V - Quadro Consolidado'!M117,0)</f>
        <v>0</v>
      </c>
      <c r="AB118" s="43">
        <f>IF('Anexo V - Quadro Consolidado'!AH117=Conferidor!$AB$2,'Anexo V - Quadro Consolidado'!M117,0)</f>
        <v>0</v>
      </c>
      <c r="AC118" s="43">
        <f>IF('Anexo V - Quadro Consolidado'!AH117=Conferidor!$AC$2,'Anexo V - Quadro Consolidado'!M117,0)</f>
        <v>0</v>
      </c>
      <c r="AD118" s="43">
        <f>IF('Anexo V - Quadro Consolidado'!AH117=Conferidor!$AD$2,'Anexo V - Quadro Consolidado'!M117,0)</f>
        <v>0</v>
      </c>
      <c r="AF118" s="43">
        <f>IF('Anexo V - Quadro Consolidado'!AI117=Conferidor!$AF$2,'Anexo V - Quadro Consolidado'!N117,0)</f>
        <v>0</v>
      </c>
      <c r="AG118" s="43">
        <f>IF('Anexo V - Quadro Consolidado'!AI117=Conferidor!$AG$2,'Anexo V - Quadro Consolidado'!N117,0)</f>
        <v>0</v>
      </c>
      <c r="AH118" s="43">
        <f>IF('Anexo V - Quadro Consolidado'!AI117=Conferidor!$AH$2,'Anexo V - Quadro Consolidado'!N117,0)</f>
        <v>0</v>
      </c>
      <c r="AI118" s="43">
        <f>IF('Anexo V - Quadro Consolidado'!AI117=Conferidor!$AI$2,'Anexo V - Quadro Consolidado'!N117,0)</f>
        <v>0</v>
      </c>
      <c r="AJ118" s="43">
        <f>IF('Anexo V - Quadro Consolidado'!AI117=Conferidor!$AJ$2,'Anexo V - Quadro Consolidado'!N117,0)</f>
        <v>0</v>
      </c>
      <c r="AK118" s="43">
        <f>IF('Anexo V - Quadro Consolidado'!AI117=Conferidor!$AK$2,'Anexo V - Quadro Consolidado'!N117,0)</f>
        <v>0</v>
      </c>
      <c r="AM118" s="43">
        <f>IF('Anexo V - Quadro Consolidado'!AJ117=Conferidor!$AM$2,'Anexo V - Quadro Consolidado'!O117,0)</f>
        <v>0</v>
      </c>
      <c r="AN118" s="43">
        <f>IF('Anexo V - Quadro Consolidado'!AJ117=Conferidor!$AN$2,'Anexo V - Quadro Consolidado'!O117,0)</f>
        <v>0</v>
      </c>
      <c r="AO118" s="43">
        <f>IF('Anexo V - Quadro Consolidado'!AJ117=Conferidor!$AO$2,'Anexo V - Quadro Consolidado'!O117,0)</f>
        <v>0</v>
      </c>
      <c r="AP118" s="43">
        <f>IF('Anexo V - Quadro Consolidado'!AJ117=Conferidor!$AP$2,'Anexo V - Quadro Consolidado'!O117,0)</f>
        <v>0</v>
      </c>
      <c r="AQ118" s="43">
        <f>IF('Anexo V - Quadro Consolidado'!AJ117=Conferidor!$AQ$2,'Anexo V - Quadro Consolidado'!O117,0)</f>
        <v>0</v>
      </c>
      <c r="AR118" s="43">
        <f>IF('Anexo V - Quadro Consolidado'!AJ117=Conferidor!$AR$2,'Anexo V - Quadro Consolidado'!O117,0)</f>
        <v>0</v>
      </c>
      <c r="AT118" s="43">
        <f>IF('Anexo V - Quadro Consolidado'!AE117=Conferidor!$AT$2,'Anexo V - Quadro Consolidado'!J117,0)</f>
        <v>0</v>
      </c>
      <c r="AU118" s="43">
        <f>IF('Anexo V - Quadro Consolidado'!AE117=Conferidor!$AU$2,'Anexo V - Quadro Consolidado'!J117,0)</f>
        <v>0</v>
      </c>
      <c r="AV118" s="43">
        <f>IF('Anexo V - Quadro Consolidado'!AE117=Conferidor!$AV$2,'Anexo V - Quadro Consolidado'!J117,0)</f>
        <v>0</v>
      </c>
      <c r="AW118" s="43">
        <f>IF('Anexo V - Quadro Consolidado'!AE117=Conferidor!$AW$2,'Anexo V - Quadro Consolidado'!J117,0)</f>
        <v>0</v>
      </c>
      <c r="AX118" s="43">
        <f>IF('Anexo V - Quadro Consolidado'!AE117=Conferidor!$AX$2,'Anexo V - Quadro Consolidado'!J117,0)</f>
        <v>0</v>
      </c>
      <c r="AY118" s="43">
        <f>IF('Anexo V - Quadro Consolidado'!AE117=Conferidor!$AY$2,'Anexo V - Quadro Consolidado'!J117,0)</f>
        <v>0</v>
      </c>
      <c r="AZ118" s="43">
        <f>IF('Anexo V - Quadro Consolidado'!AE117=Conferidor!$AZ$2,'Anexo V - Quadro Consolidado'!J117,0)</f>
        <v>0</v>
      </c>
      <c r="BA118" s="43">
        <f>IF('Anexo V - Quadro Consolidado'!AE117=Conferidor!$BA$2,'Anexo V - Quadro Consolidado'!J117,0)</f>
        <v>0</v>
      </c>
      <c r="BB118" s="43">
        <f>IF('Anexo V - Quadro Consolidado'!AE117=Conferidor!$BB$2,'Anexo V - Quadro Consolidado'!J117,0)</f>
        <v>0</v>
      </c>
      <c r="BD118" s="43">
        <f>IF('Anexo V - Quadro Consolidado'!AF117=Conferidor!$BD$2,'Anexo V - Quadro Consolidado'!K117,0)</f>
        <v>0</v>
      </c>
      <c r="BE118" s="43">
        <f>IF('Anexo V - Quadro Consolidado'!AF117=Conferidor!$BE$2,'Anexo V - Quadro Consolidado'!K117,0)</f>
        <v>0</v>
      </c>
      <c r="BF118" s="43">
        <f>IF('Anexo V - Quadro Consolidado'!AF117=Conferidor!$BF$2,'Anexo V - Quadro Consolidado'!K117,0)</f>
        <v>0</v>
      </c>
      <c r="BG118" s="43">
        <f>IF('Anexo V - Quadro Consolidado'!AF117=Conferidor!$BG$2,'Anexo V - Quadro Consolidado'!K117,0)</f>
        <v>0</v>
      </c>
      <c r="BH118" s="43">
        <f>IF('Anexo V - Quadro Consolidado'!AF117=Conferidor!$BH$2,'Anexo V - Quadro Consolidado'!K117,0)</f>
        <v>1</v>
      </c>
      <c r="BI118" s="43">
        <f>IF('Anexo V - Quadro Consolidado'!AF117=Conferidor!$BI$2,'Anexo V - Quadro Consolidado'!K117,0)</f>
        <v>0</v>
      </c>
      <c r="BJ118" s="43">
        <f>IF('Anexo V - Quadro Consolidado'!AF117=Conferidor!$BJ$2,'Anexo V - Quadro Consolidado'!K117,0)</f>
        <v>0</v>
      </c>
      <c r="BK118" s="43">
        <f>IF('Anexo V - Quadro Consolidado'!AF117=Conferidor!$BK$2,'Anexo V - Quadro Consolidado'!K117,0)</f>
        <v>0</v>
      </c>
      <c r="BM118" s="43">
        <f>IF('Anexo V - Quadro Consolidado'!AG117=Conferidor!$BM$2,'Anexo V - Quadro Consolidado'!L117,0)</f>
        <v>0</v>
      </c>
      <c r="BN118" s="43">
        <f>IF('Anexo V - Quadro Consolidado'!AG117=Conferidor!$BN$2,'Anexo V - Quadro Consolidado'!L117,0)</f>
        <v>0</v>
      </c>
      <c r="BO118" s="43">
        <f>IF('Anexo V - Quadro Consolidado'!AG117=Conferidor!$BO$2,'Anexo V - Quadro Consolidado'!L117,0)</f>
        <v>0</v>
      </c>
      <c r="BP118" s="43">
        <f>IF('Anexo V - Quadro Consolidado'!AG117=Conferidor!$BP$2,'Anexo V - Quadro Consolidado'!L117,0)</f>
        <v>0</v>
      </c>
      <c r="BQ118" s="43">
        <f>IF('Anexo V - Quadro Consolidado'!AG117=Conferidor!$BQ$2,'Anexo V - Quadro Consolidado'!L117,0)</f>
        <v>0</v>
      </c>
      <c r="BR118" s="43">
        <f>IF('Anexo V - Quadro Consolidado'!AG117=Conferidor!$BR$2,'Anexo V - Quadro Consolidado'!L117,0)</f>
        <v>0</v>
      </c>
      <c r="BT118" s="43">
        <f>IF('Anexo V - Quadro Consolidado'!AD117=Conferidor!$BT$2,'Anexo V - Quadro Consolidado'!I117,0)</f>
        <v>0</v>
      </c>
      <c r="BU118" s="43">
        <f>IF('Anexo V - Quadro Consolidado'!AD117=Conferidor!$BU$2,'Anexo V - Quadro Consolidado'!I117,0)</f>
        <v>0</v>
      </c>
      <c r="BV118" s="43">
        <f>IF('Anexo V - Quadro Consolidado'!AD117=Conferidor!$BV$2,'Anexo V - Quadro Consolidado'!I117,0)</f>
        <v>0</v>
      </c>
      <c r="BW118" s="43">
        <f>IF('Anexo V - Quadro Consolidado'!AD117=Conferidor!$BW$2,'Anexo V - Quadro Consolidado'!I117,0)</f>
        <v>0</v>
      </c>
      <c r="BX118" s="43">
        <f>IF('Anexo V - Quadro Consolidado'!AD117=Conferidor!$BX$2,'Anexo V - Quadro Consolidado'!I117,0)</f>
        <v>0</v>
      </c>
      <c r="BY118" s="43">
        <f>IF('Anexo V - Quadro Consolidado'!AD117=Conferidor!$BY$2,'Anexo V - Quadro Consolidado'!I117,0)</f>
        <v>0</v>
      </c>
      <c r="CA118" s="43">
        <f>IF('Anexo V - Quadro Consolidado'!AK117=Conferidor!$CA$2,'Anexo V - Quadro Consolidado'!P117,0)</f>
        <v>0</v>
      </c>
      <c r="CB118" s="43">
        <f>IF('Anexo V - Quadro Consolidado'!AK117=Conferidor!$CB$2,'Anexo V - Quadro Consolidado'!P117,0)</f>
        <v>0</v>
      </c>
      <c r="CC118" s="43">
        <f>IF('Anexo V - Quadro Consolidado'!AK117=Conferidor!$CC$2,'Anexo V - Quadro Consolidado'!P117,0)</f>
        <v>0</v>
      </c>
      <c r="CD118" s="43">
        <f>IF('Anexo V - Quadro Consolidado'!AK117=Conferidor!$CD$2,'Anexo V - Quadro Consolidado'!P117,0)</f>
        <v>0</v>
      </c>
      <c r="CE118" s="43">
        <f>IF('Anexo V - Quadro Consolidado'!AK117=Conferidor!$CE$2,'Anexo V - Quadro Consolidado'!P117,0)</f>
        <v>0</v>
      </c>
      <c r="CF118" s="43">
        <f>IF('Anexo V - Quadro Consolidado'!AK117=Conferidor!$CF$2,'Anexo V - Quadro Consolidado'!P117,0)</f>
        <v>0</v>
      </c>
      <c r="CH118" s="43">
        <f>IF('Anexo V - Quadro Consolidado'!AM117=Conferidor!$CH$2,'Anexo V - Quadro Consolidado'!R117,0)</f>
        <v>0</v>
      </c>
      <c r="CI118" s="43">
        <f>IF('Anexo V - Quadro Consolidado'!AM117=Conferidor!$CI$2,'Anexo V - Quadro Consolidado'!R117,0)</f>
        <v>0</v>
      </c>
      <c r="CJ118" s="43">
        <f>IF('Anexo V - Quadro Consolidado'!AM117=Conferidor!$CJ$2,'Anexo V - Quadro Consolidado'!R117,0)</f>
        <v>0</v>
      </c>
      <c r="CK118" s="43">
        <f>IF('Anexo V - Quadro Consolidado'!AM117=Conferidor!$CK$2,'Anexo V - Quadro Consolidado'!R117,0)</f>
        <v>0</v>
      </c>
      <c r="CL118" s="43">
        <f>IF('Anexo V - Quadro Consolidado'!AM117=Conferidor!$CL$2,'Anexo V - Quadro Consolidado'!R117,0)</f>
        <v>0</v>
      </c>
      <c r="CM118" s="43">
        <f>IF('Anexo V - Quadro Consolidado'!AM117=Conferidor!$CM$2,'Anexo V - Quadro Consolidado'!R117,0)</f>
        <v>0</v>
      </c>
      <c r="CO118" s="43">
        <f>IF('Anexo V - Quadro Consolidado'!AN117=Conferidor!$CO$2,'Anexo V - Quadro Consolidado'!S117,0)</f>
        <v>0</v>
      </c>
      <c r="CP118" s="43">
        <f>IF('Anexo V - Quadro Consolidado'!AN117=Conferidor!$CP$2,'Anexo V - Quadro Consolidado'!S117,0)</f>
        <v>0</v>
      </c>
      <c r="CQ118" s="43">
        <f>IF('Anexo V - Quadro Consolidado'!AN117=Conferidor!$CQ$2,'Anexo V - Quadro Consolidado'!S117,0)</f>
        <v>0</v>
      </c>
      <c r="CR118" s="43">
        <f>IF('Anexo V - Quadro Consolidado'!AN117=Conferidor!$CR$2,'Anexo V - Quadro Consolidado'!S117,0)</f>
        <v>0</v>
      </c>
      <c r="CS118" s="43">
        <f>IF('Anexo V - Quadro Consolidado'!AN117=Conferidor!$CS$2,'Anexo V - Quadro Consolidado'!S117,0)</f>
        <v>0</v>
      </c>
      <c r="CT118" s="43">
        <f>IF('Anexo V - Quadro Consolidado'!AN117=Conferidor!$CT$2,'Anexo V - Quadro Consolidado'!S117,0)</f>
        <v>0</v>
      </c>
      <c r="CV118" s="43">
        <f>IF('Anexo V - Quadro Consolidado'!AO117=Conferidor!$CV$2,'Anexo V - Quadro Consolidado'!T117,0)</f>
        <v>0</v>
      </c>
      <c r="CW118" s="43">
        <f>IF('Anexo V - Quadro Consolidado'!AO117=Conferidor!$CW$2,'Anexo V - Quadro Consolidado'!T117,0)</f>
        <v>0</v>
      </c>
      <c r="CX118" s="43">
        <f>IF('Anexo V - Quadro Consolidado'!AO117=Conferidor!$CX$2,'Anexo V - Quadro Consolidado'!T117,0)</f>
        <v>0</v>
      </c>
      <c r="CY118" s="43">
        <f>IF('Anexo V - Quadro Consolidado'!AO117=Conferidor!$CY$2,'Anexo V - Quadro Consolidado'!T117,0)</f>
        <v>0</v>
      </c>
      <c r="CZ118" s="43">
        <f>IF('Anexo V - Quadro Consolidado'!AO117=Conferidor!$CZ$2,'Anexo V - Quadro Consolidado'!T117,0)</f>
        <v>0</v>
      </c>
      <c r="DA118" s="43">
        <f>IF('Anexo V - Quadro Consolidado'!AO117=Conferidor!$DA$2,'Anexo V - Quadro Consolidado'!T117,0)</f>
        <v>0</v>
      </c>
      <c r="DC118" s="43">
        <f>IF('Anexo V - Quadro Consolidado'!AL117=Conferidor!$DC$2,'Anexo V - Quadro Consolidado'!Q117,0)</f>
        <v>0</v>
      </c>
      <c r="DD118" s="43">
        <f>IF('Anexo V - Quadro Consolidado'!AL117=Conferidor!$DD$2,'Anexo V - Quadro Consolidado'!Q117,0)</f>
        <v>0</v>
      </c>
      <c r="DE118" s="43">
        <f>IF('Anexo V - Quadro Consolidado'!AL117=Conferidor!$DE$2,'Anexo V - Quadro Consolidado'!Q117,0)</f>
        <v>0</v>
      </c>
      <c r="DF118" s="43">
        <f>IF('Anexo V - Quadro Consolidado'!AL117=Conferidor!$DF$2,'Anexo V - Quadro Consolidado'!Q117,0)</f>
        <v>0</v>
      </c>
      <c r="DG118" s="43">
        <f>IF('Anexo V - Quadro Consolidado'!AL117=Conferidor!$DG$2,'Anexo V - Quadro Consolidado'!Q117,0)</f>
        <v>0</v>
      </c>
      <c r="DH118" s="43">
        <f>IF('Anexo V - Quadro Consolidado'!AL117=Conferidor!$DH$2,'Anexo V - Quadro Consolidado'!Q117,0)</f>
        <v>0</v>
      </c>
      <c r="DJ118" s="43">
        <f>IF('Anexo V - Quadro Consolidado'!AP117=Conferidor!$DJ$2,'Anexo V - Quadro Consolidado'!U117,0)</f>
        <v>0</v>
      </c>
      <c r="DK118" s="43">
        <f>IF('Anexo V - Quadro Consolidado'!AP117=Conferidor!$DK$2,'Anexo V - Quadro Consolidado'!U117,0)</f>
        <v>0</v>
      </c>
      <c r="DL118" s="43">
        <f>IF('Anexo V - Quadro Consolidado'!AP117=Conferidor!$DL$2,'Anexo V - Quadro Consolidado'!U117,0)</f>
        <v>0</v>
      </c>
      <c r="DM118" s="43">
        <f>IF('Anexo V - Quadro Consolidado'!AP117=Conferidor!$DM$2,'Anexo V - Quadro Consolidado'!U117,0)</f>
        <v>0</v>
      </c>
      <c r="DN118" s="43">
        <f>IF('Anexo V - Quadro Consolidado'!AP117=Conferidor!$DN$2,'Anexo V - Quadro Consolidado'!U117,0)</f>
        <v>0</v>
      </c>
      <c r="DO118" s="43">
        <f>IF('Anexo V - Quadro Consolidado'!AP117=Conferidor!$DO$2,'Anexo V - Quadro Consolidado'!U117,0)</f>
        <v>0</v>
      </c>
      <c r="DQ118" s="43">
        <f>IF('Anexo V - Quadro Consolidado'!AQ117=Conferidor!$DQ$2,'Anexo V - Quadro Consolidado'!V117,0)</f>
        <v>0</v>
      </c>
      <c r="DR118" s="43">
        <f>IF('Anexo V - Quadro Consolidado'!AQ117=Conferidor!$DR$2,'Anexo V - Quadro Consolidado'!V117,0)</f>
        <v>0</v>
      </c>
      <c r="DS118" s="43">
        <f>IF('Anexo V - Quadro Consolidado'!AQ117=Conferidor!$DS$2,'Anexo V - Quadro Consolidado'!V117,0)</f>
        <v>0</v>
      </c>
      <c r="DT118" s="43">
        <f>IF('Anexo V - Quadro Consolidado'!AQ117=Conferidor!$DT$2,'Anexo V - Quadro Consolidado'!V117,0)</f>
        <v>0</v>
      </c>
      <c r="DU118" s="43">
        <f>IF('Anexo V - Quadro Consolidado'!AQ117=Conferidor!$DU$2,'Anexo V - Quadro Consolidado'!V117,0)</f>
        <v>0</v>
      </c>
      <c r="DV118" s="43">
        <f>IF('Anexo V - Quadro Consolidado'!AQ117=Conferidor!$DV$2,'Anexo V - Quadro Consolidado'!V117,0)</f>
        <v>0</v>
      </c>
      <c r="DX118" s="22">
        <f>IF('Anexo V - Quadro Consolidado'!AR117=Conferidor!$DX$2,'Anexo V - Quadro Consolidado'!W117,0)</f>
        <v>0</v>
      </c>
      <c r="DY118" s="22">
        <f>IF('Anexo V - Quadro Consolidado'!AR117=Conferidor!$DY$2,'Anexo V - Quadro Consolidado'!W117,0)</f>
        <v>0</v>
      </c>
      <c r="DZ118" s="22">
        <f>IF('Anexo V - Quadro Consolidado'!AR117=Conferidor!$DZ$2,'Anexo V - Quadro Consolidado'!W117,0)</f>
        <v>0</v>
      </c>
      <c r="EA118" s="22">
        <f>IF('Anexo V - Quadro Consolidado'!AR117=Conferidor!$EA$2,'Anexo V - Quadro Consolidado'!W117,0)</f>
        <v>0</v>
      </c>
      <c r="EB118" s="22">
        <f>IF('Anexo V - Quadro Consolidado'!AR117=Conferidor!$EB$2,'Anexo V - Quadro Consolidado'!W117,0)</f>
        <v>0</v>
      </c>
      <c r="EC118" s="22">
        <f>IF('Anexo V - Quadro Consolidado'!AR117=Conferidor!$EC$2,'Anexo V - Quadro Consolidado'!W117,0)</f>
        <v>0</v>
      </c>
      <c r="EE118" s="43">
        <f>IF('Anexo V - Quadro Consolidado'!AS117=Conferidor!$EE$2,'Anexo V - Quadro Consolidado'!X117,0)</f>
        <v>0</v>
      </c>
      <c r="EF118" s="43">
        <f>IF('Anexo V - Quadro Consolidado'!AS117=Conferidor!$EF$2,'Anexo V - Quadro Consolidado'!X117,0)</f>
        <v>0</v>
      </c>
      <c r="EG118" s="43">
        <f>IF('Anexo V - Quadro Consolidado'!AS117=Conferidor!$EG$2,'Anexo V - Quadro Consolidado'!X117,0)</f>
        <v>0</v>
      </c>
      <c r="EH118" s="43">
        <f>IF('Anexo V - Quadro Consolidado'!AS117=Conferidor!$EH$2,'Anexo V - Quadro Consolidado'!X117,0)</f>
        <v>0</v>
      </c>
      <c r="EI118" s="43">
        <f>IF('Anexo V - Quadro Consolidado'!AS117=Conferidor!$EI$2,'Anexo V - Quadro Consolidado'!X117,0)</f>
        <v>0</v>
      </c>
      <c r="EJ118" s="43">
        <f>IF('Anexo V - Quadro Consolidado'!AS117=Conferidor!$EJ$2,'Anexo V - Quadro Consolidado'!X117,0)</f>
        <v>0</v>
      </c>
      <c r="EL118" s="43">
        <f>IF('Anexo V - Quadro Consolidado'!AT117=Conferidor!$EL$2,'Anexo V - Quadro Consolidado'!Y117,0)</f>
        <v>0</v>
      </c>
      <c r="EM118" s="43">
        <f>IF('Anexo V - Quadro Consolidado'!AT117=Conferidor!$EM$2,'Anexo V - Quadro Consolidado'!Y117,0)</f>
        <v>0</v>
      </c>
      <c r="EN118" s="43">
        <f>IF('Anexo V - Quadro Consolidado'!AT117=Conferidor!$EN$2,'Anexo V - Quadro Consolidado'!Y117,0)</f>
        <v>0</v>
      </c>
      <c r="EO118" s="43">
        <f>IF('Anexo V - Quadro Consolidado'!AT117=Conferidor!$EO$2,'Anexo V - Quadro Consolidado'!Y117,0)</f>
        <v>0</v>
      </c>
      <c r="EP118" s="43">
        <f>IF('Anexo V - Quadro Consolidado'!AT117=Conferidor!$EP$2,'Anexo V - Quadro Consolidado'!Y117,0)</f>
        <v>0</v>
      </c>
      <c r="EQ118" s="43">
        <f>IF('Anexo V - Quadro Consolidado'!AT117=Conferidor!$EQ$2,'Anexo V - Quadro Consolidado'!Y117,0)</f>
        <v>0</v>
      </c>
    </row>
    <row r="119" spans="1:147">
      <c r="A119" s="475" t="s">
        <v>108</v>
      </c>
      <c r="B119" s="475" t="s">
        <v>109</v>
      </c>
      <c r="C119" s="12" t="s">
        <v>80</v>
      </c>
      <c r="D119" s="50">
        <f>IF('Anexo V - Quadro Consolidado'!AA118=Conferidor!$D$2,'Anexo V - Quadro Consolidado'!F118,0)</f>
        <v>0</v>
      </c>
      <c r="E119" s="50">
        <f>IF('Anexo V - Quadro Consolidado'!AA118=Conferidor!$E$2,'Anexo V - Quadro Consolidado'!F118,0)</f>
        <v>0</v>
      </c>
      <c r="F119" s="50">
        <f>IF('Anexo V - Quadro Consolidado'!AA118=Conferidor!$F$2,'Anexo V - Quadro Consolidado'!F118,0)</f>
        <v>0</v>
      </c>
      <c r="G119" s="50">
        <f>IF('Anexo V - Quadro Consolidado'!AA118=Conferidor!$G$2,'Anexo V - Quadro Consolidado'!F118,0)</f>
        <v>0</v>
      </c>
      <c r="H119" s="50">
        <f>IF('Anexo V - Quadro Consolidado'!AA118=Conferidor!$H$2,'Anexo V - Quadro Consolidado'!F118,0)</f>
        <v>0</v>
      </c>
      <c r="I119" s="50">
        <f>IF('Anexo V - Quadro Consolidado'!AA118=Conferidor!$I$2,'Anexo V - Quadro Consolidado'!F118,0)</f>
        <v>0</v>
      </c>
      <c r="K119" s="262">
        <f>IF('Anexo V - Quadro Consolidado'!AB118=Conferidor!$K$2,'Anexo V - Quadro Consolidado'!G118,0)</f>
        <v>0</v>
      </c>
      <c r="L119" s="262">
        <f>IF('Anexo V - Quadro Consolidado'!AB118=Conferidor!$L$2,'Anexo V - Quadro Consolidado'!G118,0)</f>
        <v>0</v>
      </c>
      <c r="M119" s="262">
        <f>IF('Anexo V - Quadro Consolidado'!AB118=Conferidor!$M$2,'Anexo V - Quadro Consolidado'!G118,0)</f>
        <v>0</v>
      </c>
      <c r="N119" s="262">
        <f>IF('Anexo V - Quadro Consolidado'!AB118=Conferidor!$N$2,'Anexo V - Quadro Consolidado'!G118,0)</f>
        <v>0</v>
      </c>
      <c r="O119" s="262">
        <f>IF('Anexo V - Quadro Consolidado'!AB118=Conferidor!$O$2,'Anexo V - Quadro Consolidado'!G118,0)</f>
        <v>0</v>
      </c>
      <c r="P119" s="262">
        <f>IF('Anexo V - Quadro Consolidado'!AB118=Conferidor!$P$2,'Anexo V - Quadro Consolidado'!G118,0)</f>
        <v>0</v>
      </c>
      <c r="R119" s="50">
        <f>IF('Anexo V - Quadro Consolidado'!AC118=Conferidor!$R$2,'Anexo V - Quadro Consolidado'!H118,0)</f>
        <v>0</v>
      </c>
      <c r="S119" s="50">
        <f>IF('Anexo V - Quadro Consolidado'!AC118=Conferidor!$S$2,'Anexo V - Quadro Consolidado'!H118,0)</f>
        <v>0</v>
      </c>
      <c r="T119" s="50">
        <f>IF('Anexo V - Quadro Consolidado'!AC118=Conferidor!$T$2,'Anexo V - Quadro Consolidado'!H118,0)</f>
        <v>0</v>
      </c>
      <c r="U119" s="50">
        <f>IF('Anexo V - Quadro Consolidado'!AC118=Conferidor!$U$2,'Anexo V - Quadro Consolidado'!H118,0)</f>
        <v>0</v>
      </c>
      <c r="V119" s="50">
        <f>IF('Anexo V - Quadro Consolidado'!AC118=Conferidor!$V$2,'Anexo V - Quadro Consolidado'!H118,0)</f>
        <v>0</v>
      </c>
      <c r="W119" s="50">
        <f>IF('Anexo V - Quadro Consolidado'!AC118=Conferidor!$W$2,'Anexo V - Quadro Consolidado'!H118,0)</f>
        <v>0</v>
      </c>
      <c r="Y119" s="43">
        <f>IF('Anexo V - Quadro Consolidado'!AH118=Conferidor!$Y$2,'Anexo V - Quadro Consolidado'!M118,0)</f>
        <v>0</v>
      </c>
      <c r="Z119" s="43">
        <f>IF('Anexo V - Quadro Consolidado'!AH118=Conferidor!$Z$2,'Anexo V - Quadro Consolidado'!M118,0)</f>
        <v>0</v>
      </c>
      <c r="AA119" s="43">
        <f>IF('Anexo V - Quadro Consolidado'!AH118=Conferidor!$AA$2,'Anexo V - Quadro Consolidado'!M118,0)</f>
        <v>0</v>
      </c>
      <c r="AB119" s="43">
        <f>IF('Anexo V - Quadro Consolidado'!AH118=Conferidor!$AB$2,'Anexo V - Quadro Consolidado'!M118,0)</f>
        <v>0</v>
      </c>
      <c r="AC119" s="43">
        <f>IF('Anexo V - Quadro Consolidado'!AH118=Conferidor!$AC$2,'Anexo V - Quadro Consolidado'!M118,0)</f>
        <v>0</v>
      </c>
      <c r="AD119" s="43">
        <f>IF('Anexo V - Quadro Consolidado'!AH118=Conferidor!$AD$2,'Anexo V - Quadro Consolidado'!M118,0)</f>
        <v>0</v>
      </c>
      <c r="AF119" s="43">
        <f>IF('Anexo V - Quadro Consolidado'!AI118=Conferidor!$AF$2,'Anexo V - Quadro Consolidado'!N118,0)</f>
        <v>0</v>
      </c>
      <c r="AG119" s="43">
        <f>IF('Anexo V - Quadro Consolidado'!AI118=Conferidor!$AG$2,'Anexo V - Quadro Consolidado'!N118,0)</f>
        <v>0</v>
      </c>
      <c r="AH119" s="43">
        <f>IF('Anexo V - Quadro Consolidado'!AI118=Conferidor!$AH$2,'Anexo V - Quadro Consolidado'!N118,0)</f>
        <v>0</v>
      </c>
      <c r="AI119" s="43">
        <f>IF('Anexo V - Quadro Consolidado'!AI118=Conferidor!$AI$2,'Anexo V - Quadro Consolidado'!N118,0)</f>
        <v>0</v>
      </c>
      <c r="AJ119" s="43">
        <f>IF('Anexo V - Quadro Consolidado'!AI118=Conferidor!$AJ$2,'Anexo V - Quadro Consolidado'!N118,0)</f>
        <v>0</v>
      </c>
      <c r="AK119" s="43">
        <f>IF('Anexo V - Quadro Consolidado'!AI118=Conferidor!$AK$2,'Anexo V - Quadro Consolidado'!N118,0)</f>
        <v>0</v>
      </c>
      <c r="AM119" s="43">
        <f>IF('Anexo V - Quadro Consolidado'!AJ118=Conferidor!$AM$2,'Anexo V - Quadro Consolidado'!O118,0)</f>
        <v>0</v>
      </c>
      <c r="AN119" s="43">
        <f>IF('Anexo V - Quadro Consolidado'!AJ118=Conferidor!$AN$2,'Anexo V - Quadro Consolidado'!O118,0)</f>
        <v>0</v>
      </c>
      <c r="AO119" s="43">
        <f>IF('Anexo V - Quadro Consolidado'!AJ118=Conferidor!$AO$2,'Anexo V - Quadro Consolidado'!O118,0)</f>
        <v>0</v>
      </c>
      <c r="AP119" s="43">
        <f>IF('Anexo V - Quadro Consolidado'!AJ118=Conferidor!$AP$2,'Anexo V - Quadro Consolidado'!O118,0)</f>
        <v>0</v>
      </c>
      <c r="AQ119" s="43">
        <f>IF('Anexo V - Quadro Consolidado'!AJ118=Conferidor!$AQ$2,'Anexo V - Quadro Consolidado'!O118,0)</f>
        <v>0</v>
      </c>
      <c r="AR119" s="43">
        <f>IF('Anexo V - Quadro Consolidado'!AJ118=Conferidor!$AR$2,'Anexo V - Quadro Consolidado'!O118,0)</f>
        <v>0</v>
      </c>
      <c r="AT119" s="43">
        <f>IF('Anexo V - Quadro Consolidado'!AE118=Conferidor!$AT$2,'Anexo V - Quadro Consolidado'!J118,0)</f>
        <v>0</v>
      </c>
      <c r="AU119" s="43">
        <f>IF('Anexo V - Quadro Consolidado'!AE118=Conferidor!$AU$2,'Anexo V - Quadro Consolidado'!J118,0)</f>
        <v>0</v>
      </c>
      <c r="AV119" s="43">
        <f>IF('Anexo V - Quadro Consolidado'!AE118=Conferidor!$AV$2,'Anexo V - Quadro Consolidado'!J118,0)</f>
        <v>0</v>
      </c>
      <c r="AW119" s="43">
        <f>IF('Anexo V - Quadro Consolidado'!AE118=Conferidor!$AW$2,'Anexo V - Quadro Consolidado'!J118,0)</f>
        <v>0</v>
      </c>
      <c r="AX119" s="43">
        <f>IF('Anexo V - Quadro Consolidado'!AE118=Conferidor!$AX$2,'Anexo V - Quadro Consolidado'!J118,0)</f>
        <v>0</v>
      </c>
      <c r="AY119" s="43">
        <f>IF('Anexo V - Quadro Consolidado'!AE118=Conferidor!$AY$2,'Anexo V - Quadro Consolidado'!J118,0)</f>
        <v>0</v>
      </c>
      <c r="AZ119" s="43">
        <f>IF('Anexo V - Quadro Consolidado'!AE118=Conferidor!$AZ$2,'Anexo V - Quadro Consolidado'!J118,0)</f>
        <v>0</v>
      </c>
      <c r="BA119" s="43">
        <f>IF('Anexo V - Quadro Consolidado'!AE118=Conferidor!$BA$2,'Anexo V - Quadro Consolidado'!J118,0)</f>
        <v>0</v>
      </c>
      <c r="BB119" s="43">
        <f>IF('Anexo V - Quadro Consolidado'!AE118=Conferidor!$BB$2,'Anexo V - Quadro Consolidado'!J118,0)</f>
        <v>0</v>
      </c>
      <c r="BD119" s="43">
        <f>IF('Anexo V - Quadro Consolidado'!AF118=Conferidor!$BD$2,'Anexo V - Quadro Consolidado'!K118,0)</f>
        <v>0</v>
      </c>
      <c r="BE119" s="43">
        <f>IF('Anexo V - Quadro Consolidado'!AF118=Conferidor!$BE$2,'Anexo V - Quadro Consolidado'!K118,0)</f>
        <v>0</v>
      </c>
      <c r="BF119" s="43">
        <f>IF('Anexo V - Quadro Consolidado'!AF118=Conferidor!$BF$2,'Anexo V - Quadro Consolidado'!K118,0)</f>
        <v>0</v>
      </c>
      <c r="BG119" s="43">
        <f>IF('Anexo V - Quadro Consolidado'!AF118=Conferidor!$BG$2,'Anexo V - Quadro Consolidado'!K118,0)</f>
        <v>0</v>
      </c>
      <c r="BH119" s="43">
        <f>IF('Anexo V - Quadro Consolidado'!AF118=Conferidor!$BH$2,'Anexo V - Quadro Consolidado'!K118,0)</f>
        <v>1</v>
      </c>
      <c r="BI119" s="43">
        <f>IF('Anexo V - Quadro Consolidado'!AF118=Conferidor!$BI$2,'Anexo V - Quadro Consolidado'!K118,0)</f>
        <v>0</v>
      </c>
      <c r="BJ119" s="43">
        <f>IF('Anexo V - Quadro Consolidado'!AF118=Conferidor!$BJ$2,'Anexo V - Quadro Consolidado'!K118,0)</f>
        <v>0</v>
      </c>
      <c r="BK119" s="43">
        <f>IF('Anexo V - Quadro Consolidado'!AF118=Conferidor!$BK$2,'Anexo V - Quadro Consolidado'!K118,0)</f>
        <v>0</v>
      </c>
      <c r="BM119" s="43">
        <f>IF('Anexo V - Quadro Consolidado'!AG118=Conferidor!$BM$2,'Anexo V - Quadro Consolidado'!L118,0)</f>
        <v>0</v>
      </c>
      <c r="BN119" s="43">
        <f>IF('Anexo V - Quadro Consolidado'!AG118=Conferidor!$BN$2,'Anexo V - Quadro Consolidado'!L118,0)</f>
        <v>0</v>
      </c>
      <c r="BO119" s="43">
        <f>IF('Anexo V - Quadro Consolidado'!AG118=Conferidor!$BO$2,'Anexo V - Quadro Consolidado'!L118,0)</f>
        <v>0</v>
      </c>
      <c r="BP119" s="43">
        <f>IF('Anexo V - Quadro Consolidado'!AG118=Conferidor!$BP$2,'Anexo V - Quadro Consolidado'!L118,0)</f>
        <v>0</v>
      </c>
      <c r="BQ119" s="43">
        <f>IF('Anexo V - Quadro Consolidado'!AG118=Conferidor!$BQ$2,'Anexo V - Quadro Consolidado'!L118,0)</f>
        <v>0</v>
      </c>
      <c r="BR119" s="43">
        <f>IF('Anexo V - Quadro Consolidado'!AG118=Conferidor!$BR$2,'Anexo V - Quadro Consolidado'!L118,0)</f>
        <v>0</v>
      </c>
      <c r="BT119" s="43">
        <f>IF('Anexo V - Quadro Consolidado'!AD118=Conferidor!$BT$2,'Anexo V - Quadro Consolidado'!I118,0)</f>
        <v>0</v>
      </c>
      <c r="BU119" s="43">
        <f>IF('Anexo V - Quadro Consolidado'!AD118=Conferidor!$BU$2,'Anexo V - Quadro Consolidado'!I118,0)</f>
        <v>0</v>
      </c>
      <c r="BV119" s="43">
        <f>IF('Anexo V - Quadro Consolidado'!AD118=Conferidor!$BV$2,'Anexo V - Quadro Consolidado'!I118,0)</f>
        <v>0</v>
      </c>
      <c r="BW119" s="43">
        <f>IF('Anexo V - Quadro Consolidado'!AD118=Conferidor!$BW$2,'Anexo V - Quadro Consolidado'!I118,0)</f>
        <v>0</v>
      </c>
      <c r="BX119" s="43">
        <f>IF('Anexo V - Quadro Consolidado'!AD118=Conferidor!$BX$2,'Anexo V - Quadro Consolidado'!I118,0)</f>
        <v>0</v>
      </c>
      <c r="BY119" s="43">
        <f>IF('Anexo V - Quadro Consolidado'!AD118=Conferidor!$BY$2,'Anexo V - Quadro Consolidado'!I118,0)</f>
        <v>0</v>
      </c>
      <c r="CA119" s="43">
        <f>IF('Anexo V - Quadro Consolidado'!AK118=Conferidor!$CA$2,'Anexo V - Quadro Consolidado'!P118,0)</f>
        <v>0</v>
      </c>
      <c r="CB119" s="43">
        <f>IF('Anexo V - Quadro Consolidado'!AK118=Conferidor!$CB$2,'Anexo V - Quadro Consolidado'!P118,0)</f>
        <v>0</v>
      </c>
      <c r="CC119" s="43">
        <f>IF('Anexo V - Quadro Consolidado'!AK118=Conferidor!$CC$2,'Anexo V - Quadro Consolidado'!P118,0)</f>
        <v>0</v>
      </c>
      <c r="CD119" s="43">
        <f>IF('Anexo V - Quadro Consolidado'!AK118=Conferidor!$CD$2,'Anexo V - Quadro Consolidado'!P118,0)</f>
        <v>0</v>
      </c>
      <c r="CE119" s="43">
        <f>IF('Anexo V - Quadro Consolidado'!AK118=Conferidor!$CE$2,'Anexo V - Quadro Consolidado'!P118,0)</f>
        <v>0</v>
      </c>
      <c r="CF119" s="43">
        <f>IF('Anexo V - Quadro Consolidado'!AK118=Conferidor!$CF$2,'Anexo V - Quadro Consolidado'!P118,0)</f>
        <v>0</v>
      </c>
      <c r="CH119" s="43">
        <f>IF('Anexo V - Quadro Consolidado'!AM118=Conferidor!$CH$2,'Anexo V - Quadro Consolidado'!R118,0)</f>
        <v>0</v>
      </c>
      <c r="CI119" s="43">
        <f>IF('Anexo V - Quadro Consolidado'!AM118=Conferidor!$CI$2,'Anexo V - Quadro Consolidado'!R118,0)</f>
        <v>0</v>
      </c>
      <c r="CJ119" s="43">
        <f>IF('Anexo V - Quadro Consolidado'!AM118=Conferidor!$CJ$2,'Anexo V - Quadro Consolidado'!R118,0)</f>
        <v>0</v>
      </c>
      <c r="CK119" s="43">
        <f>IF('Anexo V - Quadro Consolidado'!AM118=Conferidor!$CK$2,'Anexo V - Quadro Consolidado'!R118,0)</f>
        <v>0</v>
      </c>
      <c r="CL119" s="43">
        <f>IF('Anexo V - Quadro Consolidado'!AM118=Conferidor!$CL$2,'Anexo V - Quadro Consolidado'!R118,0)</f>
        <v>0</v>
      </c>
      <c r="CM119" s="43">
        <f>IF('Anexo V - Quadro Consolidado'!AM118=Conferidor!$CM$2,'Anexo V - Quadro Consolidado'!R118,0)</f>
        <v>0</v>
      </c>
      <c r="CO119" s="43">
        <f>IF('Anexo V - Quadro Consolidado'!AN118=Conferidor!$CO$2,'Anexo V - Quadro Consolidado'!S118,0)</f>
        <v>0</v>
      </c>
      <c r="CP119" s="43">
        <f>IF('Anexo V - Quadro Consolidado'!AN118=Conferidor!$CP$2,'Anexo V - Quadro Consolidado'!S118,0)</f>
        <v>0</v>
      </c>
      <c r="CQ119" s="43">
        <f>IF('Anexo V - Quadro Consolidado'!AN118=Conferidor!$CQ$2,'Anexo V - Quadro Consolidado'!S118,0)</f>
        <v>0</v>
      </c>
      <c r="CR119" s="43">
        <f>IF('Anexo V - Quadro Consolidado'!AN118=Conferidor!$CR$2,'Anexo V - Quadro Consolidado'!S118,0)</f>
        <v>0</v>
      </c>
      <c r="CS119" s="43">
        <f>IF('Anexo V - Quadro Consolidado'!AN118=Conferidor!$CS$2,'Anexo V - Quadro Consolidado'!S118,0)</f>
        <v>0</v>
      </c>
      <c r="CT119" s="43">
        <f>IF('Anexo V - Quadro Consolidado'!AN118=Conferidor!$CT$2,'Anexo V - Quadro Consolidado'!S118,0)</f>
        <v>0</v>
      </c>
      <c r="CV119" s="43">
        <f>IF('Anexo V - Quadro Consolidado'!AO118=Conferidor!$CV$2,'Anexo V - Quadro Consolidado'!T118,0)</f>
        <v>0</v>
      </c>
      <c r="CW119" s="43">
        <f>IF('Anexo V - Quadro Consolidado'!AO118=Conferidor!$CW$2,'Anexo V - Quadro Consolidado'!T118,0)</f>
        <v>0</v>
      </c>
      <c r="CX119" s="43">
        <f>IF('Anexo V - Quadro Consolidado'!AO118=Conferidor!$CX$2,'Anexo V - Quadro Consolidado'!T118,0)</f>
        <v>0</v>
      </c>
      <c r="CY119" s="43">
        <f>IF('Anexo V - Quadro Consolidado'!AO118=Conferidor!$CY$2,'Anexo V - Quadro Consolidado'!T118,0)</f>
        <v>0</v>
      </c>
      <c r="CZ119" s="43">
        <f>IF('Anexo V - Quadro Consolidado'!AO118=Conferidor!$CZ$2,'Anexo V - Quadro Consolidado'!T118,0)</f>
        <v>0</v>
      </c>
      <c r="DA119" s="43">
        <f>IF('Anexo V - Quadro Consolidado'!AO118=Conferidor!$DA$2,'Anexo V - Quadro Consolidado'!T118,0)</f>
        <v>0</v>
      </c>
      <c r="DC119" s="43">
        <f>IF('Anexo V - Quadro Consolidado'!AL118=Conferidor!$DC$2,'Anexo V - Quadro Consolidado'!Q118,0)</f>
        <v>0</v>
      </c>
      <c r="DD119" s="43">
        <f>IF('Anexo V - Quadro Consolidado'!AL118=Conferidor!$DD$2,'Anexo V - Quadro Consolidado'!Q118,0)</f>
        <v>0</v>
      </c>
      <c r="DE119" s="43">
        <f>IF('Anexo V - Quadro Consolidado'!AL118=Conferidor!$DE$2,'Anexo V - Quadro Consolidado'!Q118,0)</f>
        <v>0</v>
      </c>
      <c r="DF119" s="43">
        <f>IF('Anexo V - Quadro Consolidado'!AL118=Conferidor!$DF$2,'Anexo V - Quadro Consolidado'!Q118,0)</f>
        <v>0</v>
      </c>
      <c r="DG119" s="43">
        <f>IF('Anexo V - Quadro Consolidado'!AL118=Conferidor!$DG$2,'Anexo V - Quadro Consolidado'!Q118,0)</f>
        <v>0</v>
      </c>
      <c r="DH119" s="43">
        <f>IF('Anexo V - Quadro Consolidado'!AL118=Conferidor!$DH$2,'Anexo V - Quadro Consolidado'!Q118,0)</f>
        <v>0</v>
      </c>
      <c r="DJ119" s="43">
        <f>IF('Anexo V - Quadro Consolidado'!AP118=Conferidor!$DJ$2,'Anexo V - Quadro Consolidado'!U118,0)</f>
        <v>0</v>
      </c>
      <c r="DK119" s="43">
        <f>IF('Anexo V - Quadro Consolidado'!AP118=Conferidor!$DK$2,'Anexo V - Quadro Consolidado'!U118,0)</f>
        <v>0</v>
      </c>
      <c r="DL119" s="43">
        <f>IF('Anexo V - Quadro Consolidado'!AP118=Conferidor!$DL$2,'Anexo V - Quadro Consolidado'!U118,0)</f>
        <v>0</v>
      </c>
      <c r="DM119" s="43">
        <f>IF('Anexo V - Quadro Consolidado'!AP118=Conferidor!$DM$2,'Anexo V - Quadro Consolidado'!U118,0)</f>
        <v>0</v>
      </c>
      <c r="DN119" s="43">
        <f>IF('Anexo V - Quadro Consolidado'!AP118=Conferidor!$DN$2,'Anexo V - Quadro Consolidado'!U118,0)</f>
        <v>0</v>
      </c>
      <c r="DO119" s="43">
        <f>IF('Anexo V - Quadro Consolidado'!AP118=Conferidor!$DO$2,'Anexo V - Quadro Consolidado'!U118,0)</f>
        <v>0</v>
      </c>
      <c r="DQ119" s="43">
        <f>IF('Anexo V - Quadro Consolidado'!AQ118=Conferidor!$DQ$2,'Anexo V - Quadro Consolidado'!V118,0)</f>
        <v>0</v>
      </c>
      <c r="DR119" s="43">
        <f>IF('Anexo V - Quadro Consolidado'!AQ118=Conferidor!$DR$2,'Anexo V - Quadro Consolidado'!V118,0)</f>
        <v>0</v>
      </c>
      <c r="DS119" s="43">
        <f>IF('Anexo V - Quadro Consolidado'!AQ118=Conferidor!$DS$2,'Anexo V - Quadro Consolidado'!V118,0)</f>
        <v>0</v>
      </c>
      <c r="DT119" s="43">
        <f>IF('Anexo V - Quadro Consolidado'!AQ118=Conferidor!$DT$2,'Anexo V - Quadro Consolidado'!V118,0)</f>
        <v>0</v>
      </c>
      <c r="DU119" s="43">
        <f>IF('Anexo V - Quadro Consolidado'!AQ118=Conferidor!$DU$2,'Anexo V - Quadro Consolidado'!V118,0)</f>
        <v>0</v>
      </c>
      <c r="DV119" s="43">
        <f>IF('Anexo V - Quadro Consolidado'!AQ118=Conferidor!$DV$2,'Anexo V - Quadro Consolidado'!V118,0)</f>
        <v>0</v>
      </c>
      <c r="DX119" s="22">
        <f>IF('Anexo V - Quadro Consolidado'!AR118=Conferidor!$DX$2,'Anexo V - Quadro Consolidado'!W118,0)</f>
        <v>0</v>
      </c>
      <c r="DY119" s="22">
        <f>IF('Anexo V - Quadro Consolidado'!AR118=Conferidor!$DY$2,'Anexo V - Quadro Consolidado'!W118,0)</f>
        <v>0</v>
      </c>
      <c r="DZ119" s="22">
        <f>IF('Anexo V - Quadro Consolidado'!AR118=Conferidor!$DZ$2,'Anexo V - Quadro Consolidado'!W118,0)</f>
        <v>0</v>
      </c>
      <c r="EA119" s="22">
        <f>IF('Anexo V - Quadro Consolidado'!AR118=Conferidor!$EA$2,'Anexo V - Quadro Consolidado'!W118,0)</f>
        <v>0</v>
      </c>
      <c r="EB119" s="22">
        <f>IF('Anexo V - Quadro Consolidado'!AR118=Conferidor!$EB$2,'Anexo V - Quadro Consolidado'!W118,0)</f>
        <v>0</v>
      </c>
      <c r="EC119" s="22">
        <f>IF('Anexo V - Quadro Consolidado'!AR118=Conferidor!$EC$2,'Anexo V - Quadro Consolidado'!W118,0)</f>
        <v>0</v>
      </c>
      <c r="EE119" s="43">
        <f>IF('Anexo V - Quadro Consolidado'!AS118=Conferidor!$EE$2,'Anexo V - Quadro Consolidado'!X118,0)</f>
        <v>0</v>
      </c>
      <c r="EF119" s="43">
        <f>IF('Anexo V - Quadro Consolidado'!AS118=Conferidor!$EF$2,'Anexo V - Quadro Consolidado'!X118,0)</f>
        <v>0</v>
      </c>
      <c r="EG119" s="43">
        <f>IF('Anexo V - Quadro Consolidado'!AS118=Conferidor!$EG$2,'Anexo V - Quadro Consolidado'!X118,0)</f>
        <v>0</v>
      </c>
      <c r="EH119" s="43">
        <f>IF('Anexo V - Quadro Consolidado'!AS118=Conferidor!$EH$2,'Anexo V - Quadro Consolidado'!X118,0)</f>
        <v>0</v>
      </c>
      <c r="EI119" s="43">
        <f>IF('Anexo V - Quadro Consolidado'!AS118=Conferidor!$EI$2,'Anexo V - Quadro Consolidado'!X118,0)</f>
        <v>0</v>
      </c>
      <c r="EJ119" s="43">
        <f>IF('Anexo V - Quadro Consolidado'!AS118=Conferidor!$EJ$2,'Anexo V - Quadro Consolidado'!X118,0)</f>
        <v>0</v>
      </c>
      <c r="EL119" s="43">
        <f>IF('Anexo V - Quadro Consolidado'!AT118=Conferidor!$EL$2,'Anexo V - Quadro Consolidado'!Y118,0)</f>
        <v>0</v>
      </c>
      <c r="EM119" s="43">
        <f>IF('Anexo V - Quadro Consolidado'!AT118=Conferidor!$EM$2,'Anexo V - Quadro Consolidado'!Y118,0)</f>
        <v>0</v>
      </c>
      <c r="EN119" s="43">
        <f>IF('Anexo V - Quadro Consolidado'!AT118=Conferidor!$EN$2,'Anexo V - Quadro Consolidado'!Y118,0)</f>
        <v>0</v>
      </c>
      <c r="EO119" s="43">
        <f>IF('Anexo V - Quadro Consolidado'!AT118=Conferidor!$EO$2,'Anexo V - Quadro Consolidado'!Y118,0)</f>
        <v>0</v>
      </c>
      <c r="EP119" s="43">
        <f>IF('Anexo V - Quadro Consolidado'!AT118=Conferidor!$EP$2,'Anexo V - Quadro Consolidado'!Y118,0)</f>
        <v>0</v>
      </c>
      <c r="EQ119" s="43">
        <f>IF('Anexo V - Quadro Consolidado'!AT118=Conferidor!$EQ$2,'Anexo V - Quadro Consolidado'!Y118,0)</f>
        <v>0</v>
      </c>
    </row>
    <row r="120" spans="1:147">
      <c r="A120" s="475" t="s">
        <v>108</v>
      </c>
      <c r="B120" s="475" t="s">
        <v>109</v>
      </c>
      <c r="C120" s="12" t="s">
        <v>81</v>
      </c>
      <c r="D120" s="50">
        <f>IF('Anexo V - Quadro Consolidado'!AA119=Conferidor!$D$2,'Anexo V - Quadro Consolidado'!F119,0)</f>
        <v>0</v>
      </c>
      <c r="E120" s="50">
        <f>IF('Anexo V - Quadro Consolidado'!AA119=Conferidor!$E$2,'Anexo V - Quadro Consolidado'!F119,0)</f>
        <v>0</v>
      </c>
      <c r="F120" s="50">
        <f>IF('Anexo V - Quadro Consolidado'!AA119=Conferidor!$F$2,'Anexo V - Quadro Consolidado'!F119,0)</f>
        <v>0</v>
      </c>
      <c r="G120" s="50">
        <f>IF('Anexo V - Quadro Consolidado'!AA119=Conferidor!$G$2,'Anexo V - Quadro Consolidado'!F119,0)</f>
        <v>0</v>
      </c>
      <c r="H120" s="50">
        <f>IF('Anexo V - Quadro Consolidado'!AA119=Conferidor!$H$2,'Anexo V - Quadro Consolidado'!F119,0)</f>
        <v>0</v>
      </c>
      <c r="I120" s="50">
        <f>IF('Anexo V - Quadro Consolidado'!AA119=Conferidor!$I$2,'Anexo V - Quadro Consolidado'!F119,0)</f>
        <v>0</v>
      </c>
      <c r="K120" s="262">
        <f>IF('Anexo V - Quadro Consolidado'!AB119=Conferidor!$K$2,'Anexo V - Quadro Consolidado'!G119,0)</f>
        <v>0</v>
      </c>
      <c r="L120" s="262">
        <f>IF('Anexo V - Quadro Consolidado'!AB119=Conferidor!$L$2,'Anexo V - Quadro Consolidado'!G119,0)</f>
        <v>0</v>
      </c>
      <c r="M120" s="262">
        <f>IF('Anexo V - Quadro Consolidado'!AB119=Conferidor!$M$2,'Anexo V - Quadro Consolidado'!G119,0)</f>
        <v>0</v>
      </c>
      <c r="N120" s="262">
        <f>IF('Anexo V - Quadro Consolidado'!AB119=Conferidor!$N$2,'Anexo V - Quadro Consolidado'!G119,0)</f>
        <v>0</v>
      </c>
      <c r="O120" s="262">
        <f>IF('Anexo V - Quadro Consolidado'!AB119=Conferidor!$O$2,'Anexo V - Quadro Consolidado'!G119,0)</f>
        <v>0</v>
      </c>
      <c r="P120" s="262">
        <f>IF('Anexo V - Quadro Consolidado'!AB119=Conferidor!$P$2,'Anexo V - Quadro Consolidado'!G119,0)</f>
        <v>0</v>
      </c>
      <c r="R120" s="50">
        <f>IF('Anexo V - Quadro Consolidado'!AC119=Conferidor!$R$2,'Anexo V - Quadro Consolidado'!H119,0)</f>
        <v>0</v>
      </c>
      <c r="S120" s="50">
        <f>IF('Anexo V - Quadro Consolidado'!AC119=Conferidor!$S$2,'Anexo V - Quadro Consolidado'!H119,0)</f>
        <v>0</v>
      </c>
      <c r="T120" s="50">
        <f>IF('Anexo V - Quadro Consolidado'!AC119=Conferidor!$T$2,'Anexo V - Quadro Consolidado'!H119,0)</f>
        <v>0</v>
      </c>
      <c r="U120" s="50">
        <f>IF('Anexo V - Quadro Consolidado'!AC119=Conferidor!$U$2,'Anexo V - Quadro Consolidado'!H119,0)</f>
        <v>0</v>
      </c>
      <c r="V120" s="50">
        <f>IF('Anexo V - Quadro Consolidado'!AC119=Conferidor!$V$2,'Anexo V - Quadro Consolidado'!H119,0)</f>
        <v>0</v>
      </c>
      <c r="W120" s="50">
        <f>IF('Anexo V - Quadro Consolidado'!AC119=Conferidor!$W$2,'Anexo V - Quadro Consolidado'!H119,0)</f>
        <v>0</v>
      </c>
      <c r="Y120" s="43">
        <f>IF('Anexo V - Quadro Consolidado'!AH119=Conferidor!$Y$2,'Anexo V - Quadro Consolidado'!M119,0)</f>
        <v>0</v>
      </c>
      <c r="Z120" s="43">
        <f>IF('Anexo V - Quadro Consolidado'!AH119=Conferidor!$Z$2,'Anexo V - Quadro Consolidado'!M119,0)</f>
        <v>0</v>
      </c>
      <c r="AA120" s="43">
        <f>IF('Anexo V - Quadro Consolidado'!AH119=Conferidor!$AA$2,'Anexo V - Quadro Consolidado'!M119,0)</f>
        <v>0</v>
      </c>
      <c r="AB120" s="43">
        <f>IF('Anexo V - Quadro Consolidado'!AH119=Conferidor!$AB$2,'Anexo V - Quadro Consolidado'!M119,0)</f>
        <v>0</v>
      </c>
      <c r="AC120" s="43">
        <f>IF('Anexo V - Quadro Consolidado'!AH119=Conferidor!$AC$2,'Anexo V - Quadro Consolidado'!M119,0)</f>
        <v>0</v>
      </c>
      <c r="AD120" s="43">
        <f>IF('Anexo V - Quadro Consolidado'!AH119=Conferidor!$AD$2,'Anexo V - Quadro Consolidado'!M119,0)</f>
        <v>0</v>
      </c>
      <c r="AF120" s="43">
        <f>IF('Anexo V - Quadro Consolidado'!AI119=Conferidor!$AF$2,'Anexo V - Quadro Consolidado'!N119,0)</f>
        <v>0</v>
      </c>
      <c r="AG120" s="43">
        <f>IF('Anexo V - Quadro Consolidado'!AI119=Conferidor!$AG$2,'Anexo V - Quadro Consolidado'!N119,0)</f>
        <v>0</v>
      </c>
      <c r="AH120" s="43">
        <f>IF('Anexo V - Quadro Consolidado'!AI119=Conferidor!$AH$2,'Anexo V - Quadro Consolidado'!N119,0)</f>
        <v>0</v>
      </c>
      <c r="AI120" s="43">
        <f>IF('Anexo V - Quadro Consolidado'!AI119=Conferidor!$AI$2,'Anexo V - Quadro Consolidado'!N119,0)</f>
        <v>0</v>
      </c>
      <c r="AJ120" s="43">
        <f>IF('Anexo V - Quadro Consolidado'!AI119=Conferidor!$AJ$2,'Anexo V - Quadro Consolidado'!N119,0)</f>
        <v>0</v>
      </c>
      <c r="AK120" s="43">
        <f>IF('Anexo V - Quadro Consolidado'!AI119=Conferidor!$AK$2,'Anexo V - Quadro Consolidado'!N119,0)</f>
        <v>0</v>
      </c>
      <c r="AM120" s="43">
        <f>IF('Anexo V - Quadro Consolidado'!AJ119=Conferidor!$AM$2,'Anexo V - Quadro Consolidado'!O119,0)</f>
        <v>0</v>
      </c>
      <c r="AN120" s="43">
        <f>IF('Anexo V - Quadro Consolidado'!AJ119=Conferidor!$AN$2,'Anexo V - Quadro Consolidado'!O119,0)</f>
        <v>0</v>
      </c>
      <c r="AO120" s="43">
        <f>IF('Anexo V - Quadro Consolidado'!AJ119=Conferidor!$AO$2,'Anexo V - Quadro Consolidado'!O119,0)</f>
        <v>0</v>
      </c>
      <c r="AP120" s="43">
        <f>IF('Anexo V - Quadro Consolidado'!AJ119=Conferidor!$AP$2,'Anexo V - Quadro Consolidado'!O119,0)</f>
        <v>0</v>
      </c>
      <c r="AQ120" s="43">
        <f>IF('Anexo V - Quadro Consolidado'!AJ119=Conferidor!$AQ$2,'Anexo V - Quadro Consolidado'!O119,0)</f>
        <v>0</v>
      </c>
      <c r="AR120" s="43">
        <f>IF('Anexo V - Quadro Consolidado'!AJ119=Conferidor!$AR$2,'Anexo V - Quadro Consolidado'!O119,0)</f>
        <v>0</v>
      </c>
      <c r="AT120" s="43">
        <f>IF('Anexo V - Quadro Consolidado'!AE119=Conferidor!$AT$2,'Anexo V - Quadro Consolidado'!J119,0)</f>
        <v>0</v>
      </c>
      <c r="AU120" s="43">
        <f>IF('Anexo V - Quadro Consolidado'!AE119=Conferidor!$AU$2,'Anexo V - Quadro Consolidado'!J119,0)</f>
        <v>0</v>
      </c>
      <c r="AV120" s="43">
        <f>IF('Anexo V - Quadro Consolidado'!AE119=Conferidor!$AV$2,'Anexo V - Quadro Consolidado'!J119,0)</f>
        <v>0</v>
      </c>
      <c r="AW120" s="43">
        <f>IF('Anexo V - Quadro Consolidado'!AE119=Conferidor!$AW$2,'Anexo V - Quadro Consolidado'!J119,0)</f>
        <v>0</v>
      </c>
      <c r="AX120" s="43">
        <f>IF('Anexo V - Quadro Consolidado'!AE119=Conferidor!$AX$2,'Anexo V - Quadro Consolidado'!J119,0)</f>
        <v>0</v>
      </c>
      <c r="AY120" s="43">
        <f>IF('Anexo V - Quadro Consolidado'!AE119=Conferidor!$AY$2,'Anexo V - Quadro Consolidado'!J119,0)</f>
        <v>0</v>
      </c>
      <c r="AZ120" s="43">
        <f>IF('Anexo V - Quadro Consolidado'!AE119=Conferidor!$AZ$2,'Anexo V - Quadro Consolidado'!J119,0)</f>
        <v>0</v>
      </c>
      <c r="BA120" s="43">
        <f>IF('Anexo V - Quadro Consolidado'!AE119=Conferidor!$BA$2,'Anexo V - Quadro Consolidado'!J119,0)</f>
        <v>0</v>
      </c>
      <c r="BB120" s="43">
        <f>IF('Anexo V - Quadro Consolidado'!AE119=Conferidor!$BB$2,'Anexo V - Quadro Consolidado'!J119,0)</f>
        <v>0</v>
      </c>
      <c r="BD120" s="43">
        <f>IF('Anexo V - Quadro Consolidado'!AF119=Conferidor!$BD$2,'Anexo V - Quadro Consolidado'!K119,0)</f>
        <v>0</v>
      </c>
      <c r="BE120" s="43">
        <f>IF('Anexo V - Quadro Consolidado'!AF119=Conferidor!$BE$2,'Anexo V - Quadro Consolidado'!K119,0)</f>
        <v>0</v>
      </c>
      <c r="BF120" s="43">
        <f>IF('Anexo V - Quadro Consolidado'!AF119=Conferidor!$BF$2,'Anexo V - Quadro Consolidado'!K119,0)</f>
        <v>0</v>
      </c>
      <c r="BG120" s="43">
        <f>IF('Anexo V - Quadro Consolidado'!AF119=Conferidor!$BG$2,'Anexo V - Quadro Consolidado'!K119,0)</f>
        <v>0</v>
      </c>
      <c r="BH120" s="43">
        <f>IF('Anexo V - Quadro Consolidado'!AF119=Conferidor!$BH$2,'Anexo V - Quadro Consolidado'!K119,0)</f>
        <v>0</v>
      </c>
      <c r="BI120" s="43">
        <f>IF('Anexo V - Quadro Consolidado'!AF119=Conferidor!$BI$2,'Anexo V - Quadro Consolidado'!K119,0)</f>
        <v>0</v>
      </c>
      <c r="BJ120" s="43">
        <f>IF('Anexo V - Quadro Consolidado'!AF119=Conferidor!$BJ$2,'Anexo V - Quadro Consolidado'!K119,0)</f>
        <v>0</v>
      </c>
      <c r="BK120" s="43">
        <f>IF('Anexo V - Quadro Consolidado'!AF119=Conferidor!$BK$2,'Anexo V - Quadro Consolidado'!K119,0)</f>
        <v>0</v>
      </c>
      <c r="BM120" s="43">
        <f>IF('Anexo V - Quadro Consolidado'!AG119=Conferidor!$BM$2,'Anexo V - Quadro Consolidado'!L119,0)</f>
        <v>0</v>
      </c>
      <c r="BN120" s="43">
        <f>IF('Anexo V - Quadro Consolidado'!AG119=Conferidor!$BN$2,'Anexo V - Quadro Consolidado'!L119,0)</f>
        <v>0</v>
      </c>
      <c r="BO120" s="43">
        <f>IF('Anexo V - Quadro Consolidado'!AG119=Conferidor!$BO$2,'Anexo V - Quadro Consolidado'!L119,0)</f>
        <v>0</v>
      </c>
      <c r="BP120" s="43">
        <f>IF('Anexo V - Quadro Consolidado'!AG119=Conferidor!$BP$2,'Anexo V - Quadro Consolidado'!L119,0)</f>
        <v>0</v>
      </c>
      <c r="BQ120" s="43">
        <f>IF('Anexo V - Quadro Consolidado'!AG119=Conferidor!$BQ$2,'Anexo V - Quadro Consolidado'!L119,0)</f>
        <v>0</v>
      </c>
      <c r="BR120" s="43">
        <f>IF('Anexo V - Quadro Consolidado'!AG119=Conferidor!$BR$2,'Anexo V - Quadro Consolidado'!L119,0)</f>
        <v>0</v>
      </c>
      <c r="BT120" s="43">
        <f>IF('Anexo V - Quadro Consolidado'!AD119=Conferidor!$BT$2,'Anexo V - Quadro Consolidado'!I119,0)</f>
        <v>0</v>
      </c>
      <c r="BU120" s="43">
        <f>IF('Anexo V - Quadro Consolidado'!AD119=Conferidor!$BU$2,'Anexo V - Quadro Consolidado'!I119,0)</f>
        <v>0</v>
      </c>
      <c r="BV120" s="43">
        <f>IF('Anexo V - Quadro Consolidado'!AD119=Conferidor!$BV$2,'Anexo V - Quadro Consolidado'!I119,0)</f>
        <v>0</v>
      </c>
      <c r="BW120" s="43">
        <f>IF('Anexo V - Quadro Consolidado'!AD119=Conferidor!$BW$2,'Anexo V - Quadro Consolidado'!I119,0)</f>
        <v>0</v>
      </c>
      <c r="BX120" s="43">
        <f>IF('Anexo V - Quadro Consolidado'!AD119=Conferidor!$BX$2,'Anexo V - Quadro Consolidado'!I119,0)</f>
        <v>0</v>
      </c>
      <c r="BY120" s="43">
        <f>IF('Anexo V - Quadro Consolidado'!AD119=Conferidor!$BY$2,'Anexo V - Quadro Consolidado'!I119,0)</f>
        <v>0</v>
      </c>
      <c r="CA120" s="43">
        <f>IF('Anexo V - Quadro Consolidado'!AK119=Conferidor!$CA$2,'Anexo V - Quadro Consolidado'!P119,0)</f>
        <v>0</v>
      </c>
      <c r="CB120" s="43">
        <f>IF('Anexo V - Quadro Consolidado'!AK119=Conferidor!$CB$2,'Anexo V - Quadro Consolidado'!P119,0)</f>
        <v>0</v>
      </c>
      <c r="CC120" s="43">
        <f>IF('Anexo V - Quadro Consolidado'!AK119=Conferidor!$CC$2,'Anexo V - Quadro Consolidado'!P119,0)</f>
        <v>0</v>
      </c>
      <c r="CD120" s="43">
        <f>IF('Anexo V - Quadro Consolidado'!AK119=Conferidor!$CD$2,'Anexo V - Quadro Consolidado'!P119,0)</f>
        <v>0</v>
      </c>
      <c r="CE120" s="43">
        <f>IF('Anexo V - Quadro Consolidado'!AK119=Conferidor!$CE$2,'Anexo V - Quadro Consolidado'!P119,0)</f>
        <v>0</v>
      </c>
      <c r="CF120" s="43">
        <f>IF('Anexo V - Quadro Consolidado'!AK119=Conferidor!$CF$2,'Anexo V - Quadro Consolidado'!P119,0)</f>
        <v>0</v>
      </c>
      <c r="CH120" s="43">
        <f>IF('Anexo V - Quadro Consolidado'!AM119=Conferidor!$CH$2,'Anexo V - Quadro Consolidado'!R119,0)</f>
        <v>0</v>
      </c>
      <c r="CI120" s="43">
        <f>IF('Anexo V - Quadro Consolidado'!AM119=Conferidor!$CI$2,'Anexo V - Quadro Consolidado'!R119,0)</f>
        <v>0</v>
      </c>
      <c r="CJ120" s="43">
        <f>IF('Anexo V - Quadro Consolidado'!AM119=Conferidor!$CJ$2,'Anexo V - Quadro Consolidado'!R119,0)</f>
        <v>0</v>
      </c>
      <c r="CK120" s="43">
        <f>IF('Anexo V - Quadro Consolidado'!AM119=Conferidor!$CK$2,'Anexo V - Quadro Consolidado'!R119,0)</f>
        <v>0</v>
      </c>
      <c r="CL120" s="43">
        <f>IF('Anexo V - Quadro Consolidado'!AM119=Conferidor!$CL$2,'Anexo V - Quadro Consolidado'!R119,0)</f>
        <v>0</v>
      </c>
      <c r="CM120" s="43">
        <f>IF('Anexo V - Quadro Consolidado'!AM119=Conferidor!$CM$2,'Anexo V - Quadro Consolidado'!R119,0)</f>
        <v>0</v>
      </c>
      <c r="CO120" s="43">
        <f>IF('Anexo V - Quadro Consolidado'!AN119=Conferidor!$CO$2,'Anexo V - Quadro Consolidado'!S119,0)</f>
        <v>0</v>
      </c>
      <c r="CP120" s="43">
        <f>IF('Anexo V - Quadro Consolidado'!AN119=Conferidor!$CP$2,'Anexo V - Quadro Consolidado'!S119,0)</f>
        <v>0</v>
      </c>
      <c r="CQ120" s="43">
        <f>IF('Anexo V - Quadro Consolidado'!AN119=Conferidor!$CQ$2,'Anexo V - Quadro Consolidado'!S119,0)</f>
        <v>0</v>
      </c>
      <c r="CR120" s="43">
        <f>IF('Anexo V - Quadro Consolidado'!AN119=Conferidor!$CR$2,'Anexo V - Quadro Consolidado'!S119,0)</f>
        <v>0</v>
      </c>
      <c r="CS120" s="43">
        <f>IF('Anexo V - Quadro Consolidado'!AN119=Conferidor!$CS$2,'Anexo V - Quadro Consolidado'!S119,0)</f>
        <v>0</v>
      </c>
      <c r="CT120" s="43">
        <f>IF('Anexo V - Quadro Consolidado'!AN119=Conferidor!$CT$2,'Anexo V - Quadro Consolidado'!S119,0)</f>
        <v>0</v>
      </c>
      <c r="CV120" s="43">
        <f>IF('Anexo V - Quadro Consolidado'!AO119=Conferidor!$CV$2,'Anexo V - Quadro Consolidado'!T119,0)</f>
        <v>0</v>
      </c>
      <c r="CW120" s="43">
        <f>IF('Anexo V - Quadro Consolidado'!AO119=Conferidor!$CW$2,'Anexo V - Quadro Consolidado'!T119,0)</f>
        <v>0</v>
      </c>
      <c r="CX120" s="43">
        <f>IF('Anexo V - Quadro Consolidado'!AO119=Conferidor!$CX$2,'Anexo V - Quadro Consolidado'!T119,0)</f>
        <v>0</v>
      </c>
      <c r="CY120" s="43">
        <f>IF('Anexo V - Quadro Consolidado'!AO119=Conferidor!$CY$2,'Anexo V - Quadro Consolidado'!T119,0)</f>
        <v>0</v>
      </c>
      <c r="CZ120" s="43">
        <f>IF('Anexo V - Quadro Consolidado'!AO119=Conferidor!$CZ$2,'Anexo V - Quadro Consolidado'!T119,0)</f>
        <v>0</v>
      </c>
      <c r="DA120" s="43">
        <f>IF('Anexo V - Quadro Consolidado'!AO119=Conferidor!$DA$2,'Anexo V - Quadro Consolidado'!T119,0)</f>
        <v>0</v>
      </c>
      <c r="DC120" s="43">
        <f>IF('Anexo V - Quadro Consolidado'!AL119=Conferidor!$DC$2,'Anexo V - Quadro Consolidado'!Q119,0)</f>
        <v>0</v>
      </c>
      <c r="DD120" s="43">
        <f>IF('Anexo V - Quadro Consolidado'!AL119=Conferidor!$DD$2,'Anexo V - Quadro Consolidado'!Q119,0)</f>
        <v>0</v>
      </c>
      <c r="DE120" s="43">
        <f>IF('Anexo V - Quadro Consolidado'!AL119=Conferidor!$DE$2,'Anexo V - Quadro Consolidado'!Q119,0)</f>
        <v>0</v>
      </c>
      <c r="DF120" s="43">
        <f>IF('Anexo V - Quadro Consolidado'!AL119=Conferidor!$DF$2,'Anexo V - Quadro Consolidado'!Q119,0)</f>
        <v>0</v>
      </c>
      <c r="DG120" s="43">
        <f>IF('Anexo V - Quadro Consolidado'!AL119=Conferidor!$DG$2,'Anexo V - Quadro Consolidado'!Q119,0)</f>
        <v>0</v>
      </c>
      <c r="DH120" s="43">
        <f>IF('Anexo V - Quadro Consolidado'!AL119=Conferidor!$DH$2,'Anexo V - Quadro Consolidado'!Q119,0)</f>
        <v>0</v>
      </c>
      <c r="DJ120" s="43">
        <f>IF('Anexo V - Quadro Consolidado'!AP119=Conferidor!$DJ$2,'Anexo V - Quadro Consolidado'!U119,0)</f>
        <v>0</v>
      </c>
      <c r="DK120" s="43">
        <f>IF('Anexo V - Quadro Consolidado'!AP119=Conferidor!$DK$2,'Anexo V - Quadro Consolidado'!U119,0)</f>
        <v>0</v>
      </c>
      <c r="DL120" s="43">
        <f>IF('Anexo V - Quadro Consolidado'!AP119=Conferidor!$DL$2,'Anexo V - Quadro Consolidado'!U119,0)</f>
        <v>0</v>
      </c>
      <c r="DM120" s="43">
        <f>IF('Anexo V - Quadro Consolidado'!AP119=Conferidor!$DM$2,'Anexo V - Quadro Consolidado'!U119,0)</f>
        <v>0</v>
      </c>
      <c r="DN120" s="43">
        <f>IF('Anexo V - Quadro Consolidado'!AP119=Conferidor!$DN$2,'Anexo V - Quadro Consolidado'!U119,0)</f>
        <v>0</v>
      </c>
      <c r="DO120" s="43">
        <f>IF('Anexo V - Quadro Consolidado'!AP119=Conferidor!$DO$2,'Anexo V - Quadro Consolidado'!U119,0)</f>
        <v>0</v>
      </c>
      <c r="DQ120" s="43">
        <f>IF('Anexo V - Quadro Consolidado'!AQ119=Conferidor!$DQ$2,'Anexo V - Quadro Consolidado'!V119,0)</f>
        <v>0</v>
      </c>
      <c r="DR120" s="43">
        <f>IF('Anexo V - Quadro Consolidado'!AQ119=Conferidor!$DR$2,'Anexo V - Quadro Consolidado'!V119,0)</f>
        <v>0</v>
      </c>
      <c r="DS120" s="43">
        <f>IF('Anexo V - Quadro Consolidado'!AQ119=Conferidor!$DS$2,'Anexo V - Quadro Consolidado'!V119,0)</f>
        <v>0</v>
      </c>
      <c r="DT120" s="43">
        <f>IF('Anexo V - Quadro Consolidado'!AQ119=Conferidor!$DT$2,'Anexo V - Quadro Consolidado'!V119,0)</f>
        <v>0</v>
      </c>
      <c r="DU120" s="43">
        <f>IF('Anexo V - Quadro Consolidado'!AQ119=Conferidor!$DU$2,'Anexo V - Quadro Consolidado'!V119,0)</f>
        <v>0</v>
      </c>
      <c r="DV120" s="43">
        <f>IF('Anexo V - Quadro Consolidado'!AQ119=Conferidor!$DV$2,'Anexo V - Quadro Consolidado'!V119,0)</f>
        <v>0</v>
      </c>
      <c r="DX120" s="22">
        <f>IF('Anexo V - Quadro Consolidado'!AR119=Conferidor!$DX$2,'Anexo V - Quadro Consolidado'!W119,0)</f>
        <v>0</v>
      </c>
      <c r="DY120" s="22">
        <f>IF('Anexo V - Quadro Consolidado'!AR119=Conferidor!$DY$2,'Anexo V - Quadro Consolidado'!W119,0)</f>
        <v>0</v>
      </c>
      <c r="DZ120" s="22">
        <f>IF('Anexo V - Quadro Consolidado'!AR119=Conferidor!$DZ$2,'Anexo V - Quadro Consolidado'!W119,0)</f>
        <v>0</v>
      </c>
      <c r="EA120" s="22">
        <f>IF('Anexo V - Quadro Consolidado'!AR119=Conferidor!$EA$2,'Anexo V - Quadro Consolidado'!W119,0)</f>
        <v>0</v>
      </c>
      <c r="EB120" s="22">
        <f>IF('Anexo V - Quadro Consolidado'!AR119=Conferidor!$EB$2,'Anexo V - Quadro Consolidado'!W119,0)</f>
        <v>0</v>
      </c>
      <c r="EC120" s="22">
        <f>IF('Anexo V - Quadro Consolidado'!AR119=Conferidor!$EC$2,'Anexo V - Quadro Consolidado'!W119,0)</f>
        <v>0</v>
      </c>
      <c r="EE120" s="43">
        <f>IF('Anexo V - Quadro Consolidado'!AS119=Conferidor!$EE$2,'Anexo V - Quadro Consolidado'!X119,0)</f>
        <v>0</v>
      </c>
      <c r="EF120" s="43">
        <f>IF('Anexo V - Quadro Consolidado'!AS119=Conferidor!$EF$2,'Anexo V - Quadro Consolidado'!X119,0)</f>
        <v>0</v>
      </c>
      <c r="EG120" s="43">
        <f>IF('Anexo V - Quadro Consolidado'!AS119=Conferidor!$EG$2,'Anexo V - Quadro Consolidado'!X119,0)</f>
        <v>0</v>
      </c>
      <c r="EH120" s="43">
        <f>IF('Anexo V - Quadro Consolidado'!AS119=Conferidor!$EH$2,'Anexo V - Quadro Consolidado'!X119,0)</f>
        <v>0</v>
      </c>
      <c r="EI120" s="43">
        <f>IF('Anexo V - Quadro Consolidado'!AS119=Conferidor!$EI$2,'Anexo V - Quadro Consolidado'!X119,0)</f>
        <v>0</v>
      </c>
      <c r="EJ120" s="43">
        <f>IF('Anexo V - Quadro Consolidado'!AS119=Conferidor!$EJ$2,'Anexo V - Quadro Consolidado'!X119,0)</f>
        <v>0</v>
      </c>
      <c r="EL120" s="43">
        <f>IF('Anexo V - Quadro Consolidado'!AT119=Conferidor!$EL$2,'Anexo V - Quadro Consolidado'!Y119,0)</f>
        <v>0</v>
      </c>
      <c r="EM120" s="43">
        <f>IF('Anexo V - Quadro Consolidado'!AT119=Conferidor!$EM$2,'Anexo V - Quadro Consolidado'!Y119,0)</f>
        <v>0</v>
      </c>
      <c r="EN120" s="43">
        <f>IF('Anexo V - Quadro Consolidado'!AT119=Conferidor!$EN$2,'Anexo V - Quadro Consolidado'!Y119,0)</f>
        <v>0</v>
      </c>
      <c r="EO120" s="43">
        <f>IF('Anexo V - Quadro Consolidado'!AT119=Conferidor!$EO$2,'Anexo V - Quadro Consolidado'!Y119,0)</f>
        <v>0</v>
      </c>
      <c r="EP120" s="43">
        <f>IF('Anexo V - Quadro Consolidado'!AT119=Conferidor!$EP$2,'Anexo V - Quadro Consolidado'!Y119,0)</f>
        <v>0</v>
      </c>
      <c r="EQ120" s="43">
        <f>IF('Anexo V - Quadro Consolidado'!AT119=Conferidor!$EQ$2,'Anexo V - Quadro Consolidado'!Y119,0)</f>
        <v>0</v>
      </c>
    </row>
    <row r="121" spans="1:147">
      <c r="A121" s="475" t="s">
        <v>108</v>
      </c>
      <c r="B121" s="475" t="s">
        <v>109</v>
      </c>
      <c r="C121" s="12" t="s">
        <v>82</v>
      </c>
      <c r="D121" s="50">
        <f>IF('Anexo V - Quadro Consolidado'!AA120=Conferidor!$D$2,'Anexo V - Quadro Consolidado'!F120,0)</f>
        <v>0</v>
      </c>
      <c r="E121" s="50">
        <f>IF('Anexo V - Quadro Consolidado'!AA120=Conferidor!$E$2,'Anexo V - Quadro Consolidado'!F120,0)</f>
        <v>0</v>
      </c>
      <c r="F121" s="50">
        <f>IF('Anexo V - Quadro Consolidado'!AA120=Conferidor!$F$2,'Anexo V - Quadro Consolidado'!F120,0)</f>
        <v>0</v>
      </c>
      <c r="G121" s="50">
        <f>IF('Anexo V - Quadro Consolidado'!AA120=Conferidor!$G$2,'Anexo V - Quadro Consolidado'!F120,0)</f>
        <v>0</v>
      </c>
      <c r="H121" s="50">
        <f>IF('Anexo V - Quadro Consolidado'!AA120=Conferidor!$H$2,'Anexo V - Quadro Consolidado'!F120,0)</f>
        <v>0</v>
      </c>
      <c r="I121" s="50">
        <f>IF('Anexo V - Quadro Consolidado'!AA120=Conferidor!$I$2,'Anexo V - Quadro Consolidado'!F120,0)</f>
        <v>0</v>
      </c>
      <c r="K121" s="262">
        <f>IF('Anexo V - Quadro Consolidado'!AB120=Conferidor!$K$2,'Anexo V - Quadro Consolidado'!G120,0)</f>
        <v>0</v>
      </c>
      <c r="L121" s="262">
        <f>IF('Anexo V - Quadro Consolidado'!AB120=Conferidor!$L$2,'Anexo V - Quadro Consolidado'!G120,0)</f>
        <v>0</v>
      </c>
      <c r="M121" s="262">
        <f>IF('Anexo V - Quadro Consolidado'!AB120=Conferidor!$M$2,'Anexo V - Quadro Consolidado'!G120,0)</f>
        <v>0</v>
      </c>
      <c r="N121" s="262">
        <f>IF('Anexo V - Quadro Consolidado'!AB120=Conferidor!$N$2,'Anexo V - Quadro Consolidado'!G120,0)</f>
        <v>0</v>
      </c>
      <c r="O121" s="262">
        <f>IF('Anexo V - Quadro Consolidado'!AB120=Conferidor!$O$2,'Anexo V - Quadro Consolidado'!G120,0)</f>
        <v>0</v>
      </c>
      <c r="P121" s="262">
        <f>IF('Anexo V - Quadro Consolidado'!AB120=Conferidor!$P$2,'Anexo V - Quadro Consolidado'!G120,0)</f>
        <v>0</v>
      </c>
      <c r="R121" s="50">
        <f>IF('Anexo V - Quadro Consolidado'!AC120=Conferidor!$R$2,'Anexo V - Quadro Consolidado'!H120,0)</f>
        <v>0</v>
      </c>
      <c r="S121" s="50">
        <f>IF('Anexo V - Quadro Consolidado'!AC120=Conferidor!$S$2,'Anexo V - Quadro Consolidado'!H120,0)</f>
        <v>0</v>
      </c>
      <c r="T121" s="50">
        <f>IF('Anexo V - Quadro Consolidado'!AC120=Conferidor!$T$2,'Anexo V - Quadro Consolidado'!H120,0)</f>
        <v>0</v>
      </c>
      <c r="U121" s="50">
        <f>IF('Anexo V - Quadro Consolidado'!AC120=Conferidor!$U$2,'Anexo V - Quadro Consolidado'!H120,0)</f>
        <v>0</v>
      </c>
      <c r="V121" s="50">
        <f>IF('Anexo V - Quadro Consolidado'!AC120=Conferidor!$V$2,'Anexo V - Quadro Consolidado'!H120,0)</f>
        <v>0</v>
      </c>
      <c r="W121" s="50">
        <f>IF('Anexo V - Quadro Consolidado'!AC120=Conferidor!$W$2,'Anexo V - Quadro Consolidado'!H120,0)</f>
        <v>0</v>
      </c>
      <c r="Y121" s="43">
        <f>IF('Anexo V - Quadro Consolidado'!AH120=Conferidor!$Y$2,'Anexo V - Quadro Consolidado'!M120,0)</f>
        <v>0</v>
      </c>
      <c r="Z121" s="43">
        <f>IF('Anexo V - Quadro Consolidado'!AH120=Conferidor!$Z$2,'Anexo V - Quadro Consolidado'!M120,0)</f>
        <v>0</v>
      </c>
      <c r="AA121" s="43">
        <f>IF('Anexo V - Quadro Consolidado'!AH120=Conferidor!$AA$2,'Anexo V - Quadro Consolidado'!M120,0)</f>
        <v>0</v>
      </c>
      <c r="AB121" s="43">
        <f>IF('Anexo V - Quadro Consolidado'!AH120=Conferidor!$AB$2,'Anexo V - Quadro Consolidado'!M120,0)</f>
        <v>0</v>
      </c>
      <c r="AC121" s="43">
        <f>IF('Anexo V - Quadro Consolidado'!AH120=Conferidor!$AC$2,'Anexo V - Quadro Consolidado'!M120,0)</f>
        <v>0</v>
      </c>
      <c r="AD121" s="43">
        <f>IF('Anexo V - Quadro Consolidado'!AH120=Conferidor!$AD$2,'Anexo V - Quadro Consolidado'!M120,0)</f>
        <v>0</v>
      </c>
      <c r="AF121" s="43">
        <f>IF('Anexo V - Quadro Consolidado'!AI120=Conferidor!$AF$2,'Anexo V - Quadro Consolidado'!N120,0)</f>
        <v>0</v>
      </c>
      <c r="AG121" s="43">
        <f>IF('Anexo V - Quadro Consolidado'!AI120=Conferidor!$AG$2,'Anexo V - Quadro Consolidado'!N120,0)</f>
        <v>0</v>
      </c>
      <c r="AH121" s="43">
        <f>IF('Anexo V - Quadro Consolidado'!AI120=Conferidor!$AH$2,'Anexo V - Quadro Consolidado'!N120,0)</f>
        <v>0</v>
      </c>
      <c r="AI121" s="43">
        <f>IF('Anexo V - Quadro Consolidado'!AI120=Conferidor!$AI$2,'Anexo V - Quadro Consolidado'!N120,0)</f>
        <v>0</v>
      </c>
      <c r="AJ121" s="43">
        <f>IF('Anexo V - Quadro Consolidado'!AI120=Conferidor!$AJ$2,'Anexo V - Quadro Consolidado'!N120,0)</f>
        <v>0</v>
      </c>
      <c r="AK121" s="43">
        <f>IF('Anexo V - Quadro Consolidado'!AI120=Conferidor!$AK$2,'Anexo V - Quadro Consolidado'!N120,0)</f>
        <v>0</v>
      </c>
      <c r="AM121" s="43">
        <f>IF('Anexo V - Quadro Consolidado'!AJ120=Conferidor!$AM$2,'Anexo V - Quadro Consolidado'!O120,0)</f>
        <v>0</v>
      </c>
      <c r="AN121" s="43">
        <f>IF('Anexo V - Quadro Consolidado'!AJ120=Conferidor!$AN$2,'Anexo V - Quadro Consolidado'!O120,0)</f>
        <v>0</v>
      </c>
      <c r="AO121" s="43">
        <f>IF('Anexo V - Quadro Consolidado'!AJ120=Conferidor!$AO$2,'Anexo V - Quadro Consolidado'!O120,0)</f>
        <v>0</v>
      </c>
      <c r="AP121" s="43">
        <f>IF('Anexo V - Quadro Consolidado'!AJ120=Conferidor!$AP$2,'Anexo V - Quadro Consolidado'!O120,0)</f>
        <v>0</v>
      </c>
      <c r="AQ121" s="43">
        <f>IF('Anexo V - Quadro Consolidado'!AJ120=Conferidor!$AQ$2,'Anexo V - Quadro Consolidado'!O120,0)</f>
        <v>0</v>
      </c>
      <c r="AR121" s="43">
        <f>IF('Anexo V - Quadro Consolidado'!AJ120=Conferidor!$AR$2,'Anexo V - Quadro Consolidado'!O120,0)</f>
        <v>0</v>
      </c>
      <c r="AT121" s="43">
        <f>IF('Anexo V - Quadro Consolidado'!AE120=Conferidor!$AT$2,'Anexo V - Quadro Consolidado'!J120,0)</f>
        <v>0</v>
      </c>
      <c r="AU121" s="43">
        <f>IF('Anexo V - Quadro Consolidado'!AE120=Conferidor!$AU$2,'Anexo V - Quadro Consolidado'!J120,0)</f>
        <v>0</v>
      </c>
      <c r="AV121" s="43">
        <f>IF('Anexo V - Quadro Consolidado'!AE120=Conferidor!$AV$2,'Anexo V - Quadro Consolidado'!J120,0)</f>
        <v>0</v>
      </c>
      <c r="AW121" s="43">
        <f>IF('Anexo V - Quadro Consolidado'!AE120=Conferidor!$AW$2,'Anexo V - Quadro Consolidado'!J120,0)</f>
        <v>0</v>
      </c>
      <c r="AX121" s="43">
        <f>IF('Anexo V - Quadro Consolidado'!AE120=Conferidor!$AX$2,'Anexo V - Quadro Consolidado'!J120,0)</f>
        <v>0</v>
      </c>
      <c r="AY121" s="43">
        <f>IF('Anexo V - Quadro Consolidado'!AE120=Conferidor!$AY$2,'Anexo V - Quadro Consolidado'!J120,0)</f>
        <v>0</v>
      </c>
      <c r="AZ121" s="43">
        <f>IF('Anexo V - Quadro Consolidado'!AE120=Conferidor!$AZ$2,'Anexo V - Quadro Consolidado'!J120,0)</f>
        <v>0</v>
      </c>
      <c r="BA121" s="43">
        <f>IF('Anexo V - Quadro Consolidado'!AE120=Conferidor!$BA$2,'Anexo V - Quadro Consolidado'!J120,0)</f>
        <v>0</v>
      </c>
      <c r="BB121" s="43">
        <f>IF('Anexo V - Quadro Consolidado'!AE120=Conferidor!$BB$2,'Anexo V - Quadro Consolidado'!J120,0)</f>
        <v>0</v>
      </c>
      <c r="BD121" s="43">
        <f>IF('Anexo V - Quadro Consolidado'!AF120=Conferidor!$BD$2,'Anexo V - Quadro Consolidado'!K120,0)</f>
        <v>0</v>
      </c>
      <c r="BE121" s="43">
        <f>IF('Anexo V - Quadro Consolidado'!AF120=Conferidor!$BE$2,'Anexo V - Quadro Consolidado'!K120,0)</f>
        <v>0</v>
      </c>
      <c r="BF121" s="43">
        <f>IF('Anexo V - Quadro Consolidado'!AF120=Conferidor!$BF$2,'Anexo V - Quadro Consolidado'!K120,0)</f>
        <v>0</v>
      </c>
      <c r="BG121" s="43">
        <f>IF('Anexo V - Quadro Consolidado'!AF120=Conferidor!$BG$2,'Anexo V - Quadro Consolidado'!K120,0)</f>
        <v>0</v>
      </c>
      <c r="BH121" s="43">
        <f>IF('Anexo V - Quadro Consolidado'!AF120=Conferidor!$BH$2,'Anexo V - Quadro Consolidado'!K120,0)</f>
        <v>0</v>
      </c>
      <c r="BI121" s="43">
        <f>IF('Anexo V - Quadro Consolidado'!AF120=Conferidor!$BI$2,'Anexo V - Quadro Consolidado'!K120,0)</f>
        <v>0</v>
      </c>
      <c r="BJ121" s="43">
        <f>IF('Anexo V - Quadro Consolidado'!AF120=Conferidor!$BJ$2,'Anexo V - Quadro Consolidado'!K120,0)</f>
        <v>0</v>
      </c>
      <c r="BK121" s="43">
        <f>IF('Anexo V - Quadro Consolidado'!AF120=Conferidor!$BK$2,'Anexo V - Quadro Consolidado'!K120,0)</f>
        <v>0</v>
      </c>
      <c r="BM121" s="43">
        <f>IF('Anexo V - Quadro Consolidado'!AG120=Conferidor!$BM$2,'Anexo V - Quadro Consolidado'!L120,0)</f>
        <v>0</v>
      </c>
      <c r="BN121" s="43">
        <f>IF('Anexo V - Quadro Consolidado'!AG120=Conferidor!$BN$2,'Anexo V - Quadro Consolidado'!L120,0)</f>
        <v>0</v>
      </c>
      <c r="BO121" s="43">
        <f>IF('Anexo V - Quadro Consolidado'!AG120=Conferidor!$BO$2,'Anexo V - Quadro Consolidado'!L120,0)</f>
        <v>0</v>
      </c>
      <c r="BP121" s="43">
        <f>IF('Anexo V - Quadro Consolidado'!AG120=Conferidor!$BP$2,'Anexo V - Quadro Consolidado'!L120,0)</f>
        <v>0</v>
      </c>
      <c r="BQ121" s="43">
        <f>IF('Anexo V - Quadro Consolidado'!AG120=Conferidor!$BQ$2,'Anexo V - Quadro Consolidado'!L120,0)</f>
        <v>0</v>
      </c>
      <c r="BR121" s="43">
        <f>IF('Anexo V - Quadro Consolidado'!AG120=Conferidor!$BR$2,'Anexo V - Quadro Consolidado'!L120,0)</f>
        <v>0</v>
      </c>
      <c r="BT121" s="43">
        <f>IF('Anexo V - Quadro Consolidado'!AD120=Conferidor!$BT$2,'Anexo V - Quadro Consolidado'!I120,0)</f>
        <v>0</v>
      </c>
      <c r="BU121" s="43">
        <f>IF('Anexo V - Quadro Consolidado'!AD120=Conferidor!$BU$2,'Anexo V - Quadro Consolidado'!I120,0)</f>
        <v>0</v>
      </c>
      <c r="BV121" s="43">
        <f>IF('Anexo V - Quadro Consolidado'!AD120=Conferidor!$BV$2,'Anexo V - Quadro Consolidado'!I120,0)</f>
        <v>0</v>
      </c>
      <c r="BW121" s="43">
        <f>IF('Anexo V - Quadro Consolidado'!AD120=Conferidor!$BW$2,'Anexo V - Quadro Consolidado'!I120,0)</f>
        <v>0</v>
      </c>
      <c r="BX121" s="43">
        <f>IF('Anexo V - Quadro Consolidado'!AD120=Conferidor!$BX$2,'Anexo V - Quadro Consolidado'!I120,0)</f>
        <v>0</v>
      </c>
      <c r="BY121" s="43">
        <f>IF('Anexo V - Quadro Consolidado'!AD120=Conferidor!$BY$2,'Anexo V - Quadro Consolidado'!I120,0)</f>
        <v>0</v>
      </c>
      <c r="CA121" s="43">
        <f>IF('Anexo V - Quadro Consolidado'!AK120=Conferidor!$CA$2,'Anexo V - Quadro Consolidado'!P120,0)</f>
        <v>0</v>
      </c>
      <c r="CB121" s="43">
        <f>IF('Anexo V - Quadro Consolidado'!AK120=Conferidor!$CB$2,'Anexo V - Quadro Consolidado'!P120,0)</f>
        <v>0</v>
      </c>
      <c r="CC121" s="43">
        <f>IF('Anexo V - Quadro Consolidado'!AK120=Conferidor!$CC$2,'Anexo V - Quadro Consolidado'!P120,0)</f>
        <v>0</v>
      </c>
      <c r="CD121" s="43">
        <f>IF('Anexo V - Quadro Consolidado'!AK120=Conferidor!$CD$2,'Anexo V - Quadro Consolidado'!P120,0)</f>
        <v>0</v>
      </c>
      <c r="CE121" s="43">
        <f>IF('Anexo V - Quadro Consolidado'!AK120=Conferidor!$CE$2,'Anexo V - Quadro Consolidado'!P120,0)</f>
        <v>0</v>
      </c>
      <c r="CF121" s="43">
        <f>IF('Anexo V - Quadro Consolidado'!AK120=Conferidor!$CF$2,'Anexo V - Quadro Consolidado'!P120,0)</f>
        <v>0</v>
      </c>
      <c r="CH121" s="43">
        <f>IF('Anexo V - Quadro Consolidado'!AM120=Conferidor!$CH$2,'Anexo V - Quadro Consolidado'!R120,0)</f>
        <v>0</v>
      </c>
      <c r="CI121" s="43">
        <f>IF('Anexo V - Quadro Consolidado'!AM120=Conferidor!$CI$2,'Anexo V - Quadro Consolidado'!R120,0)</f>
        <v>0</v>
      </c>
      <c r="CJ121" s="43">
        <f>IF('Anexo V - Quadro Consolidado'!AM120=Conferidor!$CJ$2,'Anexo V - Quadro Consolidado'!R120,0)</f>
        <v>0</v>
      </c>
      <c r="CK121" s="43">
        <f>IF('Anexo V - Quadro Consolidado'!AM120=Conferidor!$CK$2,'Anexo V - Quadro Consolidado'!R120,0)</f>
        <v>0</v>
      </c>
      <c r="CL121" s="43">
        <f>IF('Anexo V - Quadro Consolidado'!AM120=Conferidor!$CL$2,'Anexo V - Quadro Consolidado'!R120,0)</f>
        <v>0</v>
      </c>
      <c r="CM121" s="43">
        <f>IF('Anexo V - Quadro Consolidado'!AM120=Conferidor!$CM$2,'Anexo V - Quadro Consolidado'!R120,0)</f>
        <v>0</v>
      </c>
      <c r="CO121" s="43">
        <f>IF('Anexo V - Quadro Consolidado'!AN120=Conferidor!$CO$2,'Anexo V - Quadro Consolidado'!S120,0)</f>
        <v>0</v>
      </c>
      <c r="CP121" s="43">
        <f>IF('Anexo V - Quadro Consolidado'!AN120=Conferidor!$CP$2,'Anexo V - Quadro Consolidado'!S120,0)</f>
        <v>0</v>
      </c>
      <c r="CQ121" s="43">
        <f>IF('Anexo V - Quadro Consolidado'!AN120=Conferidor!$CQ$2,'Anexo V - Quadro Consolidado'!S120,0)</f>
        <v>0</v>
      </c>
      <c r="CR121" s="43">
        <f>IF('Anexo V - Quadro Consolidado'!AN120=Conferidor!$CR$2,'Anexo V - Quadro Consolidado'!S120,0)</f>
        <v>0</v>
      </c>
      <c r="CS121" s="43">
        <f>IF('Anexo V - Quadro Consolidado'!AN120=Conferidor!$CS$2,'Anexo V - Quadro Consolidado'!S120,0)</f>
        <v>0</v>
      </c>
      <c r="CT121" s="43">
        <f>IF('Anexo V - Quadro Consolidado'!AN120=Conferidor!$CT$2,'Anexo V - Quadro Consolidado'!S120,0)</f>
        <v>0</v>
      </c>
      <c r="CV121" s="43">
        <f>IF('Anexo V - Quadro Consolidado'!AO120=Conferidor!$CV$2,'Anexo V - Quadro Consolidado'!T120,0)</f>
        <v>0</v>
      </c>
      <c r="CW121" s="43">
        <f>IF('Anexo V - Quadro Consolidado'!AO120=Conferidor!$CW$2,'Anexo V - Quadro Consolidado'!T120,0)</f>
        <v>0</v>
      </c>
      <c r="CX121" s="43">
        <f>IF('Anexo V - Quadro Consolidado'!AO120=Conferidor!$CX$2,'Anexo V - Quadro Consolidado'!T120,0)</f>
        <v>0</v>
      </c>
      <c r="CY121" s="43">
        <f>IF('Anexo V - Quadro Consolidado'!AO120=Conferidor!$CY$2,'Anexo V - Quadro Consolidado'!T120,0)</f>
        <v>0</v>
      </c>
      <c r="CZ121" s="43">
        <f>IF('Anexo V - Quadro Consolidado'!AO120=Conferidor!$CZ$2,'Anexo V - Quadro Consolidado'!T120,0)</f>
        <v>0</v>
      </c>
      <c r="DA121" s="43">
        <f>IF('Anexo V - Quadro Consolidado'!AO120=Conferidor!$DA$2,'Anexo V - Quadro Consolidado'!T120,0)</f>
        <v>0</v>
      </c>
      <c r="DC121" s="43">
        <f>IF('Anexo V - Quadro Consolidado'!AL120=Conferidor!$DC$2,'Anexo V - Quadro Consolidado'!Q120,0)</f>
        <v>0</v>
      </c>
      <c r="DD121" s="43">
        <f>IF('Anexo V - Quadro Consolidado'!AL120=Conferidor!$DD$2,'Anexo V - Quadro Consolidado'!Q120,0)</f>
        <v>0</v>
      </c>
      <c r="DE121" s="43">
        <f>IF('Anexo V - Quadro Consolidado'!AL120=Conferidor!$DE$2,'Anexo V - Quadro Consolidado'!Q120,0)</f>
        <v>0</v>
      </c>
      <c r="DF121" s="43">
        <f>IF('Anexo V - Quadro Consolidado'!AL120=Conferidor!$DF$2,'Anexo V - Quadro Consolidado'!Q120,0)</f>
        <v>0</v>
      </c>
      <c r="DG121" s="43">
        <f>IF('Anexo V - Quadro Consolidado'!AL120=Conferidor!$DG$2,'Anexo V - Quadro Consolidado'!Q120,0)</f>
        <v>0</v>
      </c>
      <c r="DH121" s="43">
        <f>IF('Anexo V - Quadro Consolidado'!AL120=Conferidor!$DH$2,'Anexo V - Quadro Consolidado'!Q120,0)</f>
        <v>0</v>
      </c>
      <c r="DJ121" s="43">
        <f>IF('Anexo V - Quadro Consolidado'!AP120=Conferidor!$DJ$2,'Anexo V - Quadro Consolidado'!U120,0)</f>
        <v>0</v>
      </c>
      <c r="DK121" s="43">
        <f>IF('Anexo V - Quadro Consolidado'!AP120=Conferidor!$DK$2,'Anexo V - Quadro Consolidado'!U120,0)</f>
        <v>0</v>
      </c>
      <c r="DL121" s="43">
        <f>IF('Anexo V - Quadro Consolidado'!AP120=Conferidor!$DL$2,'Anexo V - Quadro Consolidado'!U120,0)</f>
        <v>0</v>
      </c>
      <c r="DM121" s="43">
        <f>IF('Anexo V - Quadro Consolidado'!AP120=Conferidor!$DM$2,'Anexo V - Quadro Consolidado'!U120,0)</f>
        <v>0</v>
      </c>
      <c r="DN121" s="43">
        <f>IF('Anexo V - Quadro Consolidado'!AP120=Conferidor!$DN$2,'Anexo V - Quadro Consolidado'!U120,0)</f>
        <v>0</v>
      </c>
      <c r="DO121" s="43">
        <f>IF('Anexo V - Quadro Consolidado'!AP120=Conferidor!$DO$2,'Anexo V - Quadro Consolidado'!U120,0)</f>
        <v>0</v>
      </c>
      <c r="DQ121" s="43">
        <f>IF('Anexo V - Quadro Consolidado'!AQ120=Conferidor!$DQ$2,'Anexo V - Quadro Consolidado'!V120,0)</f>
        <v>0</v>
      </c>
      <c r="DR121" s="43">
        <f>IF('Anexo V - Quadro Consolidado'!AQ120=Conferidor!$DR$2,'Anexo V - Quadro Consolidado'!V120,0)</f>
        <v>0</v>
      </c>
      <c r="DS121" s="43">
        <f>IF('Anexo V - Quadro Consolidado'!AQ120=Conferidor!$DS$2,'Anexo V - Quadro Consolidado'!V120,0)</f>
        <v>0</v>
      </c>
      <c r="DT121" s="43">
        <f>IF('Anexo V - Quadro Consolidado'!AQ120=Conferidor!$DT$2,'Anexo V - Quadro Consolidado'!V120,0)</f>
        <v>0</v>
      </c>
      <c r="DU121" s="43">
        <f>IF('Anexo V - Quadro Consolidado'!AQ120=Conferidor!$DU$2,'Anexo V - Quadro Consolidado'!V120,0)</f>
        <v>0</v>
      </c>
      <c r="DV121" s="43">
        <f>IF('Anexo V - Quadro Consolidado'!AQ120=Conferidor!$DV$2,'Anexo V - Quadro Consolidado'!V120,0)</f>
        <v>0</v>
      </c>
      <c r="DX121" s="22">
        <f>IF('Anexo V - Quadro Consolidado'!AR120=Conferidor!$DX$2,'Anexo V - Quadro Consolidado'!W120,0)</f>
        <v>0</v>
      </c>
      <c r="DY121" s="22">
        <f>IF('Anexo V - Quadro Consolidado'!AR120=Conferidor!$DY$2,'Anexo V - Quadro Consolidado'!W120,0)</f>
        <v>0</v>
      </c>
      <c r="DZ121" s="22">
        <f>IF('Anexo V - Quadro Consolidado'!AR120=Conferidor!$DZ$2,'Anexo V - Quadro Consolidado'!W120,0)</f>
        <v>0</v>
      </c>
      <c r="EA121" s="22">
        <f>IF('Anexo V - Quadro Consolidado'!AR120=Conferidor!$EA$2,'Anexo V - Quadro Consolidado'!W120,0)</f>
        <v>0</v>
      </c>
      <c r="EB121" s="22">
        <f>IF('Anexo V - Quadro Consolidado'!AR120=Conferidor!$EB$2,'Anexo V - Quadro Consolidado'!W120,0)</f>
        <v>0</v>
      </c>
      <c r="EC121" s="22">
        <f>IF('Anexo V - Quadro Consolidado'!AR120=Conferidor!$EC$2,'Anexo V - Quadro Consolidado'!W120,0)</f>
        <v>0</v>
      </c>
      <c r="EE121" s="43">
        <f>IF('Anexo V - Quadro Consolidado'!AS120=Conferidor!$EE$2,'Anexo V - Quadro Consolidado'!X120,0)</f>
        <v>0</v>
      </c>
      <c r="EF121" s="43">
        <f>IF('Anexo V - Quadro Consolidado'!AS120=Conferidor!$EF$2,'Anexo V - Quadro Consolidado'!X120,0)</f>
        <v>0</v>
      </c>
      <c r="EG121" s="43">
        <f>IF('Anexo V - Quadro Consolidado'!AS120=Conferidor!$EG$2,'Anexo V - Quadro Consolidado'!X120,0)</f>
        <v>0</v>
      </c>
      <c r="EH121" s="43">
        <f>IF('Anexo V - Quadro Consolidado'!AS120=Conferidor!$EH$2,'Anexo V - Quadro Consolidado'!X120,0)</f>
        <v>0</v>
      </c>
      <c r="EI121" s="43">
        <f>IF('Anexo V - Quadro Consolidado'!AS120=Conferidor!$EI$2,'Anexo V - Quadro Consolidado'!X120,0)</f>
        <v>0</v>
      </c>
      <c r="EJ121" s="43">
        <f>IF('Anexo V - Quadro Consolidado'!AS120=Conferidor!$EJ$2,'Anexo V - Quadro Consolidado'!X120,0)</f>
        <v>0</v>
      </c>
      <c r="EL121" s="43">
        <f>IF('Anexo V - Quadro Consolidado'!AT120=Conferidor!$EL$2,'Anexo V - Quadro Consolidado'!Y120,0)</f>
        <v>0</v>
      </c>
      <c r="EM121" s="43">
        <f>IF('Anexo V - Quadro Consolidado'!AT120=Conferidor!$EM$2,'Anexo V - Quadro Consolidado'!Y120,0)</f>
        <v>0</v>
      </c>
      <c r="EN121" s="43">
        <f>IF('Anexo V - Quadro Consolidado'!AT120=Conferidor!$EN$2,'Anexo V - Quadro Consolidado'!Y120,0)</f>
        <v>0</v>
      </c>
      <c r="EO121" s="43">
        <f>IF('Anexo V - Quadro Consolidado'!AT120=Conferidor!$EO$2,'Anexo V - Quadro Consolidado'!Y120,0)</f>
        <v>0</v>
      </c>
      <c r="EP121" s="43">
        <f>IF('Anexo V - Quadro Consolidado'!AT120=Conferidor!$EP$2,'Anexo V - Quadro Consolidado'!Y120,0)</f>
        <v>0</v>
      </c>
      <c r="EQ121" s="43">
        <f>IF('Anexo V - Quadro Consolidado'!AT120=Conferidor!$EQ$2,'Anexo V - Quadro Consolidado'!Y120,0)</f>
        <v>0</v>
      </c>
    </row>
    <row r="122" spans="1:147">
      <c r="A122" s="17"/>
      <c r="B122" s="25"/>
      <c r="C122" s="25"/>
      <c r="D122" s="25"/>
      <c r="E122" s="25"/>
      <c r="F122" s="25"/>
      <c r="G122" s="25"/>
      <c r="H122" s="25"/>
      <c r="I122" s="25"/>
      <c r="K122" s="25"/>
      <c r="L122" s="25"/>
      <c r="M122" s="25"/>
      <c r="N122" s="25"/>
      <c r="O122" s="25"/>
      <c r="P122" s="25"/>
      <c r="R122" s="25"/>
      <c r="S122" s="25"/>
      <c r="T122" s="25"/>
      <c r="U122" s="25"/>
      <c r="V122" s="25"/>
      <c r="W122" s="25"/>
      <c r="Y122" s="25"/>
      <c r="Z122" s="25"/>
      <c r="AA122" s="25"/>
      <c r="AB122" s="25"/>
      <c r="AC122" s="25"/>
      <c r="AD122" s="25"/>
      <c r="AF122" s="25"/>
      <c r="AG122" s="25"/>
      <c r="AH122" s="25"/>
      <c r="AI122" s="25"/>
      <c r="AJ122" s="25"/>
      <c r="AK122" s="25"/>
      <c r="AM122" s="25"/>
      <c r="AN122" s="25"/>
      <c r="AO122" s="25"/>
      <c r="AP122" s="25"/>
      <c r="AQ122" s="25"/>
      <c r="AR122" s="25"/>
      <c r="AT122" s="25"/>
      <c r="AU122" s="25"/>
      <c r="AV122" s="25"/>
      <c r="AW122" s="25"/>
      <c r="AX122" s="25"/>
      <c r="AY122" s="25"/>
      <c r="AZ122" s="25"/>
      <c r="BA122" s="25"/>
      <c r="BB122" s="25"/>
      <c r="BD122" s="25"/>
      <c r="BE122" s="25"/>
      <c r="BF122" s="25"/>
      <c r="BG122" s="25"/>
      <c r="BH122" s="25"/>
      <c r="BI122" s="25"/>
      <c r="BJ122" s="25"/>
      <c r="BK122" s="25"/>
      <c r="BM122" s="25"/>
      <c r="BN122" s="25"/>
      <c r="BO122" s="25"/>
      <c r="BP122" s="25"/>
      <c r="BQ122" s="25"/>
      <c r="BR122" s="25"/>
      <c r="BT122" s="25"/>
      <c r="BU122" s="25"/>
      <c r="BV122" s="25"/>
      <c r="BW122" s="25"/>
      <c r="BX122" s="25"/>
      <c r="BY122" s="25"/>
      <c r="CA122" s="25"/>
      <c r="CB122" s="25"/>
      <c r="CC122" s="25"/>
      <c r="CD122" s="25"/>
      <c r="CE122" s="25"/>
      <c r="CF122" s="25"/>
      <c r="CH122" s="25"/>
      <c r="CI122" s="25"/>
      <c r="CJ122" s="25"/>
      <c r="CK122" s="25"/>
      <c r="CL122" s="25"/>
      <c r="CM122" s="25"/>
      <c r="CO122" s="25"/>
      <c r="CP122" s="25"/>
      <c r="CQ122" s="25"/>
      <c r="CR122" s="25"/>
      <c r="CS122" s="25"/>
      <c r="CT122" s="25"/>
      <c r="CV122" s="25"/>
      <c r="CW122" s="25"/>
      <c r="CX122" s="25"/>
      <c r="CY122" s="25"/>
      <c r="CZ122" s="25"/>
      <c r="DA122" s="25"/>
      <c r="DC122" s="25"/>
      <c r="DD122" s="25"/>
      <c r="DE122" s="25"/>
      <c r="DF122" s="25"/>
      <c r="DG122" s="25"/>
      <c r="DH122" s="25"/>
      <c r="DJ122" s="25"/>
      <c r="DK122" s="25"/>
      <c r="DL122" s="25"/>
      <c r="DM122" s="25"/>
      <c r="DN122" s="25"/>
      <c r="DO122" s="25"/>
      <c r="DQ122" s="25"/>
      <c r="DR122" s="25"/>
      <c r="DS122" s="25"/>
      <c r="DT122" s="25"/>
      <c r="DU122" s="25"/>
      <c r="DV122" s="25"/>
      <c r="DX122" s="25"/>
      <c r="DY122" s="25"/>
      <c r="DZ122" s="25"/>
      <c r="EA122" s="25"/>
      <c r="EB122" s="25"/>
      <c r="EC122" s="25"/>
      <c r="EE122" s="25"/>
      <c r="EF122" s="25"/>
      <c r="EG122" s="25"/>
      <c r="EH122" s="25"/>
      <c r="EI122" s="25"/>
      <c r="EJ122" s="25"/>
      <c r="EL122" s="25"/>
      <c r="EM122" s="25"/>
      <c r="EN122" s="25"/>
      <c r="EO122" s="25"/>
      <c r="EP122" s="25"/>
      <c r="EQ122" s="25"/>
    </row>
    <row r="123" spans="1:147">
      <c r="A123" s="12" t="s">
        <v>620</v>
      </c>
      <c r="B123" s="12" t="s">
        <v>620</v>
      </c>
      <c r="C123" s="12" t="s">
        <v>406</v>
      </c>
      <c r="D123" s="50">
        <f>IF('Anexo V - Quadro Consolidado'!AA122=Conferidor!$D$2,'Anexo V - Quadro Consolidado'!F122,0)</f>
        <v>0</v>
      </c>
      <c r="E123" s="50">
        <f>IF('Anexo V - Quadro Consolidado'!AA122=Conferidor!$E$2,'Anexo V - Quadro Consolidado'!F122,0)</f>
        <v>0</v>
      </c>
      <c r="F123" s="50">
        <f>IF('Anexo V - Quadro Consolidado'!AA122=Conferidor!$F$2,'Anexo V - Quadro Consolidado'!F122,0)</f>
        <v>0</v>
      </c>
      <c r="G123" s="50">
        <f>IF('Anexo V - Quadro Consolidado'!AA122=Conferidor!$G$2,'Anexo V - Quadro Consolidado'!F122,0)</f>
        <v>0</v>
      </c>
      <c r="H123" s="50">
        <f>IF('Anexo V - Quadro Consolidado'!AA122=Conferidor!$H$2,'Anexo V - Quadro Consolidado'!F122,0)</f>
        <v>0</v>
      </c>
      <c r="I123" s="50">
        <f>IF('Anexo V - Quadro Consolidado'!AA122=Conferidor!$I$2,'Anexo V - Quadro Consolidado'!F122,0)</f>
        <v>0</v>
      </c>
      <c r="K123" s="262">
        <f>IF('Anexo V - Quadro Consolidado'!AB122=Conferidor!$K$2,'Anexo V - Quadro Consolidado'!G122,0)</f>
        <v>0</v>
      </c>
      <c r="L123" s="262">
        <f>IF('Anexo V - Quadro Consolidado'!AB122=Conferidor!$L$2,'Anexo V - Quadro Consolidado'!G122,0)</f>
        <v>0</v>
      </c>
      <c r="M123" s="262">
        <f>IF('Anexo V - Quadro Consolidado'!AB122=Conferidor!$M$2,'Anexo V - Quadro Consolidado'!G122,0)</f>
        <v>0</v>
      </c>
      <c r="N123" s="262">
        <f>IF('Anexo V - Quadro Consolidado'!AB122=Conferidor!$N$2,'Anexo V - Quadro Consolidado'!G122,0)</f>
        <v>0</v>
      </c>
      <c r="O123" s="262">
        <f>IF('Anexo V - Quadro Consolidado'!AB122=Conferidor!$O$2,'Anexo V - Quadro Consolidado'!G122,0)</f>
        <v>0</v>
      </c>
      <c r="P123" s="262">
        <f>IF('Anexo V - Quadro Consolidado'!AB122=Conferidor!$P$2,'Anexo V - Quadro Consolidado'!G122,0)</f>
        <v>0</v>
      </c>
      <c r="R123" s="50">
        <f>IF('Anexo V - Quadro Consolidado'!AC122=Conferidor!$R$2,'Anexo V - Quadro Consolidado'!H122,0)</f>
        <v>0</v>
      </c>
      <c r="S123" s="50">
        <f>IF('Anexo V - Quadro Consolidado'!AC122=Conferidor!$S$2,'Anexo V - Quadro Consolidado'!H122,0)</f>
        <v>0</v>
      </c>
      <c r="T123" s="50">
        <f>IF('Anexo V - Quadro Consolidado'!AC122=Conferidor!$T$2,'Anexo V - Quadro Consolidado'!H122,0)</f>
        <v>0</v>
      </c>
      <c r="U123" s="50">
        <f>IF('Anexo V - Quadro Consolidado'!AC122=Conferidor!$U$2,'Anexo V - Quadro Consolidado'!H122,0)</f>
        <v>0</v>
      </c>
      <c r="V123" s="50">
        <f>IF('Anexo V - Quadro Consolidado'!AC122=Conferidor!$V$2,'Anexo V - Quadro Consolidado'!H122,0)</f>
        <v>0</v>
      </c>
      <c r="W123" s="50">
        <f>IF('Anexo V - Quadro Consolidado'!AC122=Conferidor!$W$2,'Anexo V - Quadro Consolidado'!H122,0)</f>
        <v>1</v>
      </c>
      <c r="Y123" s="43">
        <f>IF('Anexo V - Quadro Consolidado'!AH122=Conferidor!$Y$2,'Anexo V - Quadro Consolidado'!M122,0)</f>
        <v>0</v>
      </c>
      <c r="Z123" s="43">
        <f>IF('Anexo V - Quadro Consolidado'!AH122=Conferidor!$Z$2,'Anexo V - Quadro Consolidado'!M122,0)</f>
        <v>0</v>
      </c>
      <c r="AA123" s="43">
        <f>IF('Anexo V - Quadro Consolidado'!AH122=Conferidor!$AA$2,'Anexo V - Quadro Consolidado'!M122,0)</f>
        <v>0</v>
      </c>
      <c r="AB123" s="43">
        <f>IF('Anexo V - Quadro Consolidado'!AH122=Conferidor!$AB$2,'Anexo V - Quadro Consolidado'!M122,0)</f>
        <v>0</v>
      </c>
      <c r="AC123" s="43">
        <f>IF('Anexo V - Quadro Consolidado'!AH122=Conferidor!$AC$2,'Anexo V - Quadro Consolidado'!M122,0)</f>
        <v>0</v>
      </c>
      <c r="AD123" s="43">
        <f>IF('Anexo V - Quadro Consolidado'!AH122=Conferidor!$AD$2,'Anexo V - Quadro Consolidado'!M122,0)</f>
        <v>0</v>
      </c>
      <c r="AF123" s="43">
        <f>IF('Anexo V - Quadro Consolidado'!AI122=Conferidor!$AF$2,'Anexo V - Quadro Consolidado'!N122,0)</f>
        <v>0</v>
      </c>
      <c r="AG123" s="43">
        <f>IF('Anexo V - Quadro Consolidado'!AI122=Conferidor!$AG$2,'Anexo V - Quadro Consolidado'!N122,0)</f>
        <v>0</v>
      </c>
      <c r="AH123" s="43">
        <f>IF('Anexo V - Quadro Consolidado'!AI122=Conferidor!$AH$2,'Anexo V - Quadro Consolidado'!N122,0)</f>
        <v>0</v>
      </c>
      <c r="AI123" s="43">
        <f>IF('Anexo V - Quadro Consolidado'!AI122=Conferidor!$AI$2,'Anexo V - Quadro Consolidado'!N122,0)</f>
        <v>0</v>
      </c>
      <c r="AJ123" s="43">
        <f>IF('Anexo V - Quadro Consolidado'!AI122=Conferidor!$AJ$2,'Anexo V - Quadro Consolidado'!N122,0)</f>
        <v>0</v>
      </c>
      <c r="AK123" s="43">
        <f>IF('Anexo V - Quadro Consolidado'!AI122=Conferidor!$AK$2,'Anexo V - Quadro Consolidado'!N122,0)</f>
        <v>0</v>
      </c>
      <c r="AM123" s="43">
        <f>IF('Anexo V - Quadro Consolidado'!AJ122=Conferidor!$AM$2,'Anexo V - Quadro Consolidado'!O122,0)</f>
        <v>0</v>
      </c>
      <c r="AN123" s="43">
        <f>IF('Anexo V - Quadro Consolidado'!AJ122=Conferidor!$AN$2,'Anexo V - Quadro Consolidado'!O122,0)</f>
        <v>0</v>
      </c>
      <c r="AO123" s="43">
        <f>IF('Anexo V - Quadro Consolidado'!AJ122=Conferidor!$AO$2,'Anexo V - Quadro Consolidado'!O122,0)</f>
        <v>0</v>
      </c>
      <c r="AP123" s="43">
        <f>IF('Anexo V - Quadro Consolidado'!AJ122=Conferidor!$AP$2,'Anexo V - Quadro Consolidado'!O122,0)</f>
        <v>0</v>
      </c>
      <c r="AQ123" s="43">
        <f>IF('Anexo V - Quadro Consolidado'!AJ122=Conferidor!$AQ$2,'Anexo V - Quadro Consolidado'!O122,0)</f>
        <v>0</v>
      </c>
      <c r="AR123" s="43">
        <f>IF('Anexo V - Quadro Consolidado'!AJ122=Conferidor!$AR$2,'Anexo V - Quadro Consolidado'!O122,0)</f>
        <v>0</v>
      </c>
      <c r="AT123" s="43">
        <f>IF('Anexo V - Quadro Consolidado'!AE122=Conferidor!$AT$2,'Anexo V - Quadro Consolidado'!J122,0)</f>
        <v>0</v>
      </c>
      <c r="AU123" s="43">
        <f>IF('Anexo V - Quadro Consolidado'!AE122=Conferidor!$AU$2,'Anexo V - Quadro Consolidado'!J122,0)</f>
        <v>0</v>
      </c>
      <c r="AV123" s="43">
        <f>IF('Anexo V - Quadro Consolidado'!AE122=Conferidor!$AV$2,'Anexo V - Quadro Consolidado'!J122,0)</f>
        <v>0</v>
      </c>
      <c r="AW123" s="43">
        <f>IF('Anexo V - Quadro Consolidado'!AE122=Conferidor!$AW$2,'Anexo V - Quadro Consolidado'!J122,0)</f>
        <v>0</v>
      </c>
      <c r="AX123" s="43">
        <f>IF('Anexo V - Quadro Consolidado'!AE122=Conferidor!$AX$2,'Anexo V - Quadro Consolidado'!J122,0)</f>
        <v>0</v>
      </c>
      <c r="AY123" s="43">
        <f>IF('Anexo V - Quadro Consolidado'!AE122=Conferidor!$AY$2,'Anexo V - Quadro Consolidado'!J122,0)</f>
        <v>0</v>
      </c>
      <c r="AZ123" s="43">
        <f>IF('Anexo V - Quadro Consolidado'!AE122=Conferidor!$AZ$2,'Anexo V - Quadro Consolidado'!J122,0)</f>
        <v>0</v>
      </c>
      <c r="BA123" s="43">
        <f>IF('Anexo V - Quadro Consolidado'!AE122=Conferidor!$BA$2,'Anexo V - Quadro Consolidado'!J122,0)</f>
        <v>0</v>
      </c>
      <c r="BB123" s="43">
        <f>IF('Anexo V - Quadro Consolidado'!AE122=Conferidor!$BB$2,'Anexo V - Quadro Consolidado'!J122,0)</f>
        <v>0</v>
      </c>
      <c r="BD123" s="43">
        <f>IF('Anexo V - Quadro Consolidado'!AF122=Conferidor!$BD$2,'Anexo V - Quadro Consolidado'!K122,0)</f>
        <v>0</v>
      </c>
      <c r="BE123" s="43">
        <f>IF('Anexo V - Quadro Consolidado'!AF122=Conferidor!$BE$2,'Anexo V - Quadro Consolidado'!K122,0)</f>
        <v>0</v>
      </c>
      <c r="BF123" s="43">
        <f>IF('Anexo V - Quadro Consolidado'!AF122=Conferidor!$BF$2,'Anexo V - Quadro Consolidado'!K122,0)</f>
        <v>0</v>
      </c>
      <c r="BG123" s="43">
        <f>IF('Anexo V - Quadro Consolidado'!AF122=Conferidor!$BG$2,'Anexo V - Quadro Consolidado'!K122,0)</f>
        <v>0</v>
      </c>
      <c r="BH123" s="43">
        <f>IF('Anexo V - Quadro Consolidado'!AF122=Conferidor!$BH$2,'Anexo V - Quadro Consolidado'!K122,0)</f>
        <v>0</v>
      </c>
      <c r="BI123" s="43">
        <f>IF('Anexo V - Quadro Consolidado'!AF122=Conferidor!$BI$2,'Anexo V - Quadro Consolidado'!K122,0)</f>
        <v>0</v>
      </c>
      <c r="BJ123" s="43">
        <f>IF('Anexo V - Quadro Consolidado'!AF122=Conferidor!$BJ$2,'Anexo V - Quadro Consolidado'!K122,0)</f>
        <v>0</v>
      </c>
      <c r="BK123" s="43">
        <f>IF('Anexo V - Quadro Consolidado'!AF122=Conferidor!$BK$2,'Anexo V - Quadro Consolidado'!K122,0)</f>
        <v>0</v>
      </c>
      <c r="BM123" s="43">
        <f>IF('Anexo V - Quadro Consolidado'!AG122=Conferidor!$BM$2,'Anexo V - Quadro Consolidado'!L122,0)</f>
        <v>0</v>
      </c>
      <c r="BN123" s="43">
        <f>IF('Anexo V - Quadro Consolidado'!AG122=Conferidor!$BN$2,'Anexo V - Quadro Consolidado'!L122,0)</f>
        <v>0</v>
      </c>
      <c r="BO123" s="43">
        <f>IF('Anexo V - Quadro Consolidado'!AG122=Conferidor!$BO$2,'Anexo V - Quadro Consolidado'!L122,0)</f>
        <v>0</v>
      </c>
      <c r="BP123" s="43">
        <f>IF('Anexo V - Quadro Consolidado'!AG122=Conferidor!$BP$2,'Anexo V - Quadro Consolidado'!L122,0)</f>
        <v>0</v>
      </c>
      <c r="BQ123" s="43">
        <f>IF('Anexo V - Quadro Consolidado'!AG122=Conferidor!$BQ$2,'Anexo V - Quadro Consolidado'!L122,0)</f>
        <v>0</v>
      </c>
      <c r="BR123" s="43">
        <f>IF('Anexo V - Quadro Consolidado'!AG122=Conferidor!$BR$2,'Anexo V - Quadro Consolidado'!L122,0)</f>
        <v>0</v>
      </c>
      <c r="BT123" s="43">
        <f>IF('Anexo V - Quadro Consolidado'!AD122=Conferidor!$BT$2,'Anexo V - Quadro Consolidado'!I122,0)</f>
        <v>0</v>
      </c>
      <c r="BU123" s="43">
        <f>IF('Anexo V - Quadro Consolidado'!AD122=Conferidor!$BU$2,'Anexo V - Quadro Consolidado'!I122,0)</f>
        <v>0</v>
      </c>
      <c r="BV123" s="43">
        <f>IF('Anexo V - Quadro Consolidado'!AD122=Conferidor!$BV$2,'Anexo V - Quadro Consolidado'!I122,0)</f>
        <v>0</v>
      </c>
      <c r="BW123" s="43">
        <f>IF('Anexo V - Quadro Consolidado'!AD122=Conferidor!$BW$2,'Anexo V - Quadro Consolidado'!I122,0)</f>
        <v>0</v>
      </c>
      <c r="BX123" s="43">
        <f>IF('Anexo V - Quadro Consolidado'!AD122=Conferidor!$BX$2,'Anexo V - Quadro Consolidado'!I122,0)</f>
        <v>0</v>
      </c>
      <c r="BY123" s="43">
        <f>IF('Anexo V - Quadro Consolidado'!AD122=Conferidor!$BY$2,'Anexo V - Quadro Consolidado'!I122,0)</f>
        <v>1</v>
      </c>
      <c r="CA123" s="43">
        <f>IF('Anexo V - Quadro Consolidado'!AK122=Conferidor!$CA$2,'Anexo V - Quadro Consolidado'!P122,0)</f>
        <v>0</v>
      </c>
      <c r="CB123" s="43">
        <f>IF('Anexo V - Quadro Consolidado'!AK122=Conferidor!$CB$2,'Anexo V - Quadro Consolidado'!P122,0)</f>
        <v>0</v>
      </c>
      <c r="CC123" s="43">
        <f>IF('Anexo V - Quadro Consolidado'!AK122=Conferidor!$CC$2,'Anexo V - Quadro Consolidado'!P122,0)</f>
        <v>0</v>
      </c>
      <c r="CD123" s="43">
        <f>IF('Anexo V - Quadro Consolidado'!AK122=Conferidor!$CD$2,'Anexo V - Quadro Consolidado'!P122,0)</f>
        <v>0</v>
      </c>
      <c r="CE123" s="43">
        <f>IF('Anexo V - Quadro Consolidado'!AK122=Conferidor!$CE$2,'Anexo V - Quadro Consolidado'!P122,0)</f>
        <v>0</v>
      </c>
      <c r="CF123" s="43">
        <f>IF('Anexo V - Quadro Consolidado'!AK122=Conferidor!$CF$2,'Anexo V - Quadro Consolidado'!P122,0)</f>
        <v>0</v>
      </c>
      <c r="CH123" s="43">
        <f>IF('Anexo V - Quadro Consolidado'!AM122=Conferidor!$CH$2,'Anexo V - Quadro Consolidado'!R122,0)</f>
        <v>0</v>
      </c>
      <c r="CI123" s="43">
        <f>IF('Anexo V - Quadro Consolidado'!AM122=Conferidor!$CI$2,'Anexo V - Quadro Consolidado'!R122,0)</f>
        <v>0</v>
      </c>
      <c r="CJ123" s="43">
        <f>IF('Anexo V - Quadro Consolidado'!AM122=Conferidor!$CJ$2,'Anexo V - Quadro Consolidado'!R122,0)</f>
        <v>0</v>
      </c>
      <c r="CK123" s="43">
        <f>IF('Anexo V - Quadro Consolidado'!AM122=Conferidor!$CK$2,'Anexo V - Quadro Consolidado'!R122,0)</f>
        <v>0</v>
      </c>
      <c r="CL123" s="43">
        <f>IF('Anexo V - Quadro Consolidado'!AM122=Conferidor!$CL$2,'Anexo V - Quadro Consolidado'!R122,0)</f>
        <v>0</v>
      </c>
      <c r="CM123" s="43">
        <f>IF('Anexo V - Quadro Consolidado'!AM122=Conferidor!$CM$2,'Anexo V - Quadro Consolidado'!R122,0)</f>
        <v>0</v>
      </c>
      <c r="CO123" s="43">
        <f>IF('Anexo V - Quadro Consolidado'!AN122=Conferidor!$CO$2,'Anexo V - Quadro Consolidado'!S122,0)</f>
        <v>0</v>
      </c>
      <c r="CP123" s="43">
        <f>IF('Anexo V - Quadro Consolidado'!AN122=Conferidor!$CP$2,'Anexo V - Quadro Consolidado'!S122,0)</f>
        <v>0</v>
      </c>
      <c r="CQ123" s="43">
        <f>IF('Anexo V - Quadro Consolidado'!AN122=Conferidor!$CQ$2,'Anexo V - Quadro Consolidado'!S122,0)</f>
        <v>0</v>
      </c>
      <c r="CR123" s="43">
        <f>IF('Anexo V - Quadro Consolidado'!AN122=Conferidor!$CR$2,'Anexo V - Quadro Consolidado'!S122,0)</f>
        <v>0</v>
      </c>
      <c r="CS123" s="43">
        <f>IF('Anexo V - Quadro Consolidado'!AN122=Conferidor!$CS$2,'Anexo V - Quadro Consolidado'!S122,0)</f>
        <v>0</v>
      </c>
      <c r="CT123" s="43">
        <f>IF('Anexo V - Quadro Consolidado'!AN122=Conferidor!$CT$2,'Anexo V - Quadro Consolidado'!S122,0)</f>
        <v>0</v>
      </c>
      <c r="CV123" s="43">
        <f>IF('Anexo V - Quadro Consolidado'!AO122=Conferidor!$CV$2,'Anexo V - Quadro Consolidado'!T122,0)</f>
        <v>0</v>
      </c>
      <c r="CW123" s="43">
        <f>IF('Anexo V - Quadro Consolidado'!AO122=Conferidor!$CW$2,'Anexo V - Quadro Consolidado'!T122,0)</f>
        <v>0</v>
      </c>
      <c r="CX123" s="43">
        <f>IF('Anexo V - Quadro Consolidado'!AO122=Conferidor!$CX$2,'Anexo V - Quadro Consolidado'!T122,0)</f>
        <v>0</v>
      </c>
      <c r="CY123" s="43">
        <f>IF('Anexo V - Quadro Consolidado'!AO122=Conferidor!$CY$2,'Anexo V - Quadro Consolidado'!T122,0)</f>
        <v>0</v>
      </c>
      <c r="CZ123" s="43">
        <f>IF('Anexo V - Quadro Consolidado'!AO122=Conferidor!$CZ$2,'Anexo V - Quadro Consolidado'!T122,0)</f>
        <v>0</v>
      </c>
      <c r="DA123" s="43">
        <f>IF('Anexo V - Quadro Consolidado'!AO122=Conferidor!$DA$2,'Anexo V - Quadro Consolidado'!T122,0)</f>
        <v>1</v>
      </c>
      <c r="DC123" s="43">
        <f>IF('Anexo V - Quadro Consolidado'!AL122=Conferidor!$DC$2,'Anexo V - Quadro Consolidado'!Q122,0)</f>
        <v>0</v>
      </c>
      <c r="DD123" s="43">
        <f>IF('Anexo V - Quadro Consolidado'!AL122=Conferidor!$DD$2,'Anexo V - Quadro Consolidado'!Q122,0)</f>
        <v>0</v>
      </c>
      <c r="DE123" s="43">
        <f>IF('Anexo V - Quadro Consolidado'!AL122=Conferidor!$DE$2,'Anexo V - Quadro Consolidado'!Q122,0)</f>
        <v>0</v>
      </c>
      <c r="DF123" s="43">
        <f>IF('Anexo V - Quadro Consolidado'!AL122=Conferidor!$DF$2,'Anexo V - Quadro Consolidado'!Q122,0)</f>
        <v>0</v>
      </c>
      <c r="DG123" s="43">
        <f>IF('Anexo V - Quadro Consolidado'!AL122=Conferidor!$DG$2,'Anexo V - Quadro Consolidado'!Q122,0)</f>
        <v>0</v>
      </c>
      <c r="DH123" s="43">
        <f>IF('Anexo V - Quadro Consolidado'!AL122=Conferidor!$DH$2,'Anexo V - Quadro Consolidado'!Q122,0)</f>
        <v>0</v>
      </c>
      <c r="DJ123" s="43">
        <f>IF('Anexo V - Quadro Consolidado'!AP122=Conferidor!$DJ$2,'Anexo V - Quadro Consolidado'!U122,0)</f>
        <v>0</v>
      </c>
      <c r="DK123" s="43">
        <f>IF('Anexo V - Quadro Consolidado'!AP122=Conferidor!$DK$2,'Anexo V - Quadro Consolidado'!U122,0)</f>
        <v>0</v>
      </c>
      <c r="DL123" s="43">
        <f>IF('Anexo V - Quadro Consolidado'!AP122=Conferidor!$DL$2,'Anexo V - Quadro Consolidado'!U122,0)</f>
        <v>0</v>
      </c>
      <c r="DM123" s="43">
        <f>IF('Anexo V - Quadro Consolidado'!AP122=Conferidor!$DM$2,'Anexo V - Quadro Consolidado'!U122,0)</f>
        <v>0</v>
      </c>
      <c r="DN123" s="43">
        <f>IF('Anexo V - Quadro Consolidado'!AP122=Conferidor!$DN$2,'Anexo V - Quadro Consolidado'!U122,0)</f>
        <v>0</v>
      </c>
      <c r="DO123" s="43">
        <f>IF('Anexo V - Quadro Consolidado'!AP122=Conferidor!$DO$2,'Anexo V - Quadro Consolidado'!U122,0)</f>
        <v>0</v>
      </c>
      <c r="DQ123" s="43">
        <f>IF('Anexo V - Quadro Consolidado'!AQ122=Conferidor!$DQ$2,'Anexo V - Quadro Consolidado'!V122,0)</f>
        <v>0</v>
      </c>
      <c r="DR123" s="43">
        <f>IF('Anexo V - Quadro Consolidado'!AQ122=Conferidor!$DR$2,'Anexo V - Quadro Consolidado'!V122,0)</f>
        <v>0</v>
      </c>
      <c r="DS123" s="43">
        <f>IF('Anexo V - Quadro Consolidado'!AQ122=Conferidor!$DS$2,'Anexo V - Quadro Consolidado'!V122,0)</f>
        <v>0</v>
      </c>
      <c r="DT123" s="43">
        <f>IF('Anexo V - Quadro Consolidado'!AQ122=Conferidor!$DT$2,'Anexo V - Quadro Consolidado'!V122,0)</f>
        <v>0</v>
      </c>
      <c r="DU123" s="43">
        <f>IF('Anexo V - Quadro Consolidado'!AQ122=Conferidor!$DU$2,'Anexo V - Quadro Consolidado'!V122,0)</f>
        <v>0</v>
      </c>
      <c r="DV123" s="43">
        <f>IF('Anexo V - Quadro Consolidado'!AQ122=Conferidor!$DV$2,'Anexo V - Quadro Consolidado'!V122,0)</f>
        <v>0</v>
      </c>
      <c r="DX123" s="22">
        <f>IF('Anexo V - Quadro Consolidado'!AR122=Conferidor!$DX$2,'Anexo V - Quadro Consolidado'!W122,0)</f>
        <v>0</v>
      </c>
      <c r="DY123" s="22">
        <f>IF('Anexo V - Quadro Consolidado'!AR122=Conferidor!$DY$2,'Anexo V - Quadro Consolidado'!W122,0)</f>
        <v>0</v>
      </c>
      <c r="DZ123" s="22">
        <f>IF('Anexo V - Quadro Consolidado'!AR122=Conferidor!$DZ$2,'Anexo V - Quadro Consolidado'!W122,0)</f>
        <v>0</v>
      </c>
      <c r="EA123" s="22">
        <f>IF('Anexo V - Quadro Consolidado'!AR122=Conferidor!$EA$2,'Anexo V - Quadro Consolidado'!W122,0)</f>
        <v>0</v>
      </c>
      <c r="EB123" s="22">
        <f>IF('Anexo V - Quadro Consolidado'!AR122=Conferidor!$EB$2,'Anexo V - Quadro Consolidado'!W122,0)</f>
        <v>0</v>
      </c>
      <c r="EC123" s="22">
        <f>IF('Anexo V - Quadro Consolidado'!AR122=Conferidor!$EC$2,'Anexo V - Quadro Consolidado'!W122,0)</f>
        <v>0</v>
      </c>
      <c r="EE123" s="43">
        <f>IF('Anexo V - Quadro Consolidado'!AS122=Conferidor!$EE$2,'Anexo V - Quadro Consolidado'!X122,0)</f>
        <v>0</v>
      </c>
      <c r="EF123" s="43">
        <f>IF('Anexo V - Quadro Consolidado'!AS122=Conferidor!$EF$2,'Anexo V - Quadro Consolidado'!X122,0)</f>
        <v>0</v>
      </c>
      <c r="EG123" s="43">
        <f>IF('Anexo V - Quadro Consolidado'!AS122=Conferidor!$EG$2,'Anexo V - Quadro Consolidado'!X122,0)</f>
        <v>0</v>
      </c>
      <c r="EH123" s="43">
        <f>IF('Anexo V - Quadro Consolidado'!AS122=Conferidor!$EH$2,'Anexo V - Quadro Consolidado'!X122,0)</f>
        <v>0</v>
      </c>
      <c r="EI123" s="43">
        <f>IF('Anexo V - Quadro Consolidado'!AS122=Conferidor!$EI$2,'Anexo V - Quadro Consolidado'!X122,0)</f>
        <v>0</v>
      </c>
      <c r="EJ123" s="43">
        <f>IF('Anexo V - Quadro Consolidado'!AS122=Conferidor!$EJ$2,'Anexo V - Quadro Consolidado'!X122,0)</f>
        <v>0</v>
      </c>
      <c r="EL123" s="43">
        <f>IF('Anexo V - Quadro Consolidado'!AT122=Conferidor!$EL$2,'Anexo V - Quadro Consolidado'!Y122,0)</f>
        <v>0</v>
      </c>
      <c r="EM123" s="43">
        <f>IF('Anexo V - Quadro Consolidado'!AT122=Conferidor!$EM$2,'Anexo V - Quadro Consolidado'!Y122,0)</f>
        <v>0</v>
      </c>
      <c r="EN123" s="43">
        <f>IF('Anexo V - Quadro Consolidado'!AT122=Conferidor!$EN$2,'Anexo V - Quadro Consolidado'!Y122,0)</f>
        <v>0</v>
      </c>
      <c r="EO123" s="43">
        <f>IF('Anexo V - Quadro Consolidado'!AT122=Conferidor!$EO$2,'Anexo V - Quadro Consolidado'!Y122,0)</f>
        <v>0</v>
      </c>
      <c r="EP123" s="43">
        <f>IF('Anexo V - Quadro Consolidado'!AT122=Conferidor!$EP$2,'Anexo V - Quadro Consolidado'!Y122,0)</f>
        <v>0</v>
      </c>
      <c r="EQ123" s="43">
        <f>IF('Anexo V - Quadro Consolidado'!AT122=Conferidor!$EQ$2,'Anexo V - Quadro Consolidado'!Y122,0)</f>
        <v>0</v>
      </c>
    </row>
    <row r="124" spans="1:147">
      <c r="A124" s="17"/>
      <c r="B124" s="25"/>
      <c r="C124" s="25"/>
      <c r="D124" s="25"/>
      <c r="E124" s="25"/>
      <c r="F124" s="25"/>
      <c r="G124" s="25"/>
      <c r="H124" s="25"/>
      <c r="I124" s="25"/>
      <c r="K124" s="25"/>
      <c r="L124" s="25"/>
      <c r="M124" s="25"/>
      <c r="N124" s="25"/>
      <c r="O124" s="25"/>
      <c r="P124" s="25"/>
      <c r="R124" s="25"/>
      <c r="S124" s="25"/>
      <c r="T124" s="25"/>
      <c r="U124" s="25"/>
      <c r="V124" s="25"/>
      <c r="W124" s="25"/>
      <c r="Y124" s="25"/>
      <c r="Z124" s="25"/>
      <c r="AA124" s="25"/>
      <c r="AB124" s="25"/>
      <c r="AC124" s="25"/>
      <c r="AD124" s="25"/>
      <c r="AF124" s="25"/>
      <c r="AG124" s="25"/>
      <c r="AH124" s="25"/>
      <c r="AI124" s="25"/>
      <c r="AJ124" s="25"/>
      <c r="AK124" s="25"/>
      <c r="AM124" s="25"/>
      <c r="AN124" s="25"/>
      <c r="AO124" s="25"/>
      <c r="AP124" s="25"/>
      <c r="AQ124" s="25"/>
      <c r="AR124" s="25"/>
      <c r="AT124" s="25"/>
      <c r="AU124" s="25"/>
      <c r="AV124" s="25"/>
      <c r="AW124" s="25"/>
      <c r="AX124" s="25"/>
      <c r="AY124" s="25"/>
      <c r="AZ124" s="25"/>
      <c r="BA124" s="25"/>
      <c r="BB124" s="25"/>
      <c r="BD124" s="25"/>
      <c r="BE124" s="25"/>
      <c r="BF124" s="25"/>
      <c r="BG124" s="25"/>
      <c r="BH124" s="25"/>
      <c r="BI124" s="25"/>
      <c r="BJ124" s="25"/>
      <c r="BK124" s="25"/>
      <c r="BM124" s="25"/>
      <c r="BN124" s="25"/>
      <c r="BO124" s="25"/>
      <c r="BP124" s="25"/>
      <c r="BQ124" s="25"/>
      <c r="BR124" s="25"/>
      <c r="BT124" s="25"/>
      <c r="BU124" s="25"/>
      <c r="BV124" s="25"/>
      <c r="BW124" s="25"/>
      <c r="BX124" s="25"/>
      <c r="BY124" s="25"/>
      <c r="CA124" s="25"/>
      <c r="CB124" s="25"/>
      <c r="CC124" s="25"/>
      <c r="CD124" s="25"/>
      <c r="CE124" s="25"/>
      <c r="CF124" s="25"/>
      <c r="CH124" s="25"/>
      <c r="CI124" s="25"/>
      <c r="CJ124" s="25"/>
      <c r="CK124" s="25"/>
      <c r="CL124" s="25"/>
      <c r="CM124" s="25"/>
      <c r="CO124" s="25"/>
      <c r="CP124" s="25"/>
      <c r="CQ124" s="25"/>
      <c r="CR124" s="25"/>
      <c r="CS124" s="25"/>
      <c r="CT124" s="25"/>
      <c r="CV124" s="25"/>
      <c r="CW124" s="25"/>
      <c r="CX124" s="25"/>
      <c r="CY124" s="25"/>
      <c r="CZ124" s="25"/>
      <c r="DA124" s="25"/>
      <c r="DC124" s="25"/>
      <c r="DD124" s="25"/>
      <c r="DE124" s="25"/>
      <c r="DF124" s="25"/>
      <c r="DG124" s="25"/>
      <c r="DH124" s="25"/>
      <c r="DJ124" s="25"/>
      <c r="DK124" s="25"/>
      <c r="DL124" s="25"/>
      <c r="DM124" s="25"/>
      <c r="DN124" s="25"/>
      <c r="DO124" s="25"/>
      <c r="DQ124" s="25"/>
      <c r="DR124" s="25"/>
      <c r="DS124" s="25"/>
      <c r="DT124" s="25"/>
      <c r="DU124" s="25"/>
      <c r="DV124" s="25"/>
      <c r="DX124" s="25"/>
      <c r="DY124" s="25"/>
      <c r="DZ124" s="25"/>
      <c r="EA124" s="25"/>
      <c r="EB124" s="25"/>
      <c r="EC124" s="25"/>
      <c r="EE124" s="25"/>
      <c r="EF124" s="25"/>
      <c r="EG124" s="25"/>
      <c r="EH124" s="25"/>
      <c r="EI124" s="25"/>
      <c r="EJ124" s="25"/>
      <c r="EL124" s="25"/>
      <c r="EM124" s="25"/>
      <c r="EN124" s="25"/>
      <c r="EO124" s="25"/>
      <c r="EP124" s="25"/>
      <c r="EQ124" s="25"/>
    </row>
    <row r="125" spans="1:147">
      <c r="A125" s="12" t="s">
        <v>616</v>
      </c>
      <c r="B125" s="12" t="s">
        <v>616</v>
      </c>
      <c r="C125" s="12" t="s">
        <v>630</v>
      </c>
      <c r="D125" s="50">
        <f>IF('Anexo V - Quadro Consolidado'!AA124=Conferidor!$D$2,'Anexo V - Quadro Consolidado'!F124,0)</f>
        <v>0</v>
      </c>
      <c r="E125" s="50">
        <f>IF('Anexo V - Quadro Consolidado'!AA124=Conferidor!$E$2,'Anexo V - Quadro Consolidado'!F124,0)</f>
        <v>0</v>
      </c>
      <c r="F125" s="50">
        <f>IF('Anexo V - Quadro Consolidado'!AA124=Conferidor!$F$2,'Anexo V - Quadro Consolidado'!F124,0)</f>
        <v>0</v>
      </c>
      <c r="G125" s="50">
        <f>IF('Anexo V - Quadro Consolidado'!AA124=Conferidor!$G$2,'Anexo V - Quadro Consolidado'!F124,0)</f>
        <v>0</v>
      </c>
      <c r="H125" s="50">
        <f>IF('Anexo V - Quadro Consolidado'!AA124=Conferidor!$H$2,'Anexo V - Quadro Consolidado'!F124,0)</f>
        <v>0</v>
      </c>
      <c r="I125" s="50">
        <f>IF('Anexo V - Quadro Consolidado'!AA124=Conferidor!$I$2,'Anexo V - Quadro Consolidado'!F124,0)</f>
        <v>0</v>
      </c>
      <c r="K125" s="262">
        <f>IF('Anexo V - Quadro Consolidado'!AB124=Conferidor!$K$2,'Anexo V - Quadro Consolidado'!G124,0)</f>
        <v>0</v>
      </c>
      <c r="L125" s="262">
        <f>IF('Anexo V - Quadro Consolidado'!AB124=Conferidor!$L$2,'Anexo V - Quadro Consolidado'!G124,0)</f>
        <v>0</v>
      </c>
      <c r="M125" s="262">
        <f>IF('Anexo V - Quadro Consolidado'!AB124=Conferidor!$M$2,'Anexo V - Quadro Consolidado'!G124,0)</f>
        <v>0</v>
      </c>
      <c r="N125" s="262">
        <f>IF('Anexo V - Quadro Consolidado'!AB124=Conferidor!$N$2,'Anexo V - Quadro Consolidado'!G124,0)</f>
        <v>0</v>
      </c>
      <c r="O125" s="262">
        <f>IF('Anexo V - Quadro Consolidado'!AB124=Conferidor!$O$2,'Anexo V - Quadro Consolidado'!G124,0)</f>
        <v>0</v>
      </c>
      <c r="P125" s="262">
        <f>IF('Anexo V - Quadro Consolidado'!AB124=Conferidor!$P$2,'Anexo V - Quadro Consolidado'!G124,0)</f>
        <v>0</v>
      </c>
      <c r="R125" s="50">
        <f>IF('Anexo V - Quadro Consolidado'!AC124=Conferidor!$R$2,'Anexo V - Quadro Consolidado'!H124,0)</f>
        <v>0</v>
      </c>
      <c r="S125" s="50">
        <f>IF('Anexo V - Quadro Consolidado'!AC124=Conferidor!$S$2,'Anexo V - Quadro Consolidado'!H124,0)</f>
        <v>0</v>
      </c>
      <c r="T125" s="50">
        <f>IF('Anexo V - Quadro Consolidado'!AC124=Conferidor!$T$2,'Anexo V - Quadro Consolidado'!H124,0)</f>
        <v>0</v>
      </c>
      <c r="U125" s="50">
        <f>IF('Anexo V - Quadro Consolidado'!AC124=Conferidor!$U$2,'Anexo V - Quadro Consolidado'!H124,0)</f>
        <v>0</v>
      </c>
      <c r="V125" s="50">
        <f>IF('Anexo V - Quadro Consolidado'!AC124=Conferidor!$V$2,'Anexo V - Quadro Consolidado'!H124,0)</f>
        <v>0</v>
      </c>
      <c r="W125" s="50">
        <f>IF('Anexo V - Quadro Consolidado'!AC124=Conferidor!$W$2,'Anexo V - Quadro Consolidado'!H124,0)</f>
        <v>2</v>
      </c>
      <c r="Y125" s="43">
        <f>IF('Anexo V - Quadro Consolidado'!AH124=Conferidor!$Y$2,'Anexo V - Quadro Consolidado'!M124,0)</f>
        <v>0</v>
      </c>
      <c r="Z125" s="43">
        <f>IF('Anexo V - Quadro Consolidado'!AH124=Conferidor!$Z$2,'Anexo V - Quadro Consolidado'!M124,0)</f>
        <v>0</v>
      </c>
      <c r="AA125" s="43">
        <f>IF('Anexo V - Quadro Consolidado'!AH124=Conferidor!$AA$2,'Anexo V - Quadro Consolidado'!M124,0)</f>
        <v>0</v>
      </c>
      <c r="AB125" s="43">
        <f>IF('Anexo V - Quadro Consolidado'!AH124=Conferidor!$AB$2,'Anexo V - Quadro Consolidado'!M124,0)</f>
        <v>0</v>
      </c>
      <c r="AC125" s="43">
        <f>IF('Anexo V - Quadro Consolidado'!AH124=Conferidor!$AC$2,'Anexo V - Quadro Consolidado'!M124,0)</f>
        <v>0</v>
      </c>
      <c r="AD125" s="43">
        <f>IF('Anexo V - Quadro Consolidado'!AH124=Conferidor!$AD$2,'Anexo V - Quadro Consolidado'!M124,0)</f>
        <v>0</v>
      </c>
      <c r="AF125" s="43">
        <f>IF('Anexo V - Quadro Consolidado'!AI124=Conferidor!$AF$2,'Anexo V - Quadro Consolidado'!N124,0)</f>
        <v>0</v>
      </c>
      <c r="AG125" s="43">
        <f>IF('Anexo V - Quadro Consolidado'!AI124=Conferidor!$AG$2,'Anexo V - Quadro Consolidado'!N124,0)</f>
        <v>0</v>
      </c>
      <c r="AH125" s="43">
        <f>IF('Anexo V - Quadro Consolidado'!AI124=Conferidor!$AH$2,'Anexo V - Quadro Consolidado'!N124,0)</f>
        <v>0</v>
      </c>
      <c r="AI125" s="43">
        <f>IF('Anexo V - Quadro Consolidado'!AI124=Conferidor!$AI$2,'Anexo V - Quadro Consolidado'!N124,0)</f>
        <v>0</v>
      </c>
      <c r="AJ125" s="43">
        <f>IF('Anexo V - Quadro Consolidado'!AI124=Conferidor!$AJ$2,'Anexo V - Quadro Consolidado'!N124,0)</f>
        <v>0</v>
      </c>
      <c r="AK125" s="43">
        <f>IF('Anexo V - Quadro Consolidado'!AI124=Conferidor!$AK$2,'Anexo V - Quadro Consolidado'!N124,0)</f>
        <v>0</v>
      </c>
      <c r="AM125" s="43">
        <f>IF('Anexo V - Quadro Consolidado'!AJ124=Conferidor!$AM$2,'Anexo V - Quadro Consolidado'!O124,0)</f>
        <v>0</v>
      </c>
      <c r="AN125" s="43">
        <f>IF('Anexo V - Quadro Consolidado'!AJ124=Conferidor!$AN$2,'Anexo V - Quadro Consolidado'!O124,0)</f>
        <v>0</v>
      </c>
      <c r="AO125" s="43">
        <f>IF('Anexo V - Quadro Consolidado'!AJ124=Conferidor!$AO$2,'Anexo V - Quadro Consolidado'!O124,0)</f>
        <v>0</v>
      </c>
      <c r="AP125" s="43">
        <f>IF('Anexo V - Quadro Consolidado'!AJ124=Conferidor!$AP$2,'Anexo V - Quadro Consolidado'!O124,0)</f>
        <v>0</v>
      </c>
      <c r="AQ125" s="43">
        <f>IF('Anexo V - Quadro Consolidado'!AJ124=Conferidor!$AQ$2,'Anexo V - Quadro Consolidado'!O124,0)</f>
        <v>0</v>
      </c>
      <c r="AR125" s="43">
        <f>IF('Anexo V - Quadro Consolidado'!AJ124=Conferidor!$AR$2,'Anexo V - Quadro Consolidado'!O124,0)</f>
        <v>0</v>
      </c>
      <c r="AT125" s="43">
        <f>IF('Anexo V - Quadro Consolidado'!AE124=Conferidor!$AT$2,'Anexo V - Quadro Consolidado'!J124,0)</f>
        <v>0</v>
      </c>
      <c r="AU125" s="43">
        <f>IF('Anexo V - Quadro Consolidado'!AE124=Conferidor!$AU$2,'Anexo V - Quadro Consolidado'!J124,0)</f>
        <v>0</v>
      </c>
      <c r="AV125" s="43">
        <f>IF('Anexo V - Quadro Consolidado'!AE124=Conferidor!$AV$2,'Anexo V - Quadro Consolidado'!J124,0)</f>
        <v>0</v>
      </c>
      <c r="AW125" s="43">
        <f>IF('Anexo V - Quadro Consolidado'!AE124=Conferidor!$AW$2,'Anexo V - Quadro Consolidado'!J124,0)</f>
        <v>0</v>
      </c>
      <c r="AX125" s="43">
        <f>IF('Anexo V - Quadro Consolidado'!AE124=Conferidor!$AX$2,'Anexo V - Quadro Consolidado'!J124,0)</f>
        <v>0</v>
      </c>
      <c r="AY125" s="43">
        <f>IF('Anexo V - Quadro Consolidado'!AE124=Conferidor!$AY$2,'Anexo V - Quadro Consolidado'!J124,0)</f>
        <v>0</v>
      </c>
      <c r="AZ125" s="43">
        <f>IF('Anexo V - Quadro Consolidado'!AE124=Conferidor!$AZ$2,'Anexo V - Quadro Consolidado'!J124,0)</f>
        <v>0</v>
      </c>
      <c r="BA125" s="43">
        <f>IF('Anexo V - Quadro Consolidado'!AE124=Conferidor!$BA$2,'Anexo V - Quadro Consolidado'!J124,0)</f>
        <v>0</v>
      </c>
      <c r="BB125" s="43">
        <f>IF('Anexo V - Quadro Consolidado'!AE124=Conferidor!$BB$2,'Anexo V - Quadro Consolidado'!J124,0)</f>
        <v>0</v>
      </c>
      <c r="BD125" s="43">
        <f>IF('Anexo V - Quadro Consolidado'!AF124=Conferidor!$BD$2,'Anexo V - Quadro Consolidado'!K124,0)</f>
        <v>0</v>
      </c>
      <c r="BE125" s="43">
        <f>IF('Anexo V - Quadro Consolidado'!AF124=Conferidor!$BE$2,'Anexo V - Quadro Consolidado'!K124,0)</f>
        <v>0</v>
      </c>
      <c r="BF125" s="43">
        <f>IF('Anexo V - Quadro Consolidado'!AF124=Conferidor!$BF$2,'Anexo V - Quadro Consolidado'!K124,0)</f>
        <v>0</v>
      </c>
      <c r="BG125" s="43">
        <f>IF('Anexo V - Quadro Consolidado'!AF124=Conferidor!$BG$2,'Anexo V - Quadro Consolidado'!K124,0)</f>
        <v>0</v>
      </c>
      <c r="BH125" s="43">
        <f>IF('Anexo V - Quadro Consolidado'!AF124=Conferidor!$BH$2,'Anexo V - Quadro Consolidado'!K124,0)</f>
        <v>0</v>
      </c>
      <c r="BI125" s="43">
        <f>IF('Anexo V - Quadro Consolidado'!AF124=Conferidor!$BI$2,'Anexo V - Quadro Consolidado'!K124,0)</f>
        <v>0</v>
      </c>
      <c r="BJ125" s="43">
        <f>IF('Anexo V - Quadro Consolidado'!AF124=Conferidor!$BJ$2,'Anexo V - Quadro Consolidado'!K124,0)</f>
        <v>0</v>
      </c>
      <c r="BK125" s="43">
        <f>IF('Anexo V - Quadro Consolidado'!AF124=Conferidor!$BK$2,'Anexo V - Quadro Consolidado'!K124,0)</f>
        <v>0</v>
      </c>
      <c r="BM125" s="43">
        <f>IF('Anexo V - Quadro Consolidado'!AG124=Conferidor!$BM$2,'Anexo V - Quadro Consolidado'!L124,0)</f>
        <v>0</v>
      </c>
      <c r="BN125" s="43">
        <f>IF('Anexo V - Quadro Consolidado'!AG124=Conferidor!$BN$2,'Anexo V - Quadro Consolidado'!L124,0)</f>
        <v>0</v>
      </c>
      <c r="BO125" s="43">
        <f>IF('Anexo V - Quadro Consolidado'!AG124=Conferidor!$BO$2,'Anexo V - Quadro Consolidado'!L124,0)</f>
        <v>0</v>
      </c>
      <c r="BP125" s="43">
        <f>IF('Anexo V - Quadro Consolidado'!AG124=Conferidor!$BP$2,'Anexo V - Quadro Consolidado'!L124,0)</f>
        <v>0</v>
      </c>
      <c r="BQ125" s="43">
        <f>IF('Anexo V - Quadro Consolidado'!AG124=Conferidor!$BQ$2,'Anexo V - Quadro Consolidado'!L124,0)</f>
        <v>0</v>
      </c>
      <c r="BR125" s="43">
        <f>IF('Anexo V - Quadro Consolidado'!AG124=Conferidor!$BR$2,'Anexo V - Quadro Consolidado'!L124,0)</f>
        <v>1</v>
      </c>
      <c r="BT125" s="43">
        <f>IF('Anexo V - Quadro Consolidado'!AD124=Conferidor!$BT$2,'Anexo V - Quadro Consolidado'!I124,0)</f>
        <v>0</v>
      </c>
      <c r="BU125" s="43">
        <f>IF('Anexo V - Quadro Consolidado'!AD124=Conferidor!$BU$2,'Anexo V - Quadro Consolidado'!I124,0)</f>
        <v>0</v>
      </c>
      <c r="BV125" s="43">
        <f>IF('Anexo V - Quadro Consolidado'!AD124=Conferidor!$BV$2,'Anexo V - Quadro Consolidado'!I124,0)</f>
        <v>0</v>
      </c>
      <c r="BW125" s="43">
        <f>IF('Anexo V - Quadro Consolidado'!AD124=Conferidor!$BW$2,'Anexo V - Quadro Consolidado'!I124,0)</f>
        <v>0</v>
      </c>
      <c r="BX125" s="43">
        <f>IF('Anexo V - Quadro Consolidado'!AD124=Conferidor!$BX$2,'Anexo V - Quadro Consolidado'!I124,0)</f>
        <v>0</v>
      </c>
      <c r="BY125" s="43">
        <f>IF('Anexo V - Quadro Consolidado'!AD124=Conferidor!$BY$2,'Anexo V - Quadro Consolidado'!I124,0)</f>
        <v>0</v>
      </c>
      <c r="CA125" s="43">
        <f>IF('Anexo V - Quadro Consolidado'!AK124=Conferidor!$CA$2,'Anexo V - Quadro Consolidado'!P124,0)</f>
        <v>0</v>
      </c>
      <c r="CB125" s="43">
        <f>IF('Anexo V - Quadro Consolidado'!AK124=Conferidor!$CB$2,'Anexo V - Quadro Consolidado'!P124,0)</f>
        <v>0</v>
      </c>
      <c r="CC125" s="43">
        <f>IF('Anexo V - Quadro Consolidado'!AK124=Conferidor!$CC$2,'Anexo V - Quadro Consolidado'!P124,0)</f>
        <v>0</v>
      </c>
      <c r="CD125" s="43">
        <f>IF('Anexo V - Quadro Consolidado'!AK124=Conferidor!$CD$2,'Anexo V - Quadro Consolidado'!P124,0)</f>
        <v>0</v>
      </c>
      <c r="CE125" s="43">
        <f>IF('Anexo V - Quadro Consolidado'!AK124=Conferidor!$CE$2,'Anexo V - Quadro Consolidado'!P124,0)</f>
        <v>0</v>
      </c>
      <c r="CF125" s="43">
        <f>IF('Anexo V - Quadro Consolidado'!AK124=Conferidor!$CF$2,'Anexo V - Quadro Consolidado'!P124,0)</f>
        <v>0</v>
      </c>
      <c r="CH125" s="43">
        <f>IF('Anexo V - Quadro Consolidado'!AM124=Conferidor!$CH$2,'Anexo V - Quadro Consolidado'!R124,0)</f>
        <v>0</v>
      </c>
      <c r="CI125" s="43">
        <f>IF('Anexo V - Quadro Consolidado'!AM124=Conferidor!$CI$2,'Anexo V - Quadro Consolidado'!R124,0)</f>
        <v>0</v>
      </c>
      <c r="CJ125" s="43">
        <f>IF('Anexo V - Quadro Consolidado'!AM124=Conferidor!$CJ$2,'Anexo V - Quadro Consolidado'!R124,0)</f>
        <v>0</v>
      </c>
      <c r="CK125" s="43">
        <f>IF('Anexo V - Quadro Consolidado'!AM124=Conferidor!$CK$2,'Anexo V - Quadro Consolidado'!R124,0)</f>
        <v>0</v>
      </c>
      <c r="CL125" s="43">
        <f>IF('Anexo V - Quadro Consolidado'!AM124=Conferidor!$CL$2,'Anexo V - Quadro Consolidado'!R124,0)</f>
        <v>0</v>
      </c>
      <c r="CM125" s="43">
        <f>IF('Anexo V - Quadro Consolidado'!AM124=Conferidor!$CM$2,'Anexo V - Quadro Consolidado'!R124,0)</f>
        <v>0</v>
      </c>
      <c r="CO125" s="43">
        <f>IF('Anexo V - Quadro Consolidado'!AN124=Conferidor!$CO$2,'Anexo V - Quadro Consolidado'!S124,0)</f>
        <v>0</v>
      </c>
      <c r="CP125" s="43">
        <f>IF('Anexo V - Quadro Consolidado'!AN124=Conferidor!$CP$2,'Anexo V - Quadro Consolidado'!S124,0)</f>
        <v>0</v>
      </c>
      <c r="CQ125" s="43">
        <f>IF('Anexo V - Quadro Consolidado'!AN124=Conferidor!$CQ$2,'Anexo V - Quadro Consolidado'!S124,0)</f>
        <v>0</v>
      </c>
      <c r="CR125" s="43">
        <f>IF('Anexo V - Quadro Consolidado'!AN124=Conferidor!$CR$2,'Anexo V - Quadro Consolidado'!S124,0)</f>
        <v>0</v>
      </c>
      <c r="CS125" s="43">
        <f>IF('Anexo V - Quadro Consolidado'!AN124=Conferidor!$CS$2,'Anexo V - Quadro Consolidado'!S124,0)</f>
        <v>0</v>
      </c>
      <c r="CT125" s="43">
        <f>IF('Anexo V - Quadro Consolidado'!AN124=Conferidor!$CT$2,'Anexo V - Quadro Consolidado'!S124,0)</f>
        <v>0</v>
      </c>
      <c r="CV125" s="43">
        <f>IF('Anexo V - Quadro Consolidado'!AO124=Conferidor!$CV$2,'Anexo V - Quadro Consolidado'!T124,0)</f>
        <v>0</v>
      </c>
      <c r="CW125" s="43">
        <f>IF('Anexo V - Quadro Consolidado'!AO124=Conferidor!$CW$2,'Anexo V - Quadro Consolidado'!T124,0)</f>
        <v>0</v>
      </c>
      <c r="CX125" s="43">
        <f>IF('Anexo V - Quadro Consolidado'!AO124=Conferidor!$CX$2,'Anexo V - Quadro Consolidado'!T124,0)</f>
        <v>0</v>
      </c>
      <c r="CY125" s="43">
        <f>IF('Anexo V - Quadro Consolidado'!AO124=Conferidor!$CY$2,'Anexo V - Quadro Consolidado'!T124,0)</f>
        <v>0</v>
      </c>
      <c r="CZ125" s="43">
        <f>IF('Anexo V - Quadro Consolidado'!AO124=Conferidor!$CZ$2,'Anexo V - Quadro Consolidado'!T124,0)</f>
        <v>0</v>
      </c>
      <c r="DA125" s="43">
        <f>IF('Anexo V - Quadro Consolidado'!AO124=Conferidor!$DA$2,'Anexo V - Quadro Consolidado'!T124,0)</f>
        <v>0</v>
      </c>
      <c r="DC125" s="43">
        <f>IF('Anexo V - Quadro Consolidado'!AL124=Conferidor!$DC$2,'Anexo V - Quadro Consolidado'!Q124,0)</f>
        <v>0</v>
      </c>
      <c r="DD125" s="43">
        <f>IF('Anexo V - Quadro Consolidado'!AL124=Conferidor!$DD$2,'Anexo V - Quadro Consolidado'!Q124,0)</f>
        <v>0</v>
      </c>
      <c r="DE125" s="43">
        <f>IF('Anexo V - Quadro Consolidado'!AL124=Conferidor!$DE$2,'Anexo V - Quadro Consolidado'!Q124,0)</f>
        <v>0</v>
      </c>
      <c r="DF125" s="43">
        <f>IF('Anexo V - Quadro Consolidado'!AL124=Conferidor!$DF$2,'Anexo V - Quadro Consolidado'!Q124,0)</f>
        <v>0</v>
      </c>
      <c r="DG125" s="43">
        <f>IF('Anexo V - Quadro Consolidado'!AL124=Conferidor!$DG$2,'Anexo V - Quadro Consolidado'!Q124,0)</f>
        <v>0</v>
      </c>
      <c r="DH125" s="43">
        <f>IF('Anexo V - Quadro Consolidado'!AL124=Conferidor!$DH$2,'Anexo V - Quadro Consolidado'!Q124,0)</f>
        <v>3</v>
      </c>
      <c r="DJ125" s="43">
        <f>IF('Anexo V - Quadro Consolidado'!AP124=Conferidor!$DJ$2,'Anexo V - Quadro Consolidado'!U124,0)</f>
        <v>0</v>
      </c>
      <c r="DK125" s="43">
        <f>IF('Anexo V - Quadro Consolidado'!AP124=Conferidor!$DK$2,'Anexo V - Quadro Consolidado'!U124,0)</f>
        <v>0</v>
      </c>
      <c r="DL125" s="43">
        <f>IF('Anexo V - Quadro Consolidado'!AP124=Conferidor!$DL$2,'Anexo V - Quadro Consolidado'!U124,0)</f>
        <v>0</v>
      </c>
      <c r="DM125" s="43">
        <f>IF('Anexo V - Quadro Consolidado'!AP124=Conferidor!$DM$2,'Anexo V - Quadro Consolidado'!U124,0)</f>
        <v>0</v>
      </c>
      <c r="DN125" s="43">
        <f>IF('Anexo V - Quadro Consolidado'!AP124=Conferidor!$DN$2,'Anexo V - Quadro Consolidado'!U124,0)</f>
        <v>0</v>
      </c>
      <c r="DO125" s="43">
        <f>IF('Anexo V - Quadro Consolidado'!AP124=Conferidor!$DO$2,'Anexo V - Quadro Consolidado'!U124,0)</f>
        <v>0</v>
      </c>
      <c r="DQ125" s="43">
        <f>IF('Anexo V - Quadro Consolidado'!AQ124=Conferidor!$DQ$2,'Anexo V - Quadro Consolidado'!V124,0)</f>
        <v>0</v>
      </c>
      <c r="DR125" s="43">
        <f>IF('Anexo V - Quadro Consolidado'!AQ124=Conferidor!$DR$2,'Anexo V - Quadro Consolidado'!V124,0)</f>
        <v>0</v>
      </c>
      <c r="DS125" s="43">
        <f>IF('Anexo V - Quadro Consolidado'!AQ124=Conferidor!$DS$2,'Anexo V - Quadro Consolidado'!V124,0)</f>
        <v>0</v>
      </c>
      <c r="DT125" s="43">
        <f>IF('Anexo V - Quadro Consolidado'!AQ124=Conferidor!$DT$2,'Anexo V - Quadro Consolidado'!V124,0)</f>
        <v>0</v>
      </c>
      <c r="DU125" s="43">
        <f>IF('Anexo V - Quadro Consolidado'!AQ124=Conferidor!$DU$2,'Anexo V - Quadro Consolidado'!V124,0)</f>
        <v>0</v>
      </c>
      <c r="DV125" s="43">
        <f>IF('Anexo V - Quadro Consolidado'!AQ124=Conferidor!$DV$2,'Anexo V - Quadro Consolidado'!V124,0)</f>
        <v>0</v>
      </c>
      <c r="DX125" s="22">
        <f>IF('Anexo V - Quadro Consolidado'!AR124=Conferidor!$DX$2,'Anexo V - Quadro Consolidado'!W124,0)</f>
        <v>0</v>
      </c>
      <c r="DY125" s="22">
        <f>IF('Anexo V - Quadro Consolidado'!AR124=Conferidor!$DY$2,'Anexo V - Quadro Consolidado'!W124,0)</f>
        <v>0</v>
      </c>
      <c r="DZ125" s="22">
        <f>IF('Anexo V - Quadro Consolidado'!AR124=Conferidor!$DZ$2,'Anexo V - Quadro Consolidado'!W124,0)</f>
        <v>0</v>
      </c>
      <c r="EA125" s="22">
        <f>IF('Anexo V - Quadro Consolidado'!AR124=Conferidor!$EA$2,'Anexo V - Quadro Consolidado'!W124,0)</f>
        <v>0</v>
      </c>
      <c r="EB125" s="22">
        <f>IF('Anexo V - Quadro Consolidado'!AR124=Conferidor!$EB$2,'Anexo V - Quadro Consolidado'!W124,0)</f>
        <v>0</v>
      </c>
      <c r="EC125" s="22">
        <f>IF('Anexo V - Quadro Consolidado'!AR124=Conferidor!$EC$2,'Anexo V - Quadro Consolidado'!W124,0)</f>
        <v>0</v>
      </c>
      <c r="EE125" s="43">
        <f>IF('Anexo V - Quadro Consolidado'!AS124=Conferidor!$EE$2,'Anexo V - Quadro Consolidado'!X124,0)</f>
        <v>0</v>
      </c>
      <c r="EF125" s="43">
        <f>IF('Anexo V - Quadro Consolidado'!AS124=Conferidor!$EF$2,'Anexo V - Quadro Consolidado'!X124,0)</f>
        <v>0</v>
      </c>
      <c r="EG125" s="43">
        <f>IF('Anexo V - Quadro Consolidado'!AS124=Conferidor!$EG$2,'Anexo V - Quadro Consolidado'!X124,0)</f>
        <v>0</v>
      </c>
      <c r="EH125" s="43">
        <f>IF('Anexo V - Quadro Consolidado'!AS124=Conferidor!$EH$2,'Anexo V - Quadro Consolidado'!X124,0)</f>
        <v>0</v>
      </c>
      <c r="EI125" s="43">
        <f>IF('Anexo V - Quadro Consolidado'!AS124=Conferidor!$EI$2,'Anexo V - Quadro Consolidado'!X124,0)</f>
        <v>0</v>
      </c>
      <c r="EJ125" s="43">
        <f>IF('Anexo V - Quadro Consolidado'!AS124=Conferidor!$EJ$2,'Anexo V - Quadro Consolidado'!X124,0)</f>
        <v>1</v>
      </c>
      <c r="EL125" s="43">
        <f>IF('Anexo V - Quadro Consolidado'!AT124=Conferidor!$EL$2,'Anexo V - Quadro Consolidado'!Y124,0)</f>
        <v>0</v>
      </c>
      <c r="EM125" s="43">
        <f>IF('Anexo V - Quadro Consolidado'!AT124=Conferidor!$EM$2,'Anexo V - Quadro Consolidado'!Y124,0)</f>
        <v>0</v>
      </c>
      <c r="EN125" s="43">
        <f>IF('Anexo V - Quadro Consolidado'!AT124=Conferidor!$EN$2,'Anexo V - Quadro Consolidado'!Y124,0)</f>
        <v>0</v>
      </c>
      <c r="EO125" s="43">
        <f>IF('Anexo V - Quadro Consolidado'!AT124=Conferidor!$EO$2,'Anexo V - Quadro Consolidado'!Y124,0)</f>
        <v>0</v>
      </c>
      <c r="EP125" s="43">
        <f>IF('Anexo V - Quadro Consolidado'!AT124=Conferidor!$EP$2,'Anexo V - Quadro Consolidado'!Y124,0)</f>
        <v>0</v>
      </c>
      <c r="EQ125" s="43">
        <f>IF('Anexo V - Quadro Consolidado'!AT124=Conferidor!$EQ$2,'Anexo V - Quadro Consolidado'!Y124,0)</f>
        <v>0</v>
      </c>
    </row>
    <row r="126" spans="1:147">
      <c r="A126" s="17"/>
      <c r="B126" s="25"/>
      <c r="C126" s="25"/>
      <c r="D126" s="25"/>
      <c r="E126" s="25"/>
      <c r="F126" s="25"/>
      <c r="G126" s="25"/>
      <c r="H126" s="25"/>
      <c r="I126" s="25"/>
      <c r="K126" s="25"/>
      <c r="L126" s="25"/>
      <c r="M126" s="25"/>
      <c r="N126" s="25"/>
      <c r="O126" s="25"/>
      <c r="P126" s="25"/>
      <c r="R126" s="25"/>
      <c r="S126" s="25"/>
      <c r="T126" s="25"/>
      <c r="U126" s="25"/>
      <c r="V126" s="25"/>
      <c r="W126" s="25"/>
      <c r="Y126" s="25"/>
      <c r="Z126" s="25"/>
      <c r="AA126" s="25"/>
      <c r="AB126" s="25"/>
      <c r="AC126" s="25"/>
      <c r="AD126" s="25"/>
      <c r="AF126" s="25"/>
      <c r="AG126" s="25"/>
      <c r="AH126" s="25"/>
      <c r="AI126" s="25"/>
      <c r="AJ126" s="25"/>
      <c r="AK126" s="25"/>
      <c r="AM126" s="25"/>
      <c r="AN126" s="25"/>
      <c r="AO126" s="25"/>
      <c r="AP126" s="25"/>
      <c r="AQ126" s="25"/>
      <c r="AR126" s="25"/>
      <c r="AT126" s="25"/>
      <c r="AU126" s="25"/>
      <c r="AV126" s="25"/>
      <c r="AW126" s="25"/>
      <c r="AX126" s="25"/>
      <c r="AY126" s="25"/>
      <c r="AZ126" s="25"/>
      <c r="BA126" s="25"/>
      <c r="BB126" s="25"/>
      <c r="BD126" s="25"/>
      <c r="BE126" s="25"/>
      <c r="BF126" s="25"/>
      <c r="BG126" s="25"/>
      <c r="BH126" s="25"/>
      <c r="BI126" s="25"/>
      <c r="BJ126" s="25"/>
      <c r="BK126" s="25"/>
      <c r="BM126" s="25"/>
      <c r="BN126" s="25"/>
      <c r="BO126" s="25"/>
      <c r="BP126" s="25"/>
      <c r="BQ126" s="25"/>
      <c r="BR126" s="25"/>
      <c r="BT126" s="25"/>
      <c r="BU126" s="25"/>
      <c r="BV126" s="25"/>
      <c r="BW126" s="25"/>
      <c r="BX126" s="25"/>
      <c r="BY126" s="25"/>
      <c r="CA126" s="25"/>
      <c r="CB126" s="25"/>
      <c r="CC126" s="25"/>
      <c r="CD126" s="25"/>
      <c r="CE126" s="25"/>
      <c r="CF126" s="25"/>
      <c r="CH126" s="25"/>
      <c r="CI126" s="25"/>
      <c r="CJ126" s="25"/>
      <c r="CK126" s="25"/>
      <c r="CL126" s="25"/>
      <c r="CM126" s="25"/>
      <c r="CO126" s="25"/>
      <c r="CP126" s="25"/>
      <c r="CQ126" s="25"/>
      <c r="CR126" s="25"/>
      <c r="CS126" s="25"/>
      <c r="CT126" s="25"/>
      <c r="CV126" s="25"/>
      <c r="CW126" s="25"/>
      <c r="CX126" s="25"/>
      <c r="CY126" s="25"/>
      <c r="CZ126" s="25"/>
      <c r="DA126" s="25"/>
      <c r="DC126" s="25"/>
      <c r="DD126" s="25"/>
      <c r="DE126" s="25"/>
      <c r="DF126" s="25"/>
      <c r="DG126" s="25"/>
      <c r="DH126" s="25"/>
      <c r="DJ126" s="25"/>
      <c r="DK126" s="25"/>
      <c r="DL126" s="25"/>
      <c r="DM126" s="25"/>
      <c r="DN126" s="25"/>
      <c r="DO126" s="25"/>
      <c r="DQ126" s="25"/>
      <c r="DR126" s="25"/>
      <c r="DS126" s="25"/>
      <c r="DT126" s="25"/>
      <c r="DU126" s="25"/>
      <c r="DV126" s="25"/>
      <c r="DX126" s="25"/>
      <c r="DY126" s="25"/>
      <c r="DZ126" s="25"/>
      <c r="EA126" s="25"/>
      <c r="EB126" s="25"/>
      <c r="EC126" s="25"/>
      <c r="EE126" s="25"/>
      <c r="EF126" s="25"/>
      <c r="EG126" s="25"/>
      <c r="EH126" s="25"/>
      <c r="EI126" s="25"/>
      <c r="EJ126" s="25"/>
      <c r="EL126" s="25"/>
      <c r="EM126" s="25"/>
      <c r="EN126" s="25"/>
      <c r="EO126" s="25"/>
      <c r="EP126" s="25"/>
      <c r="EQ126" s="25"/>
    </row>
    <row r="127" spans="1:147">
      <c r="A127" s="12" t="s">
        <v>617</v>
      </c>
      <c r="B127" s="12" t="s">
        <v>617</v>
      </c>
      <c r="C127" s="12" t="s">
        <v>631</v>
      </c>
      <c r="D127" s="50">
        <f>IF('Anexo V - Quadro Consolidado'!AA126=Conferidor!$D$2,'Anexo V - Quadro Consolidado'!F126,0)</f>
        <v>0</v>
      </c>
      <c r="E127" s="50">
        <f>IF('Anexo V - Quadro Consolidado'!AA126=Conferidor!$E$2,'Anexo V - Quadro Consolidado'!F126,0)</f>
        <v>0</v>
      </c>
      <c r="F127" s="50">
        <f>IF('Anexo V - Quadro Consolidado'!AA126=Conferidor!$F$2,'Anexo V - Quadro Consolidado'!F126,0)</f>
        <v>0</v>
      </c>
      <c r="G127" s="50">
        <f>IF('Anexo V - Quadro Consolidado'!AA126=Conferidor!$G$2,'Anexo V - Quadro Consolidado'!F126,0)</f>
        <v>0</v>
      </c>
      <c r="H127" s="50">
        <f>IF('Anexo V - Quadro Consolidado'!AA126=Conferidor!$H$2,'Anexo V - Quadro Consolidado'!F126,0)</f>
        <v>0</v>
      </c>
      <c r="I127" s="50">
        <f>IF('Anexo V - Quadro Consolidado'!AA126=Conferidor!$I$2,'Anexo V - Quadro Consolidado'!F126,0)</f>
        <v>0</v>
      </c>
      <c r="K127" s="262">
        <f>IF('Anexo V - Quadro Consolidado'!AB126=Conferidor!$K$2,'Anexo V - Quadro Consolidado'!G126,0)</f>
        <v>0</v>
      </c>
      <c r="L127" s="262">
        <f>IF('Anexo V - Quadro Consolidado'!AB126=Conferidor!$L$2,'Anexo V - Quadro Consolidado'!G126,0)</f>
        <v>0</v>
      </c>
      <c r="M127" s="262">
        <f>IF('Anexo V - Quadro Consolidado'!AB126=Conferidor!$M$2,'Anexo V - Quadro Consolidado'!G126,0)</f>
        <v>0</v>
      </c>
      <c r="N127" s="262">
        <f>IF('Anexo V - Quadro Consolidado'!AB126=Conferidor!$N$2,'Anexo V - Quadro Consolidado'!G126,0)</f>
        <v>0</v>
      </c>
      <c r="O127" s="262">
        <f>IF('Anexo V - Quadro Consolidado'!AB126=Conferidor!$O$2,'Anexo V - Quadro Consolidado'!G126,0)</f>
        <v>0</v>
      </c>
      <c r="P127" s="262">
        <f>IF('Anexo V - Quadro Consolidado'!AB126=Conferidor!$P$2,'Anexo V - Quadro Consolidado'!G126,0)</f>
        <v>0</v>
      </c>
      <c r="R127" s="50">
        <f>IF('Anexo V - Quadro Consolidado'!AC126=Conferidor!$R$2,'Anexo V - Quadro Consolidado'!H126,0)</f>
        <v>0</v>
      </c>
      <c r="S127" s="50">
        <f>IF('Anexo V - Quadro Consolidado'!AC126=Conferidor!$S$2,'Anexo V - Quadro Consolidado'!H126,0)</f>
        <v>0</v>
      </c>
      <c r="T127" s="50">
        <f>IF('Anexo V - Quadro Consolidado'!AC126=Conferidor!$T$2,'Anexo V - Quadro Consolidado'!H126,0)</f>
        <v>0</v>
      </c>
      <c r="U127" s="50">
        <f>IF('Anexo V - Quadro Consolidado'!AC126=Conferidor!$U$2,'Anexo V - Quadro Consolidado'!H126,0)</f>
        <v>0</v>
      </c>
      <c r="V127" s="50">
        <f>IF('Anexo V - Quadro Consolidado'!AC126=Conferidor!$V$2,'Anexo V - Quadro Consolidado'!H126,0)</f>
        <v>0</v>
      </c>
      <c r="W127" s="50">
        <f>IF('Anexo V - Quadro Consolidado'!AC126=Conferidor!$W$2,'Anexo V - Quadro Consolidado'!H126,0)</f>
        <v>0</v>
      </c>
      <c r="Y127" s="43">
        <f>IF('Anexo V - Quadro Consolidado'!AH126=Conferidor!$Y$2,'Anexo V - Quadro Consolidado'!M126,0)</f>
        <v>0</v>
      </c>
      <c r="Z127" s="43">
        <f>IF('Anexo V - Quadro Consolidado'!AH126=Conferidor!$Z$2,'Anexo V - Quadro Consolidado'!M126,0)</f>
        <v>0</v>
      </c>
      <c r="AA127" s="43">
        <f>IF('Anexo V - Quadro Consolidado'!AH126=Conferidor!$AA$2,'Anexo V - Quadro Consolidado'!M126,0)</f>
        <v>0</v>
      </c>
      <c r="AB127" s="43">
        <f>IF('Anexo V - Quadro Consolidado'!AH126=Conferidor!$AB$2,'Anexo V - Quadro Consolidado'!M126,0)</f>
        <v>0</v>
      </c>
      <c r="AC127" s="43">
        <f>IF('Anexo V - Quadro Consolidado'!AH126=Conferidor!$AC$2,'Anexo V - Quadro Consolidado'!M126,0)</f>
        <v>0</v>
      </c>
      <c r="AD127" s="43">
        <f>IF('Anexo V - Quadro Consolidado'!AH126=Conferidor!$AD$2,'Anexo V - Quadro Consolidado'!M126,0)</f>
        <v>0</v>
      </c>
      <c r="AF127" s="43">
        <f>IF('Anexo V - Quadro Consolidado'!AI126=Conferidor!$AF$2,'Anexo V - Quadro Consolidado'!N126,0)</f>
        <v>0</v>
      </c>
      <c r="AG127" s="43">
        <f>IF('Anexo V - Quadro Consolidado'!AI126=Conferidor!$AG$2,'Anexo V - Quadro Consolidado'!N126,0)</f>
        <v>0</v>
      </c>
      <c r="AH127" s="43">
        <f>IF('Anexo V - Quadro Consolidado'!AI126=Conferidor!$AH$2,'Anexo V - Quadro Consolidado'!N126,0)</f>
        <v>0</v>
      </c>
      <c r="AI127" s="43">
        <f>IF('Anexo V - Quadro Consolidado'!AI126=Conferidor!$AI$2,'Anexo V - Quadro Consolidado'!N126,0)</f>
        <v>0</v>
      </c>
      <c r="AJ127" s="43">
        <f>IF('Anexo V - Quadro Consolidado'!AI126=Conferidor!$AJ$2,'Anexo V - Quadro Consolidado'!N126,0)</f>
        <v>0</v>
      </c>
      <c r="AK127" s="43">
        <f>IF('Anexo V - Quadro Consolidado'!AI126=Conferidor!$AK$2,'Anexo V - Quadro Consolidado'!N126,0)</f>
        <v>0</v>
      </c>
      <c r="AM127" s="43">
        <f>IF('Anexo V - Quadro Consolidado'!AJ126=Conferidor!$AM$2,'Anexo V - Quadro Consolidado'!O126,0)</f>
        <v>0</v>
      </c>
      <c r="AN127" s="43">
        <f>IF('Anexo V - Quadro Consolidado'!AJ126=Conferidor!$AN$2,'Anexo V - Quadro Consolidado'!O126,0)</f>
        <v>0</v>
      </c>
      <c r="AO127" s="43">
        <f>IF('Anexo V - Quadro Consolidado'!AJ126=Conferidor!$AO$2,'Anexo V - Quadro Consolidado'!O126,0)</f>
        <v>0</v>
      </c>
      <c r="AP127" s="43">
        <f>IF('Anexo V - Quadro Consolidado'!AJ126=Conferidor!$AP$2,'Anexo V - Quadro Consolidado'!O126,0)</f>
        <v>0</v>
      </c>
      <c r="AQ127" s="43">
        <f>IF('Anexo V - Quadro Consolidado'!AJ126=Conferidor!$AQ$2,'Anexo V - Quadro Consolidado'!O126,0)</f>
        <v>0</v>
      </c>
      <c r="AR127" s="43">
        <f>IF('Anexo V - Quadro Consolidado'!AJ126=Conferidor!$AR$2,'Anexo V - Quadro Consolidado'!O126,0)</f>
        <v>0</v>
      </c>
      <c r="AT127" s="43">
        <f>IF('Anexo V - Quadro Consolidado'!AE126=Conferidor!$AT$2,'Anexo V - Quadro Consolidado'!J126,0)</f>
        <v>0</v>
      </c>
      <c r="AU127" s="43">
        <f>IF('Anexo V - Quadro Consolidado'!AE126=Conferidor!$AU$2,'Anexo V - Quadro Consolidado'!J126,0)</f>
        <v>0</v>
      </c>
      <c r="AV127" s="43">
        <f>IF('Anexo V - Quadro Consolidado'!AE126=Conferidor!$AV$2,'Anexo V - Quadro Consolidado'!J126,0)</f>
        <v>0</v>
      </c>
      <c r="AW127" s="43">
        <f>IF('Anexo V - Quadro Consolidado'!AE126=Conferidor!$AW$2,'Anexo V - Quadro Consolidado'!J126,0)</f>
        <v>0</v>
      </c>
      <c r="AX127" s="43">
        <f>IF('Anexo V - Quadro Consolidado'!AE126=Conferidor!$AX$2,'Anexo V - Quadro Consolidado'!J126,0)</f>
        <v>0</v>
      </c>
      <c r="AY127" s="43">
        <f>IF('Anexo V - Quadro Consolidado'!AE126=Conferidor!$AY$2,'Anexo V - Quadro Consolidado'!J126,0)</f>
        <v>0</v>
      </c>
      <c r="AZ127" s="43">
        <f>IF('Anexo V - Quadro Consolidado'!AE126=Conferidor!$AZ$2,'Anexo V - Quadro Consolidado'!J126,0)</f>
        <v>0</v>
      </c>
      <c r="BA127" s="43">
        <f>IF('Anexo V - Quadro Consolidado'!AE126=Conferidor!$BA$2,'Anexo V - Quadro Consolidado'!J126,0)</f>
        <v>0</v>
      </c>
      <c r="BB127" s="43">
        <f>IF('Anexo V - Quadro Consolidado'!AE126=Conferidor!$BB$2,'Anexo V - Quadro Consolidado'!J126,0)</f>
        <v>0</v>
      </c>
      <c r="BD127" s="43">
        <f>IF('Anexo V - Quadro Consolidado'!AF126=Conferidor!$BD$2,'Anexo V - Quadro Consolidado'!K126,0)</f>
        <v>0</v>
      </c>
      <c r="BE127" s="43">
        <f>IF('Anexo V - Quadro Consolidado'!AF126=Conferidor!$BE$2,'Anexo V - Quadro Consolidado'!K126,0)</f>
        <v>0</v>
      </c>
      <c r="BF127" s="43">
        <f>IF('Anexo V - Quadro Consolidado'!AF126=Conferidor!$BF$2,'Anexo V - Quadro Consolidado'!K126,0)</f>
        <v>0</v>
      </c>
      <c r="BG127" s="43">
        <f>IF('Anexo V - Quadro Consolidado'!AF126=Conferidor!$BG$2,'Anexo V - Quadro Consolidado'!K126,0)</f>
        <v>0</v>
      </c>
      <c r="BH127" s="43">
        <f>IF('Anexo V - Quadro Consolidado'!AF126=Conferidor!$BH$2,'Anexo V - Quadro Consolidado'!K126,0)</f>
        <v>0</v>
      </c>
      <c r="BI127" s="43">
        <f>IF('Anexo V - Quadro Consolidado'!AF126=Conferidor!$BI$2,'Anexo V - Quadro Consolidado'!K126,0)</f>
        <v>0</v>
      </c>
      <c r="BJ127" s="43">
        <f>IF('Anexo V - Quadro Consolidado'!AF126=Conferidor!$BJ$2,'Anexo V - Quadro Consolidado'!K126,0)</f>
        <v>0</v>
      </c>
      <c r="BK127" s="43">
        <f>IF('Anexo V - Quadro Consolidado'!AF126=Conferidor!$BK$2,'Anexo V - Quadro Consolidado'!K126,0)</f>
        <v>1</v>
      </c>
      <c r="BM127" s="43">
        <f>IF('Anexo V - Quadro Consolidado'!AG126=Conferidor!$BM$2,'Anexo V - Quadro Consolidado'!L126,0)</f>
        <v>0</v>
      </c>
      <c r="BN127" s="43">
        <f>IF('Anexo V - Quadro Consolidado'!AG126=Conferidor!$BN$2,'Anexo V - Quadro Consolidado'!L126,0)</f>
        <v>0</v>
      </c>
      <c r="BO127" s="43">
        <f>IF('Anexo V - Quadro Consolidado'!AG126=Conferidor!$BO$2,'Anexo V - Quadro Consolidado'!L126,0)</f>
        <v>0</v>
      </c>
      <c r="BP127" s="43">
        <f>IF('Anexo V - Quadro Consolidado'!AG126=Conferidor!$BP$2,'Anexo V - Quadro Consolidado'!L126,0)</f>
        <v>0</v>
      </c>
      <c r="BQ127" s="43">
        <f>IF('Anexo V - Quadro Consolidado'!AG126=Conferidor!$BQ$2,'Anexo V - Quadro Consolidado'!L126,0)</f>
        <v>0</v>
      </c>
      <c r="BR127" s="43">
        <f>IF('Anexo V - Quadro Consolidado'!AG126=Conferidor!$BR$2,'Anexo V - Quadro Consolidado'!L126,0)</f>
        <v>0</v>
      </c>
      <c r="BT127" s="43">
        <f>IF('Anexo V - Quadro Consolidado'!AD126=Conferidor!$BT$2,'Anexo V - Quadro Consolidado'!I126,0)</f>
        <v>0</v>
      </c>
      <c r="BU127" s="43">
        <f>IF('Anexo V - Quadro Consolidado'!AD126=Conferidor!$BU$2,'Anexo V - Quadro Consolidado'!I126,0)</f>
        <v>0</v>
      </c>
      <c r="BV127" s="43">
        <f>IF('Anexo V - Quadro Consolidado'!AD126=Conferidor!$BV$2,'Anexo V - Quadro Consolidado'!I126,0)</f>
        <v>0</v>
      </c>
      <c r="BW127" s="43">
        <f>IF('Anexo V - Quadro Consolidado'!AD126=Conferidor!$BW$2,'Anexo V - Quadro Consolidado'!I126,0)</f>
        <v>0</v>
      </c>
      <c r="BX127" s="43">
        <f>IF('Anexo V - Quadro Consolidado'!AD126=Conferidor!$BX$2,'Anexo V - Quadro Consolidado'!I126,0)</f>
        <v>0</v>
      </c>
      <c r="BY127" s="43">
        <f>IF('Anexo V - Quadro Consolidado'!AD126=Conferidor!$BY$2,'Anexo V - Quadro Consolidado'!I126,0)</f>
        <v>0</v>
      </c>
      <c r="CA127" s="43">
        <f>IF('Anexo V - Quadro Consolidado'!AK126=Conferidor!$CA$2,'Anexo V - Quadro Consolidado'!P126,0)</f>
        <v>0</v>
      </c>
      <c r="CB127" s="43">
        <f>IF('Anexo V - Quadro Consolidado'!AK126=Conferidor!$CB$2,'Anexo V - Quadro Consolidado'!P126,0)</f>
        <v>0</v>
      </c>
      <c r="CC127" s="43">
        <f>IF('Anexo V - Quadro Consolidado'!AK126=Conferidor!$CC$2,'Anexo V - Quadro Consolidado'!P126,0)</f>
        <v>0</v>
      </c>
      <c r="CD127" s="43">
        <f>IF('Anexo V - Quadro Consolidado'!AK126=Conferidor!$CD$2,'Anexo V - Quadro Consolidado'!P126,0)</f>
        <v>0</v>
      </c>
      <c r="CE127" s="43">
        <f>IF('Anexo V - Quadro Consolidado'!AK126=Conferidor!$CE$2,'Anexo V - Quadro Consolidado'!P126,0)</f>
        <v>0</v>
      </c>
      <c r="CF127" s="43">
        <f>IF('Anexo V - Quadro Consolidado'!AK126=Conferidor!$CF$2,'Anexo V - Quadro Consolidado'!P126,0)</f>
        <v>0</v>
      </c>
      <c r="CH127" s="43">
        <f>IF('Anexo V - Quadro Consolidado'!AM126=Conferidor!$CH$2,'Anexo V - Quadro Consolidado'!R126,0)</f>
        <v>0</v>
      </c>
      <c r="CI127" s="43">
        <f>IF('Anexo V - Quadro Consolidado'!AM126=Conferidor!$CI$2,'Anexo V - Quadro Consolidado'!R126,0)</f>
        <v>0</v>
      </c>
      <c r="CJ127" s="43">
        <f>IF('Anexo V - Quadro Consolidado'!AM126=Conferidor!$CJ$2,'Anexo V - Quadro Consolidado'!R126,0)</f>
        <v>0</v>
      </c>
      <c r="CK127" s="43">
        <f>IF('Anexo V - Quadro Consolidado'!AM126=Conferidor!$CK$2,'Anexo V - Quadro Consolidado'!R126,0)</f>
        <v>0</v>
      </c>
      <c r="CL127" s="43">
        <f>IF('Anexo V - Quadro Consolidado'!AM126=Conferidor!$CL$2,'Anexo V - Quadro Consolidado'!R126,0)</f>
        <v>0</v>
      </c>
      <c r="CM127" s="43">
        <f>IF('Anexo V - Quadro Consolidado'!AM126=Conferidor!$CM$2,'Anexo V - Quadro Consolidado'!R126,0)</f>
        <v>0</v>
      </c>
      <c r="CO127" s="43">
        <f>IF('Anexo V - Quadro Consolidado'!AN126=Conferidor!$CO$2,'Anexo V - Quadro Consolidado'!S126,0)</f>
        <v>0</v>
      </c>
      <c r="CP127" s="43">
        <f>IF('Anexo V - Quadro Consolidado'!AN126=Conferidor!$CP$2,'Anexo V - Quadro Consolidado'!S126,0)</f>
        <v>0</v>
      </c>
      <c r="CQ127" s="43">
        <f>IF('Anexo V - Quadro Consolidado'!AN126=Conferidor!$CQ$2,'Anexo V - Quadro Consolidado'!S126,0)</f>
        <v>0</v>
      </c>
      <c r="CR127" s="43">
        <f>IF('Anexo V - Quadro Consolidado'!AN126=Conferidor!$CR$2,'Anexo V - Quadro Consolidado'!S126,0)</f>
        <v>0</v>
      </c>
      <c r="CS127" s="43">
        <f>IF('Anexo V - Quadro Consolidado'!AN126=Conferidor!$CS$2,'Anexo V - Quadro Consolidado'!S126,0)</f>
        <v>0</v>
      </c>
      <c r="CT127" s="43">
        <f>IF('Anexo V - Quadro Consolidado'!AN126=Conferidor!$CT$2,'Anexo V - Quadro Consolidado'!S126,0)</f>
        <v>0</v>
      </c>
      <c r="CV127" s="43">
        <f>IF('Anexo V - Quadro Consolidado'!AO126=Conferidor!$CV$2,'Anexo V - Quadro Consolidado'!T126,0)</f>
        <v>0</v>
      </c>
      <c r="CW127" s="43">
        <f>IF('Anexo V - Quadro Consolidado'!AO126=Conferidor!$CW$2,'Anexo V - Quadro Consolidado'!T126,0)</f>
        <v>0</v>
      </c>
      <c r="CX127" s="43">
        <f>IF('Anexo V - Quadro Consolidado'!AO126=Conferidor!$CX$2,'Anexo V - Quadro Consolidado'!T126,0)</f>
        <v>0</v>
      </c>
      <c r="CY127" s="43">
        <f>IF('Anexo V - Quadro Consolidado'!AO126=Conferidor!$CY$2,'Anexo V - Quadro Consolidado'!T126,0)</f>
        <v>0</v>
      </c>
      <c r="CZ127" s="43">
        <f>IF('Anexo V - Quadro Consolidado'!AO126=Conferidor!$CZ$2,'Anexo V - Quadro Consolidado'!T126,0)</f>
        <v>0</v>
      </c>
      <c r="DA127" s="43">
        <f>IF('Anexo V - Quadro Consolidado'!AO126=Conferidor!$DA$2,'Anexo V - Quadro Consolidado'!T126,0)</f>
        <v>0</v>
      </c>
      <c r="DC127" s="43">
        <f>IF('Anexo V - Quadro Consolidado'!AL126=Conferidor!$DC$2,'Anexo V - Quadro Consolidado'!Q126,0)</f>
        <v>0</v>
      </c>
      <c r="DD127" s="43">
        <f>IF('Anexo V - Quadro Consolidado'!AL126=Conferidor!$DD$2,'Anexo V - Quadro Consolidado'!Q126,0)</f>
        <v>0</v>
      </c>
      <c r="DE127" s="43">
        <f>IF('Anexo V - Quadro Consolidado'!AL126=Conferidor!$DE$2,'Anexo V - Quadro Consolidado'!Q126,0)</f>
        <v>0</v>
      </c>
      <c r="DF127" s="43">
        <f>IF('Anexo V - Quadro Consolidado'!AL126=Conferidor!$DF$2,'Anexo V - Quadro Consolidado'!Q126,0)</f>
        <v>0</v>
      </c>
      <c r="DG127" s="43">
        <f>IF('Anexo V - Quadro Consolidado'!AL126=Conferidor!$DG$2,'Anexo V - Quadro Consolidado'!Q126,0)</f>
        <v>0</v>
      </c>
      <c r="DH127" s="43">
        <f>IF('Anexo V - Quadro Consolidado'!AL126=Conferidor!$DH$2,'Anexo V - Quadro Consolidado'!Q126,0)</f>
        <v>0</v>
      </c>
      <c r="DJ127" s="43">
        <f>IF('Anexo V - Quadro Consolidado'!AP126=Conferidor!$DJ$2,'Anexo V - Quadro Consolidado'!U126,0)</f>
        <v>0</v>
      </c>
      <c r="DK127" s="43">
        <f>IF('Anexo V - Quadro Consolidado'!AP126=Conferidor!$DK$2,'Anexo V - Quadro Consolidado'!U126,0)</f>
        <v>0</v>
      </c>
      <c r="DL127" s="43">
        <f>IF('Anexo V - Quadro Consolidado'!AP126=Conferidor!$DL$2,'Anexo V - Quadro Consolidado'!U126,0)</f>
        <v>0</v>
      </c>
      <c r="DM127" s="43">
        <f>IF('Anexo V - Quadro Consolidado'!AP126=Conferidor!$DM$2,'Anexo V - Quadro Consolidado'!U126,0)</f>
        <v>0</v>
      </c>
      <c r="DN127" s="43">
        <f>IF('Anexo V - Quadro Consolidado'!AP126=Conferidor!$DN$2,'Anexo V - Quadro Consolidado'!U126,0)</f>
        <v>0</v>
      </c>
      <c r="DO127" s="43">
        <f>IF('Anexo V - Quadro Consolidado'!AP126=Conferidor!$DO$2,'Anexo V - Quadro Consolidado'!U126,0)</f>
        <v>0</v>
      </c>
      <c r="DQ127" s="43">
        <f>IF('Anexo V - Quadro Consolidado'!AQ126=Conferidor!$DQ$2,'Anexo V - Quadro Consolidado'!V126,0)</f>
        <v>0</v>
      </c>
      <c r="DR127" s="43">
        <f>IF('Anexo V - Quadro Consolidado'!AQ126=Conferidor!$DR$2,'Anexo V - Quadro Consolidado'!V126,0)</f>
        <v>0</v>
      </c>
      <c r="DS127" s="43">
        <f>IF('Anexo V - Quadro Consolidado'!AQ126=Conferidor!$DS$2,'Anexo V - Quadro Consolidado'!V126,0)</f>
        <v>0</v>
      </c>
      <c r="DT127" s="43">
        <f>IF('Anexo V - Quadro Consolidado'!AQ126=Conferidor!$DT$2,'Anexo V - Quadro Consolidado'!V126,0)</f>
        <v>0</v>
      </c>
      <c r="DU127" s="43">
        <f>IF('Anexo V - Quadro Consolidado'!AQ126=Conferidor!$DU$2,'Anexo V - Quadro Consolidado'!V126,0)</f>
        <v>0</v>
      </c>
      <c r="DV127" s="43">
        <f>IF('Anexo V - Quadro Consolidado'!AQ126=Conferidor!$DV$2,'Anexo V - Quadro Consolidado'!V126,0)</f>
        <v>0</v>
      </c>
      <c r="DX127" s="22">
        <f>IF('Anexo V - Quadro Consolidado'!AR126=Conferidor!$DX$2,'Anexo V - Quadro Consolidado'!W126,0)</f>
        <v>0</v>
      </c>
      <c r="DY127" s="22">
        <f>IF('Anexo V - Quadro Consolidado'!AR126=Conferidor!$DY$2,'Anexo V - Quadro Consolidado'!W126,0)</f>
        <v>0</v>
      </c>
      <c r="DZ127" s="22">
        <f>IF('Anexo V - Quadro Consolidado'!AR126=Conferidor!$DZ$2,'Anexo V - Quadro Consolidado'!W126,0)</f>
        <v>0</v>
      </c>
      <c r="EA127" s="22">
        <f>IF('Anexo V - Quadro Consolidado'!AR126=Conferidor!$EA$2,'Anexo V - Quadro Consolidado'!W126,0)</f>
        <v>0</v>
      </c>
      <c r="EB127" s="22">
        <f>IF('Anexo V - Quadro Consolidado'!AR126=Conferidor!$EB$2,'Anexo V - Quadro Consolidado'!W126,0)</f>
        <v>0</v>
      </c>
      <c r="EC127" s="22">
        <f>IF('Anexo V - Quadro Consolidado'!AR126=Conferidor!$EC$2,'Anexo V - Quadro Consolidado'!W126,0)</f>
        <v>0</v>
      </c>
      <c r="EE127" s="43">
        <f>IF('Anexo V - Quadro Consolidado'!AS126=Conferidor!$EE$2,'Anexo V - Quadro Consolidado'!X126,0)</f>
        <v>0</v>
      </c>
      <c r="EF127" s="43">
        <f>IF('Anexo V - Quadro Consolidado'!AS126=Conferidor!$EF$2,'Anexo V - Quadro Consolidado'!X126,0)</f>
        <v>0</v>
      </c>
      <c r="EG127" s="43">
        <f>IF('Anexo V - Quadro Consolidado'!AS126=Conferidor!$EG$2,'Anexo V - Quadro Consolidado'!X126,0)</f>
        <v>0</v>
      </c>
      <c r="EH127" s="43">
        <f>IF('Anexo V - Quadro Consolidado'!AS126=Conferidor!$EH$2,'Anexo V - Quadro Consolidado'!X126,0)</f>
        <v>0</v>
      </c>
      <c r="EI127" s="43">
        <f>IF('Anexo V - Quadro Consolidado'!AS126=Conferidor!$EI$2,'Anexo V - Quadro Consolidado'!X126,0)</f>
        <v>0</v>
      </c>
      <c r="EJ127" s="43">
        <f>IF('Anexo V - Quadro Consolidado'!AS126=Conferidor!$EJ$2,'Anexo V - Quadro Consolidado'!X126,0)</f>
        <v>0</v>
      </c>
      <c r="EL127" s="43">
        <f>IF('Anexo V - Quadro Consolidado'!AT126=Conferidor!$EL$2,'Anexo V - Quadro Consolidado'!Y126,0)</f>
        <v>0</v>
      </c>
      <c r="EM127" s="43">
        <f>IF('Anexo V - Quadro Consolidado'!AT126=Conferidor!$EM$2,'Anexo V - Quadro Consolidado'!Y126,0)</f>
        <v>0</v>
      </c>
      <c r="EN127" s="43">
        <f>IF('Anexo V - Quadro Consolidado'!AT126=Conferidor!$EN$2,'Anexo V - Quadro Consolidado'!Y126,0)</f>
        <v>0</v>
      </c>
      <c r="EO127" s="43">
        <f>IF('Anexo V - Quadro Consolidado'!AT126=Conferidor!$EO$2,'Anexo V - Quadro Consolidado'!Y126,0)</f>
        <v>0</v>
      </c>
      <c r="EP127" s="43">
        <f>IF('Anexo V - Quadro Consolidado'!AT126=Conferidor!$EP$2,'Anexo V - Quadro Consolidado'!Y126,0)</f>
        <v>0</v>
      </c>
      <c r="EQ127" s="43">
        <f>IF('Anexo V - Quadro Consolidado'!AT126=Conferidor!$EQ$2,'Anexo V - Quadro Consolidado'!Y126,0)</f>
        <v>0</v>
      </c>
    </row>
    <row r="128" spans="1:147">
      <c r="A128" s="12" t="s">
        <v>617</v>
      </c>
      <c r="B128" s="12" t="s">
        <v>617</v>
      </c>
      <c r="C128" s="12" t="s">
        <v>632</v>
      </c>
      <c r="D128" s="50">
        <f>IF('Anexo V - Quadro Consolidado'!AA127=Conferidor!$D$2,'Anexo V - Quadro Consolidado'!F127,0)</f>
        <v>0</v>
      </c>
      <c r="E128" s="50">
        <f>IF('Anexo V - Quadro Consolidado'!AA127=Conferidor!$E$2,'Anexo V - Quadro Consolidado'!F127,0)</f>
        <v>0</v>
      </c>
      <c r="F128" s="50">
        <f>IF('Anexo V - Quadro Consolidado'!AA127=Conferidor!$F$2,'Anexo V - Quadro Consolidado'!F127,0)</f>
        <v>0</v>
      </c>
      <c r="G128" s="50">
        <f>IF('Anexo V - Quadro Consolidado'!AA127=Conferidor!$G$2,'Anexo V - Quadro Consolidado'!F127,0)</f>
        <v>0</v>
      </c>
      <c r="H128" s="50">
        <f>IF('Anexo V - Quadro Consolidado'!AA127=Conferidor!$H$2,'Anexo V - Quadro Consolidado'!F127,0)</f>
        <v>0</v>
      </c>
      <c r="I128" s="50">
        <f>IF('Anexo V - Quadro Consolidado'!AA127=Conferidor!$I$2,'Anexo V - Quadro Consolidado'!F127,0)</f>
        <v>0</v>
      </c>
      <c r="K128" s="262">
        <f>IF('Anexo V - Quadro Consolidado'!AB127=Conferidor!$K$2,'Anexo V - Quadro Consolidado'!G127,0)</f>
        <v>0</v>
      </c>
      <c r="L128" s="262">
        <f>IF('Anexo V - Quadro Consolidado'!AB127=Conferidor!$L$2,'Anexo V - Quadro Consolidado'!G127,0)</f>
        <v>0</v>
      </c>
      <c r="M128" s="262">
        <f>IF('Anexo V - Quadro Consolidado'!AB127=Conferidor!$M$2,'Anexo V - Quadro Consolidado'!G127,0)</f>
        <v>0</v>
      </c>
      <c r="N128" s="262">
        <f>IF('Anexo V - Quadro Consolidado'!AB127=Conferidor!$N$2,'Anexo V - Quadro Consolidado'!G127,0)</f>
        <v>0</v>
      </c>
      <c r="O128" s="262">
        <f>IF('Anexo V - Quadro Consolidado'!AB127=Conferidor!$O$2,'Anexo V - Quadro Consolidado'!G127,0)</f>
        <v>0</v>
      </c>
      <c r="P128" s="262">
        <f>IF('Anexo V - Quadro Consolidado'!AB127=Conferidor!$P$2,'Anexo V - Quadro Consolidado'!G127,0)</f>
        <v>0</v>
      </c>
      <c r="R128" s="50">
        <f>IF('Anexo V - Quadro Consolidado'!AC127=Conferidor!$R$2,'Anexo V - Quadro Consolidado'!H127,0)</f>
        <v>0</v>
      </c>
      <c r="S128" s="50">
        <f>IF('Anexo V - Quadro Consolidado'!AC127=Conferidor!$S$2,'Anexo V - Quadro Consolidado'!H127,0)</f>
        <v>0</v>
      </c>
      <c r="T128" s="50">
        <f>IF('Anexo V - Quadro Consolidado'!AC127=Conferidor!$T$2,'Anexo V - Quadro Consolidado'!H127,0)</f>
        <v>0</v>
      </c>
      <c r="U128" s="50">
        <f>IF('Anexo V - Quadro Consolidado'!AC127=Conferidor!$U$2,'Anexo V - Quadro Consolidado'!H127,0)</f>
        <v>0</v>
      </c>
      <c r="V128" s="50">
        <f>IF('Anexo V - Quadro Consolidado'!AC127=Conferidor!$V$2,'Anexo V - Quadro Consolidado'!H127,0)</f>
        <v>0</v>
      </c>
      <c r="W128" s="50">
        <f>IF('Anexo V - Quadro Consolidado'!AC127=Conferidor!$W$2,'Anexo V - Quadro Consolidado'!H127,0)</f>
        <v>0</v>
      </c>
      <c r="Y128" s="43">
        <f>IF('Anexo V - Quadro Consolidado'!AH127=Conferidor!$Y$2,'Anexo V - Quadro Consolidado'!M127,0)</f>
        <v>0</v>
      </c>
      <c r="Z128" s="43">
        <f>IF('Anexo V - Quadro Consolidado'!AH127=Conferidor!$Z$2,'Anexo V - Quadro Consolidado'!M127,0)</f>
        <v>0</v>
      </c>
      <c r="AA128" s="43">
        <f>IF('Anexo V - Quadro Consolidado'!AH127=Conferidor!$AA$2,'Anexo V - Quadro Consolidado'!M127,0)</f>
        <v>0</v>
      </c>
      <c r="AB128" s="43">
        <f>IF('Anexo V - Quadro Consolidado'!AH127=Conferidor!$AB$2,'Anexo V - Quadro Consolidado'!M127,0)</f>
        <v>0</v>
      </c>
      <c r="AC128" s="43">
        <f>IF('Anexo V - Quadro Consolidado'!AH127=Conferidor!$AC$2,'Anexo V - Quadro Consolidado'!M127,0)</f>
        <v>0</v>
      </c>
      <c r="AD128" s="43">
        <f>IF('Anexo V - Quadro Consolidado'!AH127=Conferidor!$AD$2,'Anexo V - Quadro Consolidado'!M127,0)</f>
        <v>0</v>
      </c>
      <c r="AF128" s="43">
        <f>IF('Anexo V - Quadro Consolidado'!AI127=Conferidor!$AF$2,'Anexo V - Quadro Consolidado'!N127,0)</f>
        <v>0</v>
      </c>
      <c r="AG128" s="43">
        <f>IF('Anexo V - Quadro Consolidado'!AI127=Conferidor!$AG$2,'Anexo V - Quadro Consolidado'!N127,0)</f>
        <v>0</v>
      </c>
      <c r="AH128" s="43">
        <f>IF('Anexo V - Quadro Consolidado'!AI127=Conferidor!$AH$2,'Anexo V - Quadro Consolidado'!N127,0)</f>
        <v>0</v>
      </c>
      <c r="AI128" s="43">
        <f>IF('Anexo V - Quadro Consolidado'!AI127=Conferidor!$AI$2,'Anexo V - Quadro Consolidado'!N127,0)</f>
        <v>0</v>
      </c>
      <c r="AJ128" s="43">
        <f>IF('Anexo V - Quadro Consolidado'!AI127=Conferidor!$AJ$2,'Anexo V - Quadro Consolidado'!N127,0)</f>
        <v>0</v>
      </c>
      <c r="AK128" s="43">
        <f>IF('Anexo V - Quadro Consolidado'!AI127=Conferidor!$AK$2,'Anexo V - Quadro Consolidado'!N127,0)</f>
        <v>0</v>
      </c>
      <c r="AM128" s="43">
        <f>IF('Anexo V - Quadro Consolidado'!AJ127=Conferidor!$AM$2,'Anexo V - Quadro Consolidado'!O127,0)</f>
        <v>0</v>
      </c>
      <c r="AN128" s="43">
        <f>IF('Anexo V - Quadro Consolidado'!AJ127=Conferidor!$AN$2,'Anexo V - Quadro Consolidado'!O127,0)</f>
        <v>0</v>
      </c>
      <c r="AO128" s="43">
        <f>IF('Anexo V - Quadro Consolidado'!AJ127=Conferidor!$AO$2,'Anexo V - Quadro Consolidado'!O127,0)</f>
        <v>0</v>
      </c>
      <c r="AP128" s="43">
        <f>IF('Anexo V - Quadro Consolidado'!AJ127=Conferidor!$AP$2,'Anexo V - Quadro Consolidado'!O127,0)</f>
        <v>0</v>
      </c>
      <c r="AQ128" s="43">
        <f>IF('Anexo V - Quadro Consolidado'!AJ127=Conferidor!$AQ$2,'Anexo V - Quadro Consolidado'!O127,0)</f>
        <v>0</v>
      </c>
      <c r="AR128" s="43">
        <f>IF('Anexo V - Quadro Consolidado'!AJ127=Conferidor!$AR$2,'Anexo V - Quadro Consolidado'!O127,0)</f>
        <v>0</v>
      </c>
      <c r="AT128" s="43">
        <f>IF('Anexo V - Quadro Consolidado'!AE127=Conferidor!$AT$2,'Anexo V - Quadro Consolidado'!J127,0)</f>
        <v>0</v>
      </c>
      <c r="AU128" s="43">
        <f>IF('Anexo V - Quadro Consolidado'!AE127=Conferidor!$AU$2,'Anexo V - Quadro Consolidado'!J127,0)</f>
        <v>0</v>
      </c>
      <c r="AV128" s="43">
        <f>IF('Anexo V - Quadro Consolidado'!AE127=Conferidor!$AV$2,'Anexo V - Quadro Consolidado'!J127,0)</f>
        <v>0</v>
      </c>
      <c r="AW128" s="43">
        <f>IF('Anexo V - Quadro Consolidado'!AE127=Conferidor!$AW$2,'Anexo V - Quadro Consolidado'!J127,0)</f>
        <v>0</v>
      </c>
      <c r="AX128" s="43">
        <f>IF('Anexo V - Quadro Consolidado'!AE127=Conferidor!$AX$2,'Anexo V - Quadro Consolidado'!J127,0)</f>
        <v>0</v>
      </c>
      <c r="AY128" s="43">
        <f>IF('Anexo V - Quadro Consolidado'!AE127=Conferidor!$AY$2,'Anexo V - Quadro Consolidado'!J127,0)</f>
        <v>0</v>
      </c>
      <c r="AZ128" s="43">
        <f>IF('Anexo V - Quadro Consolidado'!AE127=Conferidor!$AZ$2,'Anexo V - Quadro Consolidado'!J127,0)</f>
        <v>0</v>
      </c>
      <c r="BA128" s="43">
        <f>IF('Anexo V - Quadro Consolidado'!AE127=Conferidor!$BA$2,'Anexo V - Quadro Consolidado'!J127,0)</f>
        <v>0</v>
      </c>
      <c r="BB128" s="43">
        <f>IF('Anexo V - Quadro Consolidado'!AE127=Conferidor!$BB$2,'Anexo V - Quadro Consolidado'!J127,0)</f>
        <v>0</v>
      </c>
      <c r="BD128" s="43">
        <f>IF('Anexo V - Quadro Consolidado'!AF127=Conferidor!$BD$2,'Anexo V - Quadro Consolidado'!K127,0)</f>
        <v>0</v>
      </c>
      <c r="BE128" s="43">
        <f>IF('Anexo V - Quadro Consolidado'!AF127=Conferidor!$BE$2,'Anexo V - Quadro Consolidado'!K127,0)</f>
        <v>0</v>
      </c>
      <c r="BF128" s="43">
        <f>IF('Anexo V - Quadro Consolidado'!AF127=Conferidor!$BF$2,'Anexo V - Quadro Consolidado'!K127,0)</f>
        <v>0</v>
      </c>
      <c r="BG128" s="43">
        <f>IF('Anexo V - Quadro Consolidado'!AF127=Conferidor!$BG$2,'Anexo V - Quadro Consolidado'!K127,0)</f>
        <v>0</v>
      </c>
      <c r="BH128" s="43">
        <f>IF('Anexo V - Quadro Consolidado'!AF127=Conferidor!$BH$2,'Anexo V - Quadro Consolidado'!K127,0)</f>
        <v>0</v>
      </c>
      <c r="BI128" s="43">
        <f>IF('Anexo V - Quadro Consolidado'!AF127=Conferidor!$BI$2,'Anexo V - Quadro Consolidado'!K127,0)</f>
        <v>0</v>
      </c>
      <c r="BJ128" s="43">
        <f>IF('Anexo V - Quadro Consolidado'!AF127=Conferidor!$BJ$2,'Anexo V - Quadro Consolidado'!K127,0)</f>
        <v>1</v>
      </c>
      <c r="BK128" s="43">
        <f>IF('Anexo V - Quadro Consolidado'!AF127=Conferidor!$BK$2,'Anexo V - Quadro Consolidado'!K127,0)</f>
        <v>0</v>
      </c>
      <c r="BM128" s="43">
        <f>IF('Anexo V - Quadro Consolidado'!AG127=Conferidor!$BM$2,'Anexo V - Quadro Consolidado'!L127,0)</f>
        <v>0</v>
      </c>
      <c r="BN128" s="43">
        <f>IF('Anexo V - Quadro Consolidado'!AG127=Conferidor!$BN$2,'Anexo V - Quadro Consolidado'!L127,0)</f>
        <v>0</v>
      </c>
      <c r="BO128" s="43">
        <f>IF('Anexo V - Quadro Consolidado'!AG127=Conferidor!$BO$2,'Anexo V - Quadro Consolidado'!L127,0)</f>
        <v>0</v>
      </c>
      <c r="BP128" s="43">
        <f>IF('Anexo V - Quadro Consolidado'!AG127=Conferidor!$BP$2,'Anexo V - Quadro Consolidado'!L127,0)</f>
        <v>0</v>
      </c>
      <c r="BQ128" s="43">
        <f>IF('Anexo V - Quadro Consolidado'!AG127=Conferidor!$BQ$2,'Anexo V - Quadro Consolidado'!L127,0)</f>
        <v>0</v>
      </c>
      <c r="BR128" s="43">
        <f>IF('Anexo V - Quadro Consolidado'!AG127=Conferidor!$BR$2,'Anexo V - Quadro Consolidado'!L127,0)</f>
        <v>0</v>
      </c>
      <c r="BT128" s="43">
        <f>IF('Anexo V - Quadro Consolidado'!AD127=Conferidor!$BT$2,'Anexo V - Quadro Consolidado'!I127,0)</f>
        <v>0</v>
      </c>
      <c r="BU128" s="43">
        <f>IF('Anexo V - Quadro Consolidado'!AD127=Conferidor!$BU$2,'Anexo V - Quadro Consolidado'!I127,0)</f>
        <v>0</v>
      </c>
      <c r="BV128" s="43">
        <f>IF('Anexo V - Quadro Consolidado'!AD127=Conferidor!$BV$2,'Anexo V - Quadro Consolidado'!I127,0)</f>
        <v>0</v>
      </c>
      <c r="BW128" s="43">
        <f>IF('Anexo V - Quadro Consolidado'!AD127=Conferidor!$BW$2,'Anexo V - Quadro Consolidado'!I127,0)</f>
        <v>0</v>
      </c>
      <c r="BX128" s="43">
        <f>IF('Anexo V - Quadro Consolidado'!AD127=Conferidor!$BX$2,'Anexo V - Quadro Consolidado'!I127,0)</f>
        <v>0</v>
      </c>
      <c r="BY128" s="43">
        <f>IF('Anexo V - Quadro Consolidado'!AD127=Conferidor!$BY$2,'Anexo V - Quadro Consolidado'!I127,0)</f>
        <v>0</v>
      </c>
      <c r="CA128" s="43">
        <f>IF('Anexo V - Quadro Consolidado'!AK127=Conferidor!$CA$2,'Anexo V - Quadro Consolidado'!P127,0)</f>
        <v>0</v>
      </c>
      <c r="CB128" s="43">
        <f>IF('Anexo V - Quadro Consolidado'!AK127=Conferidor!$CB$2,'Anexo V - Quadro Consolidado'!P127,0)</f>
        <v>0</v>
      </c>
      <c r="CC128" s="43">
        <f>IF('Anexo V - Quadro Consolidado'!AK127=Conferidor!$CC$2,'Anexo V - Quadro Consolidado'!P127,0)</f>
        <v>0</v>
      </c>
      <c r="CD128" s="43">
        <f>IF('Anexo V - Quadro Consolidado'!AK127=Conferidor!$CD$2,'Anexo V - Quadro Consolidado'!P127,0)</f>
        <v>0</v>
      </c>
      <c r="CE128" s="43">
        <f>IF('Anexo V - Quadro Consolidado'!AK127=Conferidor!$CE$2,'Anexo V - Quadro Consolidado'!P127,0)</f>
        <v>0</v>
      </c>
      <c r="CF128" s="43">
        <f>IF('Anexo V - Quadro Consolidado'!AK127=Conferidor!$CF$2,'Anexo V - Quadro Consolidado'!P127,0)</f>
        <v>0</v>
      </c>
      <c r="CH128" s="43">
        <f>IF('Anexo V - Quadro Consolidado'!AM127=Conferidor!$CH$2,'Anexo V - Quadro Consolidado'!R127,0)</f>
        <v>0</v>
      </c>
      <c r="CI128" s="43">
        <f>IF('Anexo V - Quadro Consolidado'!AM127=Conferidor!$CI$2,'Anexo V - Quadro Consolidado'!R127,0)</f>
        <v>0</v>
      </c>
      <c r="CJ128" s="43">
        <f>IF('Anexo V - Quadro Consolidado'!AM127=Conferidor!$CJ$2,'Anexo V - Quadro Consolidado'!R127,0)</f>
        <v>0</v>
      </c>
      <c r="CK128" s="43">
        <f>IF('Anexo V - Quadro Consolidado'!AM127=Conferidor!$CK$2,'Anexo V - Quadro Consolidado'!R127,0)</f>
        <v>0</v>
      </c>
      <c r="CL128" s="43">
        <f>IF('Anexo V - Quadro Consolidado'!AM127=Conferidor!$CL$2,'Anexo V - Quadro Consolidado'!R127,0)</f>
        <v>0</v>
      </c>
      <c r="CM128" s="43">
        <f>IF('Anexo V - Quadro Consolidado'!AM127=Conferidor!$CM$2,'Anexo V - Quadro Consolidado'!R127,0)</f>
        <v>0</v>
      </c>
      <c r="CO128" s="43">
        <f>IF('Anexo V - Quadro Consolidado'!AN127=Conferidor!$CO$2,'Anexo V - Quadro Consolidado'!S127,0)</f>
        <v>0</v>
      </c>
      <c r="CP128" s="43">
        <f>IF('Anexo V - Quadro Consolidado'!AN127=Conferidor!$CP$2,'Anexo V - Quadro Consolidado'!S127,0)</f>
        <v>0</v>
      </c>
      <c r="CQ128" s="43">
        <f>IF('Anexo V - Quadro Consolidado'!AN127=Conferidor!$CQ$2,'Anexo V - Quadro Consolidado'!S127,0)</f>
        <v>0</v>
      </c>
      <c r="CR128" s="43">
        <f>IF('Anexo V - Quadro Consolidado'!AN127=Conferidor!$CR$2,'Anexo V - Quadro Consolidado'!S127,0)</f>
        <v>0</v>
      </c>
      <c r="CS128" s="43">
        <f>IF('Anexo V - Quadro Consolidado'!AN127=Conferidor!$CS$2,'Anexo V - Quadro Consolidado'!S127,0)</f>
        <v>0</v>
      </c>
      <c r="CT128" s="43">
        <f>IF('Anexo V - Quadro Consolidado'!AN127=Conferidor!$CT$2,'Anexo V - Quadro Consolidado'!S127,0)</f>
        <v>0</v>
      </c>
      <c r="CV128" s="43">
        <f>IF('Anexo V - Quadro Consolidado'!AO127=Conferidor!$CV$2,'Anexo V - Quadro Consolidado'!T127,0)</f>
        <v>0</v>
      </c>
      <c r="CW128" s="43">
        <f>IF('Anexo V - Quadro Consolidado'!AO127=Conferidor!$CW$2,'Anexo V - Quadro Consolidado'!T127,0)</f>
        <v>0</v>
      </c>
      <c r="CX128" s="43">
        <f>IF('Anexo V - Quadro Consolidado'!AO127=Conferidor!$CX$2,'Anexo V - Quadro Consolidado'!T127,0)</f>
        <v>0</v>
      </c>
      <c r="CY128" s="43">
        <f>IF('Anexo V - Quadro Consolidado'!AO127=Conferidor!$CY$2,'Anexo V - Quadro Consolidado'!T127,0)</f>
        <v>0</v>
      </c>
      <c r="CZ128" s="43">
        <f>IF('Anexo V - Quadro Consolidado'!AO127=Conferidor!$CZ$2,'Anexo V - Quadro Consolidado'!T127,0)</f>
        <v>0</v>
      </c>
      <c r="DA128" s="43">
        <f>IF('Anexo V - Quadro Consolidado'!AO127=Conferidor!$DA$2,'Anexo V - Quadro Consolidado'!T127,0)</f>
        <v>0</v>
      </c>
      <c r="DC128" s="43">
        <f>IF('Anexo V - Quadro Consolidado'!AL127=Conferidor!$DC$2,'Anexo V - Quadro Consolidado'!Q127,0)</f>
        <v>0</v>
      </c>
      <c r="DD128" s="43">
        <f>IF('Anexo V - Quadro Consolidado'!AL127=Conferidor!$DD$2,'Anexo V - Quadro Consolidado'!Q127,0)</f>
        <v>0</v>
      </c>
      <c r="DE128" s="43">
        <f>IF('Anexo V - Quadro Consolidado'!AL127=Conferidor!$DE$2,'Anexo V - Quadro Consolidado'!Q127,0)</f>
        <v>0</v>
      </c>
      <c r="DF128" s="43">
        <f>IF('Anexo V - Quadro Consolidado'!AL127=Conferidor!$DF$2,'Anexo V - Quadro Consolidado'!Q127,0)</f>
        <v>0</v>
      </c>
      <c r="DG128" s="43">
        <f>IF('Anexo V - Quadro Consolidado'!AL127=Conferidor!$DG$2,'Anexo V - Quadro Consolidado'!Q127,0)</f>
        <v>0</v>
      </c>
      <c r="DH128" s="43">
        <f>IF('Anexo V - Quadro Consolidado'!AL127=Conferidor!$DH$2,'Anexo V - Quadro Consolidado'!Q127,0)</f>
        <v>0</v>
      </c>
      <c r="DJ128" s="43">
        <f>IF('Anexo V - Quadro Consolidado'!AP127=Conferidor!$DJ$2,'Anexo V - Quadro Consolidado'!U127,0)</f>
        <v>0</v>
      </c>
      <c r="DK128" s="43">
        <f>IF('Anexo V - Quadro Consolidado'!AP127=Conferidor!$DK$2,'Anexo V - Quadro Consolidado'!U127,0)</f>
        <v>0</v>
      </c>
      <c r="DL128" s="43">
        <f>IF('Anexo V - Quadro Consolidado'!AP127=Conferidor!$DL$2,'Anexo V - Quadro Consolidado'!U127,0)</f>
        <v>0</v>
      </c>
      <c r="DM128" s="43">
        <f>IF('Anexo V - Quadro Consolidado'!AP127=Conferidor!$DM$2,'Anexo V - Quadro Consolidado'!U127,0)</f>
        <v>0</v>
      </c>
      <c r="DN128" s="43">
        <f>IF('Anexo V - Quadro Consolidado'!AP127=Conferidor!$DN$2,'Anexo V - Quadro Consolidado'!U127,0)</f>
        <v>0</v>
      </c>
      <c r="DO128" s="43">
        <f>IF('Anexo V - Quadro Consolidado'!AP127=Conferidor!$DO$2,'Anexo V - Quadro Consolidado'!U127,0)</f>
        <v>0</v>
      </c>
      <c r="DQ128" s="43">
        <f>IF('Anexo V - Quadro Consolidado'!AQ127=Conferidor!$DQ$2,'Anexo V - Quadro Consolidado'!V127,0)</f>
        <v>0</v>
      </c>
      <c r="DR128" s="43">
        <f>IF('Anexo V - Quadro Consolidado'!AQ127=Conferidor!$DR$2,'Anexo V - Quadro Consolidado'!V127,0)</f>
        <v>0</v>
      </c>
      <c r="DS128" s="43">
        <f>IF('Anexo V - Quadro Consolidado'!AQ127=Conferidor!$DS$2,'Anexo V - Quadro Consolidado'!V127,0)</f>
        <v>0</v>
      </c>
      <c r="DT128" s="43">
        <f>IF('Anexo V - Quadro Consolidado'!AQ127=Conferidor!$DT$2,'Anexo V - Quadro Consolidado'!V127,0)</f>
        <v>0</v>
      </c>
      <c r="DU128" s="43">
        <f>IF('Anexo V - Quadro Consolidado'!AQ127=Conferidor!$DU$2,'Anexo V - Quadro Consolidado'!V127,0)</f>
        <v>0</v>
      </c>
      <c r="DV128" s="43">
        <f>IF('Anexo V - Quadro Consolidado'!AQ127=Conferidor!$DV$2,'Anexo V - Quadro Consolidado'!V127,0)</f>
        <v>0</v>
      </c>
      <c r="DX128" s="22">
        <f>IF('Anexo V - Quadro Consolidado'!AR127=Conferidor!$DX$2,'Anexo V - Quadro Consolidado'!W127,0)</f>
        <v>0</v>
      </c>
      <c r="DY128" s="22">
        <f>IF('Anexo V - Quadro Consolidado'!AR127=Conferidor!$DY$2,'Anexo V - Quadro Consolidado'!W127,0)</f>
        <v>0</v>
      </c>
      <c r="DZ128" s="22">
        <f>IF('Anexo V - Quadro Consolidado'!AR127=Conferidor!$DZ$2,'Anexo V - Quadro Consolidado'!W127,0)</f>
        <v>0</v>
      </c>
      <c r="EA128" s="22">
        <f>IF('Anexo V - Quadro Consolidado'!AR127=Conferidor!$EA$2,'Anexo V - Quadro Consolidado'!W127,0)</f>
        <v>0</v>
      </c>
      <c r="EB128" s="22">
        <f>IF('Anexo V - Quadro Consolidado'!AR127=Conferidor!$EB$2,'Anexo V - Quadro Consolidado'!W127,0)</f>
        <v>0</v>
      </c>
      <c r="EC128" s="22">
        <f>IF('Anexo V - Quadro Consolidado'!AR127=Conferidor!$EC$2,'Anexo V - Quadro Consolidado'!W127,0)</f>
        <v>0</v>
      </c>
      <c r="EE128" s="43">
        <f>IF('Anexo V - Quadro Consolidado'!AS127=Conferidor!$EE$2,'Anexo V - Quadro Consolidado'!X127,0)</f>
        <v>0</v>
      </c>
      <c r="EF128" s="43">
        <f>IF('Anexo V - Quadro Consolidado'!AS127=Conferidor!$EF$2,'Anexo V - Quadro Consolidado'!X127,0)</f>
        <v>0</v>
      </c>
      <c r="EG128" s="43">
        <f>IF('Anexo V - Quadro Consolidado'!AS127=Conferidor!$EG$2,'Anexo V - Quadro Consolidado'!X127,0)</f>
        <v>0</v>
      </c>
      <c r="EH128" s="43">
        <f>IF('Anexo V - Quadro Consolidado'!AS127=Conferidor!$EH$2,'Anexo V - Quadro Consolidado'!X127,0)</f>
        <v>0</v>
      </c>
      <c r="EI128" s="43">
        <f>IF('Anexo V - Quadro Consolidado'!AS127=Conferidor!$EI$2,'Anexo V - Quadro Consolidado'!X127,0)</f>
        <v>0</v>
      </c>
      <c r="EJ128" s="43">
        <f>IF('Anexo V - Quadro Consolidado'!AS127=Conferidor!$EJ$2,'Anexo V - Quadro Consolidado'!X127,0)</f>
        <v>0</v>
      </c>
      <c r="EL128" s="43">
        <f>IF('Anexo V - Quadro Consolidado'!AT127=Conferidor!$EL$2,'Anexo V - Quadro Consolidado'!Y127,0)</f>
        <v>0</v>
      </c>
      <c r="EM128" s="43">
        <f>IF('Anexo V - Quadro Consolidado'!AT127=Conferidor!$EM$2,'Anexo V - Quadro Consolidado'!Y127,0)</f>
        <v>0</v>
      </c>
      <c r="EN128" s="43">
        <f>IF('Anexo V - Quadro Consolidado'!AT127=Conferidor!$EN$2,'Anexo V - Quadro Consolidado'!Y127,0)</f>
        <v>0</v>
      </c>
      <c r="EO128" s="43">
        <f>IF('Anexo V - Quadro Consolidado'!AT127=Conferidor!$EO$2,'Anexo V - Quadro Consolidado'!Y127,0)</f>
        <v>0</v>
      </c>
      <c r="EP128" s="43">
        <f>IF('Anexo V - Quadro Consolidado'!AT127=Conferidor!$EP$2,'Anexo V - Quadro Consolidado'!Y127,0)</f>
        <v>0</v>
      </c>
      <c r="EQ128" s="43">
        <f>IF('Anexo V - Quadro Consolidado'!AT127=Conferidor!$EQ$2,'Anexo V - Quadro Consolidado'!Y127,0)</f>
        <v>0</v>
      </c>
    </row>
    <row r="129" spans="1:149">
      <c r="A129" s="12" t="s">
        <v>617</v>
      </c>
      <c r="B129" s="12" t="s">
        <v>617</v>
      </c>
      <c r="C129" s="12" t="s">
        <v>633</v>
      </c>
      <c r="D129" s="50">
        <f>IF('Anexo V - Quadro Consolidado'!AA128=Conferidor!$D$2,'Anexo V - Quadro Consolidado'!F128,0)</f>
        <v>0</v>
      </c>
      <c r="E129" s="50">
        <f>IF('Anexo V - Quadro Consolidado'!AA128=Conferidor!$E$2,'Anexo V - Quadro Consolidado'!F128,0)</f>
        <v>0</v>
      </c>
      <c r="F129" s="50">
        <f>IF('Anexo V - Quadro Consolidado'!AA128=Conferidor!$F$2,'Anexo V - Quadro Consolidado'!F128,0)</f>
        <v>0</v>
      </c>
      <c r="G129" s="50">
        <f>IF('Anexo V - Quadro Consolidado'!AA128=Conferidor!$G$2,'Anexo V - Quadro Consolidado'!F128,0)</f>
        <v>0</v>
      </c>
      <c r="H129" s="50">
        <f>IF('Anexo V - Quadro Consolidado'!AA128=Conferidor!$H$2,'Anexo V - Quadro Consolidado'!F128,0)</f>
        <v>0</v>
      </c>
      <c r="I129" s="50">
        <f>IF('Anexo V - Quadro Consolidado'!AA128=Conferidor!$I$2,'Anexo V - Quadro Consolidado'!F128,0)</f>
        <v>0</v>
      </c>
      <c r="K129" s="262">
        <f>IF('Anexo V - Quadro Consolidado'!AB128=Conferidor!$K$2,'Anexo V - Quadro Consolidado'!G128,0)</f>
        <v>0</v>
      </c>
      <c r="L129" s="262">
        <f>IF('Anexo V - Quadro Consolidado'!AB128=Conferidor!$L$2,'Anexo V - Quadro Consolidado'!G128,0)</f>
        <v>0</v>
      </c>
      <c r="M129" s="262">
        <f>IF('Anexo V - Quadro Consolidado'!AB128=Conferidor!$M$2,'Anexo V - Quadro Consolidado'!G128,0)</f>
        <v>0</v>
      </c>
      <c r="N129" s="262">
        <f>IF('Anexo V - Quadro Consolidado'!AB128=Conferidor!$N$2,'Anexo V - Quadro Consolidado'!G128,0)</f>
        <v>0</v>
      </c>
      <c r="O129" s="262">
        <f>IF('Anexo V - Quadro Consolidado'!AB128=Conferidor!$O$2,'Anexo V - Quadro Consolidado'!G128,0)</f>
        <v>0</v>
      </c>
      <c r="P129" s="262">
        <f>IF('Anexo V - Quadro Consolidado'!AB128=Conferidor!$P$2,'Anexo V - Quadro Consolidado'!G128,0)</f>
        <v>0</v>
      </c>
      <c r="R129" s="50">
        <f>IF('Anexo V - Quadro Consolidado'!AC128=Conferidor!$R$2,'Anexo V - Quadro Consolidado'!H128,0)</f>
        <v>0</v>
      </c>
      <c r="S129" s="50">
        <f>IF('Anexo V - Quadro Consolidado'!AC128=Conferidor!$S$2,'Anexo V - Quadro Consolidado'!H128,0)</f>
        <v>0</v>
      </c>
      <c r="T129" s="50">
        <f>IF('Anexo V - Quadro Consolidado'!AC128=Conferidor!$T$2,'Anexo V - Quadro Consolidado'!H128,0)</f>
        <v>0</v>
      </c>
      <c r="U129" s="50">
        <f>IF('Anexo V - Quadro Consolidado'!AC128=Conferidor!$U$2,'Anexo V - Quadro Consolidado'!H128,0)</f>
        <v>0</v>
      </c>
      <c r="V129" s="50">
        <f>IF('Anexo V - Quadro Consolidado'!AC128=Conferidor!$V$2,'Anexo V - Quadro Consolidado'!H128,0)</f>
        <v>0</v>
      </c>
      <c r="W129" s="50">
        <f>IF('Anexo V - Quadro Consolidado'!AC128=Conferidor!$W$2,'Anexo V - Quadro Consolidado'!H128,0)</f>
        <v>0</v>
      </c>
      <c r="Y129" s="43">
        <f>IF('Anexo V - Quadro Consolidado'!AH128=Conferidor!$Y$2,'Anexo V - Quadro Consolidado'!M128,0)</f>
        <v>0</v>
      </c>
      <c r="Z129" s="43">
        <f>IF('Anexo V - Quadro Consolidado'!AH128=Conferidor!$Z$2,'Anexo V - Quadro Consolidado'!M128,0)</f>
        <v>0</v>
      </c>
      <c r="AA129" s="43">
        <f>IF('Anexo V - Quadro Consolidado'!AH128=Conferidor!$AA$2,'Anexo V - Quadro Consolidado'!M128,0)</f>
        <v>0</v>
      </c>
      <c r="AB129" s="43">
        <f>IF('Anexo V - Quadro Consolidado'!AH128=Conferidor!$AB$2,'Anexo V - Quadro Consolidado'!M128,0)</f>
        <v>0</v>
      </c>
      <c r="AC129" s="43">
        <f>IF('Anexo V - Quadro Consolidado'!AH128=Conferidor!$AC$2,'Anexo V - Quadro Consolidado'!M128,0)</f>
        <v>0</v>
      </c>
      <c r="AD129" s="43">
        <f>IF('Anexo V - Quadro Consolidado'!AH128=Conferidor!$AD$2,'Anexo V - Quadro Consolidado'!M128,0)</f>
        <v>0</v>
      </c>
      <c r="AF129" s="43">
        <f>IF('Anexo V - Quadro Consolidado'!AI128=Conferidor!$AF$2,'Anexo V - Quadro Consolidado'!N128,0)</f>
        <v>0</v>
      </c>
      <c r="AG129" s="43">
        <f>IF('Anexo V - Quadro Consolidado'!AI128=Conferidor!$AG$2,'Anexo V - Quadro Consolidado'!N128,0)</f>
        <v>0</v>
      </c>
      <c r="AH129" s="43">
        <f>IF('Anexo V - Quadro Consolidado'!AI128=Conferidor!$AH$2,'Anexo V - Quadro Consolidado'!N128,0)</f>
        <v>0</v>
      </c>
      <c r="AI129" s="43">
        <f>IF('Anexo V - Quadro Consolidado'!AI128=Conferidor!$AI$2,'Anexo V - Quadro Consolidado'!N128,0)</f>
        <v>0</v>
      </c>
      <c r="AJ129" s="43">
        <f>IF('Anexo V - Quadro Consolidado'!AI128=Conferidor!$AJ$2,'Anexo V - Quadro Consolidado'!N128,0)</f>
        <v>0</v>
      </c>
      <c r="AK129" s="43">
        <f>IF('Anexo V - Quadro Consolidado'!AI128=Conferidor!$AK$2,'Anexo V - Quadro Consolidado'!N128,0)</f>
        <v>0</v>
      </c>
      <c r="AM129" s="43">
        <f>IF('Anexo V - Quadro Consolidado'!AJ128=Conferidor!$AM$2,'Anexo V - Quadro Consolidado'!O128,0)</f>
        <v>0</v>
      </c>
      <c r="AN129" s="43">
        <f>IF('Anexo V - Quadro Consolidado'!AJ128=Conferidor!$AN$2,'Anexo V - Quadro Consolidado'!O128,0)</f>
        <v>0</v>
      </c>
      <c r="AO129" s="43">
        <f>IF('Anexo V - Quadro Consolidado'!AJ128=Conferidor!$AO$2,'Anexo V - Quadro Consolidado'!O128,0)</f>
        <v>0</v>
      </c>
      <c r="AP129" s="43">
        <f>IF('Anexo V - Quadro Consolidado'!AJ128=Conferidor!$AP$2,'Anexo V - Quadro Consolidado'!O128,0)</f>
        <v>0</v>
      </c>
      <c r="AQ129" s="43">
        <f>IF('Anexo V - Quadro Consolidado'!AJ128=Conferidor!$AQ$2,'Anexo V - Quadro Consolidado'!O128,0)</f>
        <v>0</v>
      </c>
      <c r="AR129" s="43">
        <f>IF('Anexo V - Quadro Consolidado'!AJ128=Conferidor!$AR$2,'Anexo V - Quadro Consolidado'!O128,0)</f>
        <v>0</v>
      </c>
      <c r="AT129" s="43">
        <f>IF('Anexo V - Quadro Consolidado'!AE128=Conferidor!$AT$2,'Anexo V - Quadro Consolidado'!J128,0)</f>
        <v>0</v>
      </c>
      <c r="AU129" s="43">
        <f>IF('Anexo V - Quadro Consolidado'!AE128=Conferidor!$AU$2,'Anexo V - Quadro Consolidado'!J128,0)</f>
        <v>0</v>
      </c>
      <c r="AV129" s="43">
        <f>IF('Anexo V - Quadro Consolidado'!AE128=Conferidor!$AV$2,'Anexo V - Quadro Consolidado'!J128,0)</f>
        <v>0</v>
      </c>
      <c r="AW129" s="43">
        <f>IF('Anexo V - Quadro Consolidado'!AE128=Conferidor!$AW$2,'Anexo V - Quadro Consolidado'!J128,0)</f>
        <v>0</v>
      </c>
      <c r="AX129" s="43">
        <f>IF('Anexo V - Quadro Consolidado'!AE128=Conferidor!$AX$2,'Anexo V - Quadro Consolidado'!J128,0)</f>
        <v>0</v>
      </c>
      <c r="AY129" s="43">
        <f>IF('Anexo V - Quadro Consolidado'!AE128=Conferidor!$AY$2,'Anexo V - Quadro Consolidado'!J128,0)</f>
        <v>0</v>
      </c>
      <c r="AZ129" s="43">
        <f>IF('Anexo V - Quadro Consolidado'!AE128=Conferidor!$AZ$2,'Anexo V - Quadro Consolidado'!J128,0)</f>
        <v>1</v>
      </c>
      <c r="BA129" s="43">
        <f>IF('Anexo V - Quadro Consolidado'!AE128=Conferidor!$BA$2,'Anexo V - Quadro Consolidado'!J128,0)</f>
        <v>0</v>
      </c>
      <c r="BB129" s="43">
        <f>IF('Anexo V - Quadro Consolidado'!AE128=Conferidor!$BB$2,'Anexo V - Quadro Consolidado'!J128,0)</f>
        <v>0</v>
      </c>
      <c r="BD129" s="43">
        <f>IF('Anexo V - Quadro Consolidado'!AF128=Conferidor!$BD$2,'Anexo V - Quadro Consolidado'!K128,0)</f>
        <v>0</v>
      </c>
      <c r="BE129" s="43">
        <f>IF('Anexo V - Quadro Consolidado'!AF128=Conferidor!$BE$2,'Anexo V - Quadro Consolidado'!K128,0)</f>
        <v>0</v>
      </c>
      <c r="BF129" s="43">
        <f>IF('Anexo V - Quadro Consolidado'!AF128=Conferidor!$BF$2,'Anexo V - Quadro Consolidado'!K128,0)</f>
        <v>0</v>
      </c>
      <c r="BG129" s="43">
        <f>IF('Anexo V - Quadro Consolidado'!AF128=Conferidor!$BG$2,'Anexo V - Quadro Consolidado'!K128,0)</f>
        <v>0</v>
      </c>
      <c r="BH129" s="43">
        <f>IF('Anexo V - Quadro Consolidado'!AF128=Conferidor!$BH$2,'Anexo V - Quadro Consolidado'!K128,0)</f>
        <v>0</v>
      </c>
      <c r="BI129" s="43">
        <f>IF('Anexo V - Quadro Consolidado'!AF128=Conferidor!$BI$2,'Anexo V - Quadro Consolidado'!K128,0)</f>
        <v>0</v>
      </c>
      <c r="BJ129" s="43">
        <f>IF('Anexo V - Quadro Consolidado'!AF128=Conferidor!$BJ$2,'Anexo V - Quadro Consolidado'!K128,0)</f>
        <v>0</v>
      </c>
      <c r="BK129" s="43">
        <f>IF('Anexo V - Quadro Consolidado'!AF128=Conferidor!$BK$2,'Anexo V - Quadro Consolidado'!K128,0)</f>
        <v>0</v>
      </c>
      <c r="BM129" s="43">
        <f>IF('Anexo V - Quadro Consolidado'!AG128=Conferidor!$BM$2,'Anexo V - Quadro Consolidado'!L128,0)</f>
        <v>0</v>
      </c>
      <c r="BN129" s="43">
        <f>IF('Anexo V - Quadro Consolidado'!AG128=Conferidor!$BN$2,'Anexo V - Quadro Consolidado'!L128,0)</f>
        <v>0</v>
      </c>
      <c r="BO129" s="43">
        <f>IF('Anexo V - Quadro Consolidado'!AG128=Conferidor!$BO$2,'Anexo V - Quadro Consolidado'!L128,0)</f>
        <v>0</v>
      </c>
      <c r="BP129" s="43">
        <f>IF('Anexo V - Quadro Consolidado'!AG128=Conferidor!$BP$2,'Anexo V - Quadro Consolidado'!L128,0)</f>
        <v>0</v>
      </c>
      <c r="BQ129" s="43">
        <f>IF('Anexo V - Quadro Consolidado'!AG128=Conferidor!$BQ$2,'Anexo V - Quadro Consolidado'!L128,0)</f>
        <v>0</v>
      </c>
      <c r="BR129" s="43">
        <f>IF('Anexo V - Quadro Consolidado'!AG128=Conferidor!$BR$2,'Anexo V - Quadro Consolidado'!L128,0)</f>
        <v>0</v>
      </c>
      <c r="BT129" s="43">
        <f>IF('Anexo V - Quadro Consolidado'!AD128=Conferidor!$BT$2,'Anexo V - Quadro Consolidado'!I128,0)</f>
        <v>0</v>
      </c>
      <c r="BU129" s="43">
        <f>IF('Anexo V - Quadro Consolidado'!AD128=Conferidor!$BU$2,'Anexo V - Quadro Consolidado'!I128,0)</f>
        <v>0</v>
      </c>
      <c r="BV129" s="43">
        <f>IF('Anexo V - Quadro Consolidado'!AD128=Conferidor!$BV$2,'Anexo V - Quadro Consolidado'!I128,0)</f>
        <v>0</v>
      </c>
      <c r="BW129" s="43">
        <f>IF('Anexo V - Quadro Consolidado'!AD128=Conferidor!$BW$2,'Anexo V - Quadro Consolidado'!I128,0)</f>
        <v>0</v>
      </c>
      <c r="BX129" s="43">
        <f>IF('Anexo V - Quadro Consolidado'!AD128=Conferidor!$BX$2,'Anexo V - Quadro Consolidado'!I128,0)</f>
        <v>0</v>
      </c>
      <c r="BY129" s="43">
        <f>IF('Anexo V - Quadro Consolidado'!AD128=Conferidor!$BY$2,'Anexo V - Quadro Consolidado'!I128,0)</f>
        <v>0</v>
      </c>
      <c r="CA129" s="43">
        <f>IF('Anexo V - Quadro Consolidado'!AK128=Conferidor!$CA$2,'Anexo V - Quadro Consolidado'!P128,0)</f>
        <v>0</v>
      </c>
      <c r="CB129" s="43">
        <f>IF('Anexo V - Quadro Consolidado'!AK128=Conferidor!$CB$2,'Anexo V - Quadro Consolidado'!P128,0)</f>
        <v>0</v>
      </c>
      <c r="CC129" s="43">
        <f>IF('Anexo V - Quadro Consolidado'!AK128=Conferidor!$CC$2,'Anexo V - Quadro Consolidado'!P128,0)</f>
        <v>0</v>
      </c>
      <c r="CD129" s="43">
        <f>IF('Anexo V - Quadro Consolidado'!AK128=Conferidor!$CD$2,'Anexo V - Quadro Consolidado'!P128,0)</f>
        <v>0</v>
      </c>
      <c r="CE129" s="43">
        <f>IF('Anexo V - Quadro Consolidado'!AK128=Conferidor!$CE$2,'Anexo V - Quadro Consolidado'!P128,0)</f>
        <v>0</v>
      </c>
      <c r="CF129" s="43">
        <f>IF('Anexo V - Quadro Consolidado'!AK128=Conferidor!$CF$2,'Anexo V - Quadro Consolidado'!P128,0)</f>
        <v>0</v>
      </c>
      <c r="CH129" s="43">
        <f>IF('Anexo V - Quadro Consolidado'!AM128=Conferidor!$CH$2,'Anexo V - Quadro Consolidado'!R128,0)</f>
        <v>0</v>
      </c>
      <c r="CI129" s="43">
        <f>IF('Anexo V - Quadro Consolidado'!AM128=Conferidor!$CI$2,'Anexo V - Quadro Consolidado'!R128,0)</f>
        <v>0</v>
      </c>
      <c r="CJ129" s="43">
        <f>IF('Anexo V - Quadro Consolidado'!AM128=Conferidor!$CJ$2,'Anexo V - Quadro Consolidado'!R128,0)</f>
        <v>0</v>
      </c>
      <c r="CK129" s="43">
        <f>IF('Anexo V - Quadro Consolidado'!AM128=Conferidor!$CK$2,'Anexo V - Quadro Consolidado'!R128,0)</f>
        <v>0</v>
      </c>
      <c r="CL129" s="43">
        <f>IF('Anexo V - Quadro Consolidado'!AM128=Conferidor!$CL$2,'Anexo V - Quadro Consolidado'!R128,0)</f>
        <v>0</v>
      </c>
      <c r="CM129" s="43">
        <f>IF('Anexo V - Quadro Consolidado'!AM128=Conferidor!$CM$2,'Anexo V - Quadro Consolidado'!R128,0)</f>
        <v>0</v>
      </c>
      <c r="CO129" s="43">
        <f>IF('Anexo V - Quadro Consolidado'!AN128=Conferidor!$CO$2,'Anexo V - Quadro Consolidado'!S128,0)</f>
        <v>0</v>
      </c>
      <c r="CP129" s="43">
        <f>IF('Anexo V - Quadro Consolidado'!AN128=Conferidor!$CP$2,'Anexo V - Quadro Consolidado'!S128,0)</f>
        <v>0</v>
      </c>
      <c r="CQ129" s="43">
        <f>IF('Anexo V - Quadro Consolidado'!AN128=Conferidor!$CQ$2,'Anexo V - Quadro Consolidado'!S128,0)</f>
        <v>0</v>
      </c>
      <c r="CR129" s="43">
        <f>IF('Anexo V - Quadro Consolidado'!AN128=Conferidor!$CR$2,'Anexo V - Quadro Consolidado'!S128,0)</f>
        <v>0</v>
      </c>
      <c r="CS129" s="43">
        <f>IF('Anexo V - Quadro Consolidado'!AN128=Conferidor!$CS$2,'Anexo V - Quadro Consolidado'!S128,0)</f>
        <v>0</v>
      </c>
      <c r="CT129" s="43">
        <f>IF('Anexo V - Quadro Consolidado'!AN128=Conferidor!$CT$2,'Anexo V - Quadro Consolidado'!S128,0)</f>
        <v>0</v>
      </c>
      <c r="CV129" s="43">
        <f>IF('Anexo V - Quadro Consolidado'!AO128=Conferidor!$CV$2,'Anexo V - Quadro Consolidado'!T128,0)</f>
        <v>0</v>
      </c>
      <c r="CW129" s="43">
        <f>IF('Anexo V - Quadro Consolidado'!AO128=Conferidor!$CW$2,'Anexo V - Quadro Consolidado'!T128,0)</f>
        <v>0</v>
      </c>
      <c r="CX129" s="43">
        <f>IF('Anexo V - Quadro Consolidado'!AO128=Conferidor!$CX$2,'Anexo V - Quadro Consolidado'!T128,0)</f>
        <v>0</v>
      </c>
      <c r="CY129" s="43">
        <f>IF('Anexo V - Quadro Consolidado'!AO128=Conferidor!$CY$2,'Anexo V - Quadro Consolidado'!T128,0)</f>
        <v>0</v>
      </c>
      <c r="CZ129" s="43">
        <f>IF('Anexo V - Quadro Consolidado'!AO128=Conferidor!$CZ$2,'Anexo V - Quadro Consolidado'!T128,0)</f>
        <v>0</v>
      </c>
      <c r="DA129" s="43">
        <f>IF('Anexo V - Quadro Consolidado'!AO128=Conferidor!$DA$2,'Anexo V - Quadro Consolidado'!T128,0)</f>
        <v>0</v>
      </c>
      <c r="DC129" s="43">
        <f>IF('Anexo V - Quadro Consolidado'!AL128=Conferidor!$DC$2,'Anexo V - Quadro Consolidado'!Q128,0)</f>
        <v>0</v>
      </c>
      <c r="DD129" s="43">
        <f>IF('Anexo V - Quadro Consolidado'!AL128=Conferidor!$DD$2,'Anexo V - Quadro Consolidado'!Q128,0)</f>
        <v>0</v>
      </c>
      <c r="DE129" s="43">
        <f>IF('Anexo V - Quadro Consolidado'!AL128=Conferidor!$DE$2,'Anexo V - Quadro Consolidado'!Q128,0)</f>
        <v>0</v>
      </c>
      <c r="DF129" s="43">
        <f>IF('Anexo V - Quadro Consolidado'!AL128=Conferidor!$DF$2,'Anexo V - Quadro Consolidado'!Q128,0)</f>
        <v>0</v>
      </c>
      <c r="DG129" s="43">
        <f>IF('Anexo V - Quadro Consolidado'!AL128=Conferidor!$DG$2,'Anexo V - Quadro Consolidado'!Q128,0)</f>
        <v>0</v>
      </c>
      <c r="DH129" s="43">
        <f>IF('Anexo V - Quadro Consolidado'!AL128=Conferidor!$DH$2,'Anexo V - Quadro Consolidado'!Q128,0)</f>
        <v>0</v>
      </c>
      <c r="DJ129" s="43">
        <f>IF('Anexo V - Quadro Consolidado'!AP128=Conferidor!$DJ$2,'Anexo V - Quadro Consolidado'!U128,0)</f>
        <v>0</v>
      </c>
      <c r="DK129" s="43">
        <f>IF('Anexo V - Quadro Consolidado'!AP128=Conferidor!$DK$2,'Anexo V - Quadro Consolidado'!U128,0)</f>
        <v>0</v>
      </c>
      <c r="DL129" s="43">
        <f>IF('Anexo V - Quadro Consolidado'!AP128=Conferidor!$DL$2,'Anexo V - Quadro Consolidado'!U128,0)</f>
        <v>0</v>
      </c>
      <c r="DM129" s="43">
        <f>IF('Anexo V - Quadro Consolidado'!AP128=Conferidor!$DM$2,'Anexo V - Quadro Consolidado'!U128,0)</f>
        <v>0</v>
      </c>
      <c r="DN129" s="43">
        <f>IF('Anexo V - Quadro Consolidado'!AP128=Conferidor!$DN$2,'Anexo V - Quadro Consolidado'!U128,0)</f>
        <v>0</v>
      </c>
      <c r="DO129" s="43">
        <f>IF('Anexo V - Quadro Consolidado'!AP128=Conferidor!$DO$2,'Anexo V - Quadro Consolidado'!U128,0)</f>
        <v>0</v>
      </c>
      <c r="DQ129" s="43">
        <f>IF('Anexo V - Quadro Consolidado'!AQ128=Conferidor!$DQ$2,'Anexo V - Quadro Consolidado'!V128,0)</f>
        <v>0</v>
      </c>
      <c r="DR129" s="43">
        <f>IF('Anexo V - Quadro Consolidado'!AQ128=Conferidor!$DR$2,'Anexo V - Quadro Consolidado'!V128,0)</f>
        <v>0</v>
      </c>
      <c r="DS129" s="43">
        <f>IF('Anexo V - Quadro Consolidado'!AQ128=Conferidor!$DS$2,'Anexo V - Quadro Consolidado'!V128,0)</f>
        <v>0</v>
      </c>
      <c r="DT129" s="43">
        <f>IF('Anexo V - Quadro Consolidado'!AQ128=Conferidor!$DT$2,'Anexo V - Quadro Consolidado'!V128,0)</f>
        <v>0</v>
      </c>
      <c r="DU129" s="43">
        <f>IF('Anexo V - Quadro Consolidado'!AQ128=Conferidor!$DU$2,'Anexo V - Quadro Consolidado'!V128,0)</f>
        <v>0</v>
      </c>
      <c r="DV129" s="43">
        <f>IF('Anexo V - Quadro Consolidado'!AQ128=Conferidor!$DV$2,'Anexo V - Quadro Consolidado'!V128,0)</f>
        <v>0</v>
      </c>
      <c r="DX129" s="22">
        <f>IF('Anexo V - Quadro Consolidado'!AR128=Conferidor!$DX$2,'Anexo V - Quadro Consolidado'!W128,0)</f>
        <v>0</v>
      </c>
      <c r="DY129" s="22">
        <f>IF('Anexo V - Quadro Consolidado'!AR128=Conferidor!$DY$2,'Anexo V - Quadro Consolidado'!W128,0)</f>
        <v>0</v>
      </c>
      <c r="DZ129" s="22">
        <f>IF('Anexo V - Quadro Consolidado'!AR128=Conferidor!$DZ$2,'Anexo V - Quadro Consolidado'!W128,0)</f>
        <v>0</v>
      </c>
      <c r="EA129" s="22">
        <f>IF('Anexo V - Quadro Consolidado'!AR128=Conferidor!$EA$2,'Anexo V - Quadro Consolidado'!W128,0)</f>
        <v>0</v>
      </c>
      <c r="EB129" s="22">
        <f>IF('Anexo V - Quadro Consolidado'!AR128=Conferidor!$EB$2,'Anexo V - Quadro Consolidado'!W128,0)</f>
        <v>0</v>
      </c>
      <c r="EC129" s="22">
        <f>IF('Anexo V - Quadro Consolidado'!AR128=Conferidor!$EC$2,'Anexo V - Quadro Consolidado'!W128,0)</f>
        <v>0</v>
      </c>
      <c r="EE129" s="43">
        <f>IF('Anexo V - Quadro Consolidado'!AS128=Conferidor!$EE$2,'Anexo V - Quadro Consolidado'!X128,0)</f>
        <v>0</v>
      </c>
      <c r="EF129" s="43">
        <f>IF('Anexo V - Quadro Consolidado'!AS128=Conferidor!$EF$2,'Anexo V - Quadro Consolidado'!X128,0)</f>
        <v>0</v>
      </c>
      <c r="EG129" s="43">
        <f>IF('Anexo V - Quadro Consolidado'!AS128=Conferidor!$EG$2,'Anexo V - Quadro Consolidado'!X128,0)</f>
        <v>0</v>
      </c>
      <c r="EH129" s="43">
        <f>IF('Anexo V - Quadro Consolidado'!AS128=Conferidor!$EH$2,'Anexo V - Quadro Consolidado'!X128,0)</f>
        <v>0</v>
      </c>
      <c r="EI129" s="43">
        <f>IF('Anexo V - Quadro Consolidado'!AS128=Conferidor!$EI$2,'Anexo V - Quadro Consolidado'!X128,0)</f>
        <v>0</v>
      </c>
      <c r="EJ129" s="43">
        <f>IF('Anexo V - Quadro Consolidado'!AS128=Conferidor!$EJ$2,'Anexo V - Quadro Consolidado'!X128,0)</f>
        <v>0</v>
      </c>
      <c r="EL129" s="43">
        <f>IF('Anexo V - Quadro Consolidado'!AT128=Conferidor!$EL$2,'Anexo V - Quadro Consolidado'!Y128,0)</f>
        <v>0</v>
      </c>
      <c r="EM129" s="43">
        <f>IF('Anexo V - Quadro Consolidado'!AT128=Conferidor!$EM$2,'Anexo V - Quadro Consolidado'!Y128,0)</f>
        <v>0</v>
      </c>
      <c r="EN129" s="43">
        <f>IF('Anexo V - Quadro Consolidado'!AT128=Conferidor!$EN$2,'Anexo V - Quadro Consolidado'!Y128,0)</f>
        <v>0</v>
      </c>
      <c r="EO129" s="43">
        <f>IF('Anexo V - Quadro Consolidado'!AT128=Conferidor!$EO$2,'Anexo V - Quadro Consolidado'!Y128,0)</f>
        <v>0</v>
      </c>
      <c r="EP129" s="43">
        <f>IF('Anexo V - Quadro Consolidado'!AT128=Conferidor!$EP$2,'Anexo V - Quadro Consolidado'!Y128,0)</f>
        <v>0</v>
      </c>
      <c r="EQ129" s="43">
        <f>IF('Anexo V - Quadro Consolidado'!AT128=Conferidor!$EQ$2,'Anexo V - Quadro Consolidado'!Y128,0)</f>
        <v>0</v>
      </c>
    </row>
    <row r="130" spans="1:149">
      <c r="A130" s="17"/>
      <c r="B130" s="25"/>
      <c r="C130" s="25"/>
      <c r="D130" s="25"/>
      <c r="E130" s="25"/>
      <c r="F130" s="25"/>
      <c r="G130" s="25"/>
      <c r="H130" s="25"/>
      <c r="I130" s="25"/>
      <c r="K130" s="25"/>
      <c r="L130" s="25"/>
      <c r="M130" s="25"/>
      <c r="N130" s="25"/>
      <c r="O130" s="25"/>
      <c r="P130" s="25"/>
      <c r="R130" s="25"/>
      <c r="S130" s="25"/>
      <c r="T130" s="25"/>
      <c r="U130" s="25"/>
      <c r="V130" s="25"/>
      <c r="W130" s="25"/>
      <c r="Y130" s="25"/>
      <c r="Z130" s="25"/>
      <c r="AA130" s="25"/>
      <c r="AB130" s="25"/>
      <c r="AC130" s="25"/>
      <c r="AD130" s="25"/>
      <c r="AF130" s="25"/>
      <c r="AG130" s="25"/>
      <c r="AH130" s="25"/>
      <c r="AI130" s="25"/>
      <c r="AJ130" s="25"/>
      <c r="AK130" s="25"/>
      <c r="AM130" s="25"/>
      <c r="AN130" s="25"/>
      <c r="AO130" s="25"/>
      <c r="AP130" s="25"/>
      <c r="AQ130" s="25"/>
      <c r="AR130" s="25"/>
      <c r="AT130" s="25"/>
      <c r="AU130" s="25"/>
      <c r="AV130" s="25"/>
      <c r="AW130" s="25"/>
      <c r="AX130" s="25"/>
      <c r="AY130" s="25"/>
      <c r="AZ130" s="25"/>
      <c r="BA130" s="25"/>
      <c r="BB130" s="25"/>
      <c r="BD130" s="25"/>
      <c r="BE130" s="25"/>
      <c r="BF130" s="25"/>
      <c r="BG130" s="25"/>
      <c r="BH130" s="25"/>
      <c r="BI130" s="25"/>
      <c r="BJ130" s="25"/>
      <c r="BK130" s="25"/>
      <c r="BM130" s="25"/>
      <c r="BN130" s="25"/>
      <c r="BO130" s="25"/>
      <c r="BP130" s="25"/>
      <c r="BQ130" s="25"/>
      <c r="BR130" s="25"/>
      <c r="BT130" s="25"/>
      <c r="BU130" s="25"/>
      <c r="BV130" s="25"/>
      <c r="BW130" s="25"/>
      <c r="BX130" s="25"/>
      <c r="BY130" s="25"/>
      <c r="CA130" s="25"/>
      <c r="CB130" s="25"/>
      <c r="CC130" s="25"/>
      <c r="CD130" s="25"/>
      <c r="CE130" s="25"/>
      <c r="CF130" s="25"/>
      <c r="CH130" s="25"/>
      <c r="CI130" s="25"/>
      <c r="CJ130" s="25"/>
      <c r="CK130" s="25"/>
      <c r="CL130" s="25"/>
      <c r="CM130" s="25"/>
      <c r="CO130" s="25"/>
      <c r="CP130" s="25"/>
      <c r="CQ130" s="25"/>
      <c r="CR130" s="25"/>
      <c r="CS130" s="25"/>
      <c r="CT130" s="25"/>
      <c r="CV130" s="25"/>
      <c r="CW130" s="25"/>
      <c r="CX130" s="25"/>
      <c r="CY130" s="25"/>
      <c r="CZ130" s="25"/>
      <c r="DA130" s="25"/>
      <c r="DC130" s="25"/>
      <c r="DD130" s="25"/>
      <c r="DE130" s="25"/>
      <c r="DF130" s="25"/>
      <c r="DG130" s="25"/>
      <c r="DH130" s="25"/>
      <c r="DJ130" s="25"/>
      <c r="DK130" s="25"/>
      <c r="DL130" s="25"/>
      <c r="DM130" s="25"/>
      <c r="DN130" s="25"/>
      <c r="DO130" s="25"/>
      <c r="DQ130" s="25"/>
      <c r="DR130" s="25"/>
      <c r="DS130" s="25"/>
      <c r="DT130" s="25"/>
      <c r="DU130" s="25"/>
      <c r="DV130" s="25"/>
      <c r="DX130" s="25"/>
      <c r="DY130" s="25"/>
      <c r="DZ130" s="25"/>
      <c r="EA130" s="25"/>
      <c r="EB130" s="25"/>
      <c r="EC130" s="25"/>
      <c r="EE130" s="25"/>
      <c r="EF130" s="25"/>
      <c r="EG130" s="25"/>
      <c r="EH130" s="25"/>
      <c r="EI130" s="25"/>
      <c r="EJ130" s="25"/>
      <c r="EL130" s="25"/>
      <c r="EM130" s="25"/>
      <c r="EN130" s="25"/>
      <c r="EO130" s="25"/>
      <c r="EP130" s="25"/>
      <c r="EQ130" s="25"/>
    </row>
    <row r="131" spans="1:149">
      <c r="D131" s="220">
        <f t="shared" ref="D131:I131" si="0">SUM(D3:D130)</f>
        <v>0</v>
      </c>
      <c r="E131" s="220">
        <f t="shared" si="0"/>
        <v>0</v>
      </c>
      <c r="F131" s="220">
        <f t="shared" si="0"/>
        <v>0</v>
      </c>
      <c r="G131" s="220">
        <f t="shared" si="0"/>
        <v>0</v>
      </c>
      <c r="H131" s="220">
        <f t="shared" si="0"/>
        <v>3</v>
      </c>
      <c r="I131" s="220">
        <f t="shared" si="0"/>
        <v>9</v>
      </c>
      <c r="K131" s="220">
        <f t="shared" ref="K131:P131" si="1">SUM(K3:K130)</f>
        <v>0</v>
      </c>
      <c r="L131" s="220">
        <f t="shared" si="1"/>
        <v>0</v>
      </c>
      <c r="M131" s="220">
        <f t="shared" si="1"/>
        <v>0</v>
      </c>
      <c r="N131" s="220">
        <f t="shared" si="1"/>
        <v>0</v>
      </c>
      <c r="O131" s="220">
        <f t="shared" si="1"/>
        <v>4</v>
      </c>
      <c r="P131" s="220">
        <f t="shared" si="1"/>
        <v>14</v>
      </c>
      <c r="R131" s="220">
        <f t="shared" ref="R131:W131" si="2">SUM(R3:R130)</f>
        <v>0</v>
      </c>
      <c r="S131" s="220">
        <f t="shared" si="2"/>
        <v>0</v>
      </c>
      <c r="T131" s="220">
        <f t="shared" si="2"/>
        <v>0</v>
      </c>
      <c r="U131" s="220">
        <f t="shared" si="2"/>
        <v>0</v>
      </c>
      <c r="V131" s="220">
        <f t="shared" si="2"/>
        <v>6</v>
      </c>
      <c r="W131" s="220">
        <f t="shared" si="2"/>
        <v>32</v>
      </c>
      <c r="Y131" s="220">
        <f t="shared" ref="Y131:AD131" si="3">SUM(Y3:Y130)</f>
        <v>0</v>
      </c>
      <c r="Z131" s="220">
        <f t="shared" si="3"/>
        <v>0</v>
      </c>
      <c r="AA131" s="220">
        <f t="shared" si="3"/>
        <v>0</v>
      </c>
      <c r="AB131" s="220">
        <f t="shared" si="3"/>
        <v>0</v>
      </c>
      <c r="AC131" s="220">
        <f t="shared" si="3"/>
        <v>0</v>
      </c>
      <c r="AD131" s="220">
        <f t="shared" si="3"/>
        <v>0</v>
      </c>
      <c r="AF131" s="220">
        <f t="shared" ref="AF131:AK131" si="4">SUM(AF3:AF130)</f>
        <v>0</v>
      </c>
      <c r="AG131" s="220">
        <f t="shared" si="4"/>
        <v>0</v>
      </c>
      <c r="AH131" s="220">
        <f t="shared" si="4"/>
        <v>0</v>
      </c>
      <c r="AI131" s="220">
        <f t="shared" si="4"/>
        <v>0</v>
      </c>
      <c r="AJ131" s="220">
        <f t="shared" si="4"/>
        <v>0</v>
      </c>
      <c r="AK131" s="220">
        <f t="shared" si="4"/>
        <v>0</v>
      </c>
      <c r="AM131" s="220">
        <f t="shared" ref="AM131:AR131" si="5">SUM(AM3:AM130)</f>
        <v>0</v>
      </c>
      <c r="AN131" s="220">
        <f t="shared" si="5"/>
        <v>0</v>
      </c>
      <c r="AO131" s="220">
        <f t="shared" si="5"/>
        <v>0</v>
      </c>
      <c r="AP131" s="220">
        <f t="shared" si="5"/>
        <v>0</v>
      </c>
      <c r="AQ131" s="220">
        <f t="shared" si="5"/>
        <v>0</v>
      </c>
      <c r="AR131" s="220">
        <f t="shared" si="5"/>
        <v>0</v>
      </c>
      <c r="AT131" s="220">
        <f t="shared" ref="AT131:BB131" si="6">SUM(AT3:AT130)</f>
        <v>2</v>
      </c>
      <c r="AU131" s="220">
        <f t="shared" si="6"/>
        <v>0</v>
      </c>
      <c r="AV131" s="220">
        <f t="shared" si="6"/>
        <v>0</v>
      </c>
      <c r="AW131" s="220">
        <f t="shared" si="6"/>
        <v>0</v>
      </c>
      <c r="AX131" s="220">
        <f t="shared" si="6"/>
        <v>47</v>
      </c>
      <c r="AY131" s="220">
        <f t="shared" si="6"/>
        <v>3</v>
      </c>
      <c r="AZ131" s="220">
        <f t="shared" si="6"/>
        <v>1</v>
      </c>
      <c r="BA131" s="220">
        <f t="shared" si="6"/>
        <v>0</v>
      </c>
      <c r="BB131" s="220">
        <f t="shared" si="6"/>
        <v>0</v>
      </c>
      <c r="BD131" s="220">
        <f t="shared" ref="BD131:BK131" si="7">SUM(BD3:BD130)</f>
        <v>0</v>
      </c>
      <c r="BE131" s="220">
        <f t="shared" si="7"/>
        <v>0</v>
      </c>
      <c r="BF131" s="220">
        <f t="shared" si="7"/>
        <v>0</v>
      </c>
      <c r="BG131" s="220">
        <f t="shared" si="7"/>
        <v>0</v>
      </c>
      <c r="BH131" s="220">
        <f t="shared" si="7"/>
        <v>20</v>
      </c>
      <c r="BI131" s="220">
        <f t="shared" si="7"/>
        <v>6</v>
      </c>
      <c r="BJ131" s="220">
        <f t="shared" si="7"/>
        <v>1</v>
      </c>
      <c r="BK131" s="220">
        <f t="shared" si="7"/>
        <v>1</v>
      </c>
      <c r="BM131" s="220">
        <f t="shared" ref="BM131:BR131" si="8">SUM(BM3:BM130)</f>
        <v>7</v>
      </c>
      <c r="BN131" s="220">
        <f t="shared" si="8"/>
        <v>0</v>
      </c>
      <c r="BO131" s="220">
        <f t="shared" si="8"/>
        <v>0</v>
      </c>
      <c r="BP131" s="220">
        <f t="shared" si="8"/>
        <v>0</v>
      </c>
      <c r="BQ131" s="220">
        <f t="shared" si="8"/>
        <v>17</v>
      </c>
      <c r="BR131" s="220">
        <f t="shared" si="8"/>
        <v>15</v>
      </c>
      <c r="BT131" s="220">
        <f t="shared" ref="BT131:BY131" si="9">SUM(BT3:BT130)</f>
        <v>0</v>
      </c>
      <c r="BU131" s="220">
        <f t="shared" si="9"/>
        <v>0</v>
      </c>
      <c r="BV131" s="220">
        <f t="shared" si="9"/>
        <v>0</v>
      </c>
      <c r="BW131" s="220">
        <f t="shared" si="9"/>
        <v>0</v>
      </c>
      <c r="BX131" s="220">
        <f t="shared" si="9"/>
        <v>0</v>
      </c>
      <c r="BY131" s="220">
        <f t="shared" si="9"/>
        <v>2</v>
      </c>
      <c r="CA131" s="220">
        <f t="shared" ref="CA131:CF131" si="10">SUM(CA3:CA130)</f>
        <v>0</v>
      </c>
      <c r="CB131" s="220">
        <f t="shared" si="10"/>
        <v>0</v>
      </c>
      <c r="CC131" s="220">
        <f t="shared" si="10"/>
        <v>0</v>
      </c>
      <c r="CD131" s="220">
        <f t="shared" si="10"/>
        <v>0</v>
      </c>
      <c r="CE131" s="220">
        <f t="shared" si="10"/>
        <v>0</v>
      </c>
      <c r="CF131" s="220">
        <f t="shared" si="10"/>
        <v>0</v>
      </c>
      <c r="CH131" s="220">
        <f t="shared" ref="CH131:CM131" si="11">SUM(CH3:CH130)</f>
        <v>0</v>
      </c>
      <c r="CI131" s="220">
        <f t="shared" si="11"/>
        <v>0</v>
      </c>
      <c r="CJ131" s="220">
        <f t="shared" si="11"/>
        <v>0</v>
      </c>
      <c r="CK131" s="220">
        <f t="shared" si="11"/>
        <v>0</v>
      </c>
      <c r="CL131" s="220">
        <f t="shared" si="11"/>
        <v>0</v>
      </c>
      <c r="CM131" s="220">
        <f t="shared" si="11"/>
        <v>0</v>
      </c>
      <c r="CO131" s="220">
        <f t="shared" ref="CO131:CT131" si="12">SUM(CO3:CO130)</f>
        <v>0</v>
      </c>
      <c r="CP131" s="220">
        <f t="shared" si="12"/>
        <v>0</v>
      </c>
      <c r="CQ131" s="220">
        <f t="shared" si="12"/>
        <v>0</v>
      </c>
      <c r="CR131" s="220">
        <f t="shared" si="12"/>
        <v>0</v>
      </c>
      <c r="CS131" s="220">
        <f t="shared" si="12"/>
        <v>0</v>
      </c>
      <c r="CT131" s="220">
        <f t="shared" si="12"/>
        <v>1</v>
      </c>
      <c r="CV131" s="220">
        <f t="shared" ref="CV131:DA131" si="13">SUM(CV3:CV130)</f>
        <v>0</v>
      </c>
      <c r="CW131" s="220">
        <f t="shared" si="13"/>
        <v>0</v>
      </c>
      <c r="CX131" s="220">
        <f t="shared" si="13"/>
        <v>0</v>
      </c>
      <c r="CY131" s="220">
        <f t="shared" si="13"/>
        <v>0</v>
      </c>
      <c r="CZ131" s="220">
        <f t="shared" si="13"/>
        <v>0</v>
      </c>
      <c r="DA131" s="220">
        <f t="shared" si="13"/>
        <v>8</v>
      </c>
      <c r="DC131" s="220">
        <f t="shared" ref="DC131:DH131" si="14">SUM(DC3:DC130)</f>
        <v>0</v>
      </c>
      <c r="DD131" s="220">
        <f t="shared" si="14"/>
        <v>0</v>
      </c>
      <c r="DE131" s="220">
        <f t="shared" si="14"/>
        <v>0</v>
      </c>
      <c r="DF131" s="220">
        <f t="shared" si="14"/>
        <v>0</v>
      </c>
      <c r="DG131" s="220">
        <f t="shared" si="14"/>
        <v>1</v>
      </c>
      <c r="DH131" s="220">
        <f t="shared" si="14"/>
        <v>8</v>
      </c>
      <c r="DJ131" s="220">
        <f t="shared" ref="DJ131:DO131" si="15">SUM(DJ3:DJ130)</f>
        <v>0</v>
      </c>
      <c r="DK131" s="220">
        <f t="shared" si="15"/>
        <v>0</v>
      </c>
      <c r="DL131" s="220">
        <f t="shared" si="15"/>
        <v>0</v>
      </c>
      <c r="DM131" s="220">
        <f t="shared" si="15"/>
        <v>0</v>
      </c>
      <c r="DN131" s="220">
        <f t="shared" si="15"/>
        <v>0</v>
      </c>
      <c r="DO131" s="220">
        <f t="shared" si="15"/>
        <v>1</v>
      </c>
      <c r="DQ131" s="220">
        <f t="shared" ref="DQ131:DV131" si="16">SUM(DQ3:DQ130)</f>
        <v>0</v>
      </c>
      <c r="DR131" s="220">
        <f t="shared" si="16"/>
        <v>0</v>
      </c>
      <c r="DS131" s="220">
        <f t="shared" si="16"/>
        <v>0</v>
      </c>
      <c r="DT131" s="220">
        <f t="shared" si="16"/>
        <v>0</v>
      </c>
      <c r="DU131" s="220">
        <f t="shared" si="16"/>
        <v>0</v>
      </c>
      <c r="DV131" s="220">
        <f t="shared" si="16"/>
        <v>0</v>
      </c>
      <c r="DX131" s="220">
        <f t="shared" ref="DX131:EC131" si="17">SUM(DX3:DX130)</f>
        <v>0</v>
      </c>
      <c r="DY131" s="220">
        <f t="shared" si="17"/>
        <v>0</v>
      </c>
      <c r="DZ131" s="220">
        <f t="shared" si="17"/>
        <v>0</v>
      </c>
      <c r="EA131" s="220">
        <f t="shared" si="17"/>
        <v>0</v>
      </c>
      <c r="EB131" s="220">
        <f t="shared" si="17"/>
        <v>0</v>
      </c>
      <c r="EC131" s="220">
        <f t="shared" si="17"/>
        <v>1</v>
      </c>
      <c r="EE131" s="220">
        <f t="shared" ref="EE131:EQ131" si="18">SUM(EE3:EE130)</f>
        <v>0</v>
      </c>
      <c r="EF131" s="220">
        <f t="shared" si="18"/>
        <v>0</v>
      </c>
      <c r="EG131" s="220">
        <f t="shared" si="18"/>
        <v>0</v>
      </c>
      <c r="EH131" s="220">
        <f t="shared" si="18"/>
        <v>0</v>
      </c>
      <c r="EI131" s="220">
        <f t="shared" si="18"/>
        <v>0</v>
      </c>
      <c r="EJ131" s="220">
        <f t="shared" si="18"/>
        <v>4</v>
      </c>
      <c r="EL131" s="220">
        <f t="shared" si="18"/>
        <v>0</v>
      </c>
      <c r="EM131" s="220">
        <f t="shared" si="18"/>
        <v>0</v>
      </c>
      <c r="EN131" s="220">
        <f t="shared" si="18"/>
        <v>0</v>
      </c>
      <c r="EO131" s="220">
        <f t="shared" si="18"/>
        <v>0</v>
      </c>
      <c r="EP131" s="220">
        <f t="shared" si="18"/>
        <v>0</v>
      </c>
      <c r="EQ131" s="220">
        <f t="shared" si="18"/>
        <v>2</v>
      </c>
    </row>
    <row r="132" spans="1:149">
      <c r="D132" s="518">
        <f>SUM(D131:I131)</f>
        <v>12</v>
      </c>
      <c r="E132" s="518"/>
      <c r="F132" s="518"/>
      <c r="G132" s="518"/>
      <c r="H132" s="518"/>
      <c r="I132" s="518"/>
      <c r="K132" s="518">
        <f>SUM(K131:P131)</f>
        <v>18</v>
      </c>
      <c r="L132" s="518"/>
      <c r="M132" s="518"/>
      <c r="N132" s="518"/>
      <c r="O132" s="518"/>
      <c r="P132" s="518"/>
      <c r="R132" s="518">
        <f>SUM(R131:W131)</f>
        <v>38</v>
      </c>
      <c r="S132" s="518"/>
      <c r="T132" s="518"/>
      <c r="U132" s="518"/>
      <c r="V132" s="518"/>
      <c r="W132" s="518"/>
      <c r="Y132" s="518">
        <f>SUM(Y131:AD131)</f>
        <v>0</v>
      </c>
      <c r="Z132" s="518"/>
      <c r="AA132" s="518"/>
      <c r="AB132" s="518"/>
      <c r="AC132" s="518"/>
      <c r="AD132" s="518"/>
      <c r="AF132" s="519">
        <f>SUM(AF131:AK131)</f>
        <v>0</v>
      </c>
      <c r="AG132" s="520"/>
      <c r="AH132" s="520"/>
      <c r="AI132" s="520"/>
      <c r="AJ132" s="520"/>
      <c r="AK132" s="521"/>
      <c r="AM132" s="518">
        <f>SUM(AM131:AR131)</f>
        <v>0</v>
      </c>
      <c r="AN132" s="518"/>
      <c r="AO132" s="518"/>
      <c r="AP132" s="518"/>
      <c r="AQ132" s="518"/>
      <c r="AR132" s="518"/>
      <c r="AT132" s="518">
        <f>SUM(AT131:BB131)</f>
        <v>53</v>
      </c>
      <c r="AU132" s="518"/>
      <c r="AV132" s="518"/>
      <c r="AW132" s="518"/>
      <c r="AX132" s="518"/>
      <c r="AY132" s="518"/>
      <c r="AZ132" s="518"/>
      <c r="BA132" s="518"/>
      <c r="BB132" s="518"/>
      <c r="BD132" s="518">
        <f>SUM(BD131:BK131)</f>
        <v>28</v>
      </c>
      <c r="BE132" s="518"/>
      <c r="BF132" s="518"/>
      <c r="BG132" s="518"/>
      <c r="BH132" s="518"/>
      <c r="BI132" s="518"/>
      <c r="BJ132" s="518"/>
      <c r="BK132" s="518"/>
      <c r="BM132" s="519">
        <f>SUM(BM131:BR131)</f>
        <v>39</v>
      </c>
      <c r="BN132" s="520"/>
      <c r="BO132" s="520"/>
      <c r="BP132" s="520"/>
      <c r="BQ132" s="520"/>
      <c r="BR132" s="521"/>
      <c r="BT132" s="518">
        <f>SUM(BT131:BY131)</f>
        <v>2</v>
      </c>
      <c r="BU132" s="518"/>
      <c r="BV132" s="518"/>
      <c r="BW132" s="518"/>
      <c r="BX132" s="518"/>
      <c r="BY132" s="518"/>
      <c r="CA132" s="518">
        <f>SUM(CA131:CF131)</f>
        <v>0</v>
      </c>
      <c r="CB132" s="518"/>
      <c r="CC132" s="518"/>
      <c r="CD132" s="518"/>
      <c r="CE132" s="518"/>
      <c r="CF132" s="518"/>
      <c r="CH132" s="518">
        <f>SUM(CH131:CM131)</f>
        <v>0</v>
      </c>
      <c r="CI132" s="518"/>
      <c r="CJ132" s="518"/>
      <c r="CK132" s="518"/>
      <c r="CL132" s="518"/>
      <c r="CM132" s="518"/>
      <c r="CO132" s="518">
        <f>SUM(CO131:CT131)</f>
        <v>1</v>
      </c>
      <c r="CP132" s="518"/>
      <c r="CQ132" s="518"/>
      <c r="CR132" s="518"/>
      <c r="CS132" s="518"/>
      <c r="CT132" s="518"/>
      <c r="CV132" s="518">
        <f>SUM(CV131:DA131)</f>
        <v>8</v>
      </c>
      <c r="CW132" s="518"/>
      <c r="CX132" s="518"/>
      <c r="CY132" s="518"/>
      <c r="CZ132" s="518"/>
      <c r="DA132" s="518"/>
      <c r="DC132" s="518">
        <f>SUM(DC131:DH131)</f>
        <v>9</v>
      </c>
      <c r="DD132" s="518"/>
      <c r="DE132" s="518"/>
      <c r="DF132" s="518"/>
      <c r="DG132" s="518"/>
      <c r="DH132" s="518"/>
      <c r="DJ132" s="518">
        <f>SUM(DJ131:DO131)</f>
        <v>1</v>
      </c>
      <c r="DK132" s="518"/>
      <c r="DL132" s="518"/>
      <c r="DM132" s="518"/>
      <c r="DN132" s="518"/>
      <c r="DO132" s="518"/>
      <c r="DQ132" s="518">
        <f>SUM(DQ131:DV131)</f>
        <v>0</v>
      </c>
      <c r="DR132" s="518"/>
      <c r="DS132" s="518"/>
      <c r="DT132" s="518"/>
      <c r="DU132" s="518"/>
      <c r="DV132" s="518"/>
      <c r="DX132" s="518">
        <f>SUM(DX131:EC131)</f>
        <v>1</v>
      </c>
      <c r="DY132" s="518"/>
      <c r="DZ132" s="518"/>
      <c r="EA132" s="518"/>
      <c r="EB132" s="518"/>
      <c r="EC132" s="518"/>
      <c r="EE132" s="518">
        <f>SUM(EE131:EJ131)</f>
        <v>4</v>
      </c>
      <c r="EF132" s="518"/>
      <c r="EG132" s="518"/>
      <c r="EH132" s="518"/>
      <c r="EI132" s="518"/>
      <c r="EJ132" s="518"/>
      <c r="EL132" s="518">
        <f>SUM(EL131:EQ131)</f>
        <v>2</v>
      </c>
      <c r="EM132" s="518"/>
      <c r="EN132" s="518"/>
      <c r="EO132" s="518"/>
      <c r="EP132" s="518"/>
      <c r="EQ132" s="518"/>
      <c r="ES132" s="285">
        <f>SUM(A132:EQ132)</f>
        <v>216</v>
      </c>
    </row>
    <row r="133" spans="1:149">
      <c r="D133" s="220">
        <f>'Anexo V - Quadro Consolidado'!F130</f>
        <v>12</v>
      </c>
      <c r="K133" s="220">
        <f>'Anexo V - Quadro Consolidado'!G130</f>
        <v>18</v>
      </c>
      <c r="R133" s="220">
        <f>'Anexo V - Quadro Consolidado'!H130</f>
        <v>38</v>
      </c>
      <c r="Y133" s="220">
        <f>'Anexo V - Quadro Consolidado'!M130</f>
        <v>0</v>
      </c>
      <c r="AF133" s="220">
        <f>'Anexo V - Quadro Consolidado'!N130</f>
        <v>0</v>
      </c>
      <c r="AM133" s="220">
        <f>'Anexo V - Quadro Consolidado'!O130</f>
        <v>0</v>
      </c>
      <c r="AT133" s="220">
        <f>'Anexo V - Quadro Consolidado'!J130</f>
        <v>53</v>
      </c>
      <c r="BD133" s="220">
        <f>'Anexo V - Quadro Consolidado'!K130</f>
        <v>28</v>
      </c>
      <c r="BM133" s="220">
        <f>'Anexo V - Quadro Consolidado'!L130</f>
        <v>39</v>
      </c>
      <c r="BT133" s="220">
        <f>'Anexo V - Quadro Consolidado'!I130</f>
        <v>2</v>
      </c>
      <c r="CA133" s="220">
        <f>'Anexo V - Quadro Consolidado'!P130</f>
        <v>0</v>
      </c>
      <c r="CH133" s="220">
        <f>'Anexo V - Quadro Consolidado'!R130</f>
        <v>0</v>
      </c>
      <c r="CO133" s="220">
        <f>'Anexo V - Quadro Consolidado'!S130</f>
        <v>1</v>
      </c>
      <c r="CV133" s="220">
        <f>'Anexo V - Quadro Consolidado'!T130</f>
        <v>8</v>
      </c>
      <c r="DC133" s="220">
        <f>'Anexo V - Quadro Consolidado'!Q130</f>
        <v>9</v>
      </c>
      <c r="DJ133" s="220">
        <f>'Anexo V - Quadro Consolidado'!U130</f>
        <v>1</v>
      </c>
      <c r="DQ133" s="220">
        <f>'Anexo V - Quadro Consolidado'!V130</f>
        <v>0</v>
      </c>
      <c r="DX133" s="220">
        <f>'Anexo V - Quadro Consolidado'!W130</f>
        <v>1</v>
      </c>
      <c r="EE133" s="220">
        <f>'Anexo V - Quadro Consolidado'!X130</f>
        <v>4</v>
      </c>
      <c r="EL133" s="220">
        <f>'Anexo V - Quadro Consolidado'!Y130</f>
        <v>2</v>
      </c>
      <c r="ES133" s="285">
        <f>SUM(A133:EQ133)</f>
        <v>216</v>
      </c>
    </row>
  </sheetData>
  <mergeCells count="40">
    <mergeCell ref="DQ132:DV132"/>
    <mergeCell ref="DX132:EC132"/>
    <mergeCell ref="EE132:EJ132"/>
    <mergeCell ref="EL132:EQ132"/>
    <mergeCell ref="CH132:CM132"/>
    <mergeCell ref="CO132:CT132"/>
    <mergeCell ref="CV132:DA132"/>
    <mergeCell ref="DC132:DH132"/>
    <mergeCell ref="DJ132:DO132"/>
    <mergeCell ref="DC1:DH1"/>
    <mergeCell ref="EE1:EJ1"/>
    <mergeCell ref="EL1:EQ1"/>
    <mergeCell ref="DX1:EC1"/>
    <mergeCell ref="DJ1:DO1"/>
    <mergeCell ref="DQ1:DV1"/>
    <mergeCell ref="CV1:DA1"/>
    <mergeCell ref="CH1:CM1"/>
    <mergeCell ref="CO1:CT1"/>
    <mergeCell ref="D1:I1"/>
    <mergeCell ref="K1:P1"/>
    <mergeCell ref="R1:W1"/>
    <mergeCell ref="Y1:AD1"/>
    <mergeCell ref="AF1:AK1"/>
    <mergeCell ref="AM1:AR1"/>
    <mergeCell ref="BM1:BR1"/>
    <mergeCell ref="AT1:BB1"/>
    <mergeCell ref="CA1:CF1"/>
    <mergeCell ref="BD1:BK1"/>
    <mergeCell ref="BT1:BY1"/>
    <mergeCell ref="D132:I132"/>
    <mergeCell ref="K132:P132"/>
    <mergeCell ref="R132:W132"/>
    <mergeCell ref="Y132:AD132"/>
    <mergeCell ref="AF132:AK132"/>
    <mergeCell ref="CA132:CF132"/>
    <mergeCell ref="AM132:AR132"/>
    <mergeCell ref="AT132:BB132"/>
    <mergeCell ref="BD132:BK132"/>
    <mergeCell ref="BM132:BR132"/>
    <mergeCell ref="BT132:BY13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220"/>
  <sheetViews>
    <sheetView showGridLines="0" topLeftCell="A167" zoomScaleNormal="100" workbookViewId="0">
      <selection activeCell="O202" sqref="O202"/>
    </sheetView>
  </sheetViews>
  <sheetFormatPr defaultColWidth="8.85546875" defaultRowHeight="12.75"/>
  <cols>
    <col min="1" max="1" width="22.28515625" customWidth="1"/>
    <col min="2" max="2" width="12.140625" customWidth="1"/>
    <col min="3" max="4" width="9.140625"/>
    <col min="5" max="5" width="15.85546875" customWidth="1"/>
    <col min="6" max="6" width="11" customWidth="1"/>
    <col min="7" max="7" width="11.42578125" customWidth="1"/>
    <col min="8" max="8" width="13.5703125" style="3" bestFit="1" customWidth="1"/>
    <col min="9" max="9" width="11" style="62" bestFit="1" customWidth="1"/>
    <col min="10" max="10" width="6" bestFit="1" customWidth="1"/>
    <col min="11" max="11" width="11.7109375" bestFit="1" customWidth="1"/>
  </cols>
  <sheetData>
    <row r="1" spans="1:11" ht="8.1" customHeight="1">
      <c r="A1" s="58"/>
      <c r="B1" s="59"/>
      <c r="C1" s="59"/>
      <c r="D1" s="59"/>
      <c r="E1" s="59"/>
      <c r="F1" s="59"/>
      <c r="G1" s="60"/>
      <c r="H1" s="61"/>
      <c r="J1" s="62"/>
      <c r="K1" s="62"/>
    </row>
    <row r="2" spans="1:11">
      <c r="A2" s="63" t="s">
        <v>522</v>
      </c>
      <c r="B2" s="64"/>
      <c r="C2" s="64"/>
      <c r="D2" s="64"/>
      <c r="E2" s="64"/>
      <c r="F2" s="64"/>
      <c r="G2" s="64"/>
      <c r="H2" s="65"/>
      <c r="J2" s="62"/>
      <c r="K2" s="62"/>
    </row>
    <row r="3" spans="1:11">
      <c r="A3" s="66" t="s">
        <v>523</v>
      </c>
      <c r="B3" s="67" t="s">
        <v>524</v>
      </c>
      <c r="C3" s="67" t="s">
        <v>502</v>
      </c>
      <c r="D3" s="68"/>
      <c r="E3" s="64"/>
      <c r="F3" s="69"/>
      <c r="G3" s="67" t="s">
        <v>525</v>
      </c>
      <c r="H3" s="70" t="s">
        <v>597</v>
      </c>
      <c r="J3" s="62"/>
      <c r="K3" s="62"/>
    </row>
    <row r="4" spans="1:11">
      <c r="A4" s="71" t="str">
        <f>Conferidor!D1</f>
        <v>Servente 04 h</v>
      </c>
      <c r="B4" s="158">
        <f>Conferidor!D131</f>
        <v>0</v>
      </c>
      <c r="C4" s="72">
        <f>Conferidor!D2</f>
        <v>811.58</v>
      </c>
      <c r="D4" s="73"/>
      <c r="E4" s="37"/>
      <c r="F4" s="74"/>
      <c r="G4" s="75">
        <f t="shared" ref="G4:G91" si="0">B4*C4</f>
        <v>0</v>
      </c>
      <c r="H4" s="54">
        <f>G4*12</f>
        <v>0</v>
      </c>
      <c r="J4" s="62"/>
      <c r="K4" s="62"/>
    </row>
    <row r="5" spans="1:11">
      <c r="A5" s="71" t="str">
        <f>Conferidor!D1</f>
        <v>Servente 04 h</v>
      </c>
      <c r="B5" s="158">
        <f>Conferidor!E131</f>
        <v>0</v>
      </c>
      <c r="C5" s="72">
        <f>Conferidor!E2</f>
        <v>737.72</v>
      </c>
      <c r="D5" s="73"/>
      <c r="E5" s="37"/>
      <c r="F5" s="74"/>
      <c r="G5" s="75">
        <f t="shared" ref="G5" si="1">B5*C5</f>
        <v>0</v>
      </c>
      <c r="H5" s="54">
        <f t="shared" ref="H5" si="2">G5*12</f>
        <v>0</v>
      </c>
      <c r="J5" s="62"/>
      <c r="K5" s="62"/>
    </row>
    <row r="6" spans="1:11">
      <c r="A6" s="38" t="str">
        <f>Conferidor!D1</f>
        <v>Servente 04 h</v>
      </c>
      <c r="B6" s="158">
        <f>Conferidor!F131</f>
        <v>0</v>
      </c>
      <c r="C6" s="153">
        <f>Conferidor!F2</f>
        <v>640.84</v>
      </c>
      <c r="D6" s="76"/>
      <c r="E6" s="37"/>
      <c r="F6" s="74"/>
      <c r="G6" s="75">
        <f t="shared" si="0"/>
        <v>0</v>
      </c>
      <c r="H6" s="54">
        <f t="shared" ref="H6:H87" si="3">G6*12</f>
        <v>0</v>
      </c>
      <c r="J6" s="62"/>
      <c r="K6" s="62"/>
    </row>
    <row r="7" spans="1:11">
      <c r="A7" s="38" t="str">
        <f>Conferidor!D1</f>
        <v>Servente 04 h</v>
      </c>
      <c r="B7" s="158">
        <f>Conferidor!G131</f>
        <v>0</v>
      </c>
      <c r="C7" s="153">
        <f>Conferidor!G2</f>
        <v>714.08</v>
      </c>
      <c r="D7" s="76"/>
      <c r="E7" s="37"/>
      <c r="F7" s="74"/>
      <c r="G7" s="75">
        <f t="shared" si="0"/>
        <v>0</v>
      </c>
      <c r="H7" s="54">
        <f t="shared" si="3"/>
        <v>0</v>
      </c>
      <c r="J7" s="62"/>
      <c r="K7" s="62"/>
    </row>
    <row r="8" spans="1:11">
      <c r="A8" s="38" t="str">
        <f>Conferidor!D1</f>
        <v>Servente 04 h</v>
      </c>
      <c r="B8" s="158">
        <f>Conferidor!H131</f>
        <v>3</v>
      </c>
      <c r="C8" s="153">
        <f>Conferidor!H2</f>
        <v>760.5</v>
      </c>
      <c r="D8" s="76"/>
      <c r="E8" s="37"/>
      <c r="F8" s="74"/>
      <c r="G8" s="75">
        <f t="shared" ref="G8" si="4">B8*C8</f>
        <v>2281.5</v>
      </c>
      <c r="H8" s="54">
        <f t="shared" ref="H8" si="5">G8*12</f>
        <v>27378</v>
      </c>
      <c r="J8" s="62"/>
      <c r="K8" s="62"/>
    </row>
    <row r="9" spans="1:11">
      <c r="A9" s="267" t="str">
        <f>Conferidor!D1</f>
        <v>Servente 04 h</v>
      </c>
      <c r="B9" s="264">
        <f>Conferidor!I131</f>
        <v>9</v>
      </c>
      <c r="C9" s="265">
        <f>Conferidor!I2</f>
        <v>785.67</v>
      </c>
      <c r="D9" s="80"/>
      <c r="E9" s="81"/>
      <c r="F9" s="82"/>
      <c r="G9" s="266">
        <f t="shared" si="0"/>
        <v>7071.03</v>
      </c>
      <c r="H9" s="173">
        <f t="shared" si="3"/>
        <v>84852.36</v>
      </c>
      <c r="J9" s="62"/>
      <c r="K9" s="62"/>
    </row>
    <row r="10" spans="1:11">
      <c r="A10" s="38" t="str">
        <f>Conferidor!K1</f>
        <v>Servente 06 h</v>
      </c>
      <c r="B10" s="158">
        <f>Conferidor!K131</f>
        <v>0</v>
      </c>
      <c r="C10" s="153">
        <f>Conferidor!K2</f>
        <v>1217.3699999999999</v>
      </c>
      <c r="D10" s="76"/>
      <c r="E10" s="37"/>
      <c r="F10" s="74"/>
      <c r="G10" s="75">
        <f t="shared" si="0"/>
        <v>0</v>
      </c>
      <c r="H10" s="54">
        <f t="shared" si="3"/>
        <v>0</v>
      </c>
      <c r="J10" s="62"/>
      <c r="K10" s="62"/>
    </row>
    <row r="11" spans="1:11">
      <c r="A11" s="38" t="str">
        <f>Conferidor!K1</f>
        <v>Servente 06 h</v>
      </c>
      <c r="B11" s="158">
        <f>Conferidor!L131</f>
        <v>0</v>
      </c>
      <c r="C11" s="153">
        <f>Conferidor!L2</f>
        <v>1106.58</v>
      </c>
      <c r="D11" s="76"/>
      <c r="E11" s="37"/>
      <c r="F11" s="74"/>
      <c r="G11" s="75">
        <f t="shared" ref="G11" si="6">B11*C11</f>
        <v>0</v>
      </c>
      <c r="H11" s="54">
        <f t="shared" ref="H11" si="7">G11*12</f>
        <v>0</v>
      </c>
      <c r="J11" s="62"/>
      <c r="K11" s="62"/>
    </row>
    <row r="12" spans="1:11">
      <c r="A12" s="77" t="str">
        <f>Conferidor!K1</f>
        <v>Servente 06 h</v>
      </c>
      <c r="B12" s="158">
        <f>Conferidor!M131</f>
        <v>0</v>
      </c>
      <c r="C12" s="153">
        <f>Conferidor!M2</f>
        <v>961.26</v>
      </c>
      <c r="D12" s="76"/>
      <c r="E12" s="37"/>
      <c r="F12" s="74"/>
      <c r="G12" s="75">
        <f t="shared" si="0"/>
        <v>0</v>
      </c>
      <c r="H12" s="54">
        <f t="shared" si="3"/>
        <v>0</v>
      </c>
      <c r="J12" s="62"/>
      <c r="K12" s="62"/>
    </row>
    <row r="13" spans="1:11">
      <c r="A13" s="77" t="str">
        <f>Conferidor!K1</f>
        <v>Servente 06 h</v>
      </c>
      <c r="B13" s="158">
        <f>Conferidor!N131</f>
        <v>0</v>
      </c>
      <c r="C13" s="153">
        <f>Conferidor!N2</f>
        <v>1071.1199999999999</v>
      </c>
      <c r="D13" s="76"/>
      <c r="E13" s="37"/>
      <c r="F13" s="74"/>
      <c r="G13" s="75">
        <f t="shared" si="0"/>
        <v>0</v>
      </c>
      <c r="H13" s="54">
        <f t="shared" si="3"/>
        <v>0</v>
      </c>
      <c r="J13" s="62"/>
      <c r="K13" s="62"/>
    </row>
    <row r="14" spans="1:11">
      <c r="A14" s="77" t="str">
        <f>Conferidor!K1</f>
        <v>Servente 06 h</v>
      </c>
      <c r="B14" s="158">
        <f>Conferidor!O131</f>
        <v>4</v>
      </c>
      <c r="C14" s="153">
        <f>Conferidor!O2</f>
        <v>1140.74</v>
      </c>
      <c r="D14" s="76"/>
      <c r="E14" s="37"/>
      <c r="F14" s="74"/>
      <c r="G14" s="75">
        <f t="shared" ref="G14" si="8">B14*C14</f>
        <v>4562.96</v>
      </c>
      <c r="H14" s="54">
        <f t="shared" ref="H14" si="9">G14*12</f>
        <v>54755.520000000004</v>
      </c>
      <c r="J14" s="62"/>
      <c r="K14" s="62"/>
    </row>
    <row r="15" spans="1:11">
      <c r="A15" s="263" t="str">
        <f>Conferidor!K1</f>
        <v>Servente 06 h</v>
      </c>
      <c r="B15" s="264">
        <f>Conferidor!P131</f>
        <v>14</v>
      </c>
      <c r="C15" s="265">
        <f>Conferidor!P2</f>
        <v>1178.51</v>
      </c>
      <c r="D15" s="80"/>
      <c r="E15" s="81"/>
      <c r="F15" s="82"/>
      <c r="G15" s="266">
        <f t="shared" si="0"/>
        <v>16499.14</v>
      </c>
      <c r="H15" s="173">
        <f t="shared" si="3"/>
        <v>197989.68</v>
      </c>
      <c r="J15" s="62"/>
      <c r="K15" s="62"/>
    </row>
    <row r="16" spans="1:11">
      <c r="A16" s="77" t="str">
        <f>Conferidor!R1</f>
        <v>Servente 08 h</v>
      </c>
      <c r="B16" s="158">
        <f>Conferidor!R131</f>
        <v>0</v>
      </c>
      <c r="C16" s="153">
        <f>Conferidor!R2</f>
        <v>1487.89</v>
      </c>
      <c r="D16" s="76"/>
      <c r="E16" s="37"/>
      <c r="F16" s="74"/>
      <c r="G16" s="75">
        <f t="shared" si="0"/>
        <v>0</v>
      </c>
      <c r="H16" s="54">
        <f t="shared" si="3"/>
        <v>0</v>
      </c>
      <c r="J16" s="62"/>
      <c r="K16" s="62"/>
    </row>
    <row r="17" spans="1:11">
      <c r="A17" s="77" t="str">
        <f>Conferidor!R1</f>
        <v>Servente 08 h</v>
      </c>
      <c r="B17" s="158">
        <f>Conferidor!S131</f>
        <v>0</v>
      </c>
      <c r="C17" s="153">
        <f>Conferidor!S2</f>
        <v>1352.49</v>
      </c>
      <c r="D17" s="76"/>
      <c r="E17" s="37"/>
      <c r="F17" s="74"/>
      <c r="G17" s="75">
        <f t="shared" ref="G17" si="10">B17*C17</f>
        <v>0</v>
      </c>
      <c r="H17" s="54">
        <f t="shared" ref="H17" si="11">G17*12</f>
        <v>0</v>
      </c>
      <c r="J17" s="62"/>
      <c r="K17" s="62"/>
    </row>
    <row r="18" spans="1:11">
      <c r="A18" s="77" t="str">
        <f>Conferidor!R1</f>
        <v>Servente 08 h</v>
      </c>
      <c r="B18" s="158">
        <f>Conferidor!T131</f>
        <v>0</v>
      </c>
      <c r="C18" s="153">
        <f>Conferidor!T2</f>
        <v>1174.8800000000001</v>
      </c>
      <c r="D18" s="76"/>
      <c r="E18" s="78"/>
      <c r="F18" s="79"/>
      <c r="G18" s="75">
        <f t="shared" si="0"/>
        <v>0</v>
      </c>
      <c r="H18" s="54">
        <f t="shared" si="3"/>
        <v>0</v>
      </c>
      <c r="J18" s="62"/>
      <c r="K18" s="62"/>
    </row>
    <row r="19" spans="1:11">
      <c r="A19" s="77" t="str">
        <f>Conferidor!R1</f>
        <v>Servente 08 h</v>
      </c>
      <c r="B19" s="158">
        <f>Conferidor!U131</f>
        <v>0</v>
      </c>
      <c r="C19" s="153">
        <f>Conferidor!U2</f>
        <v>1309.1500000000001</v>
      </c>
      <c r="D19" s="76"/>
      <c r="E19" s="78"/>
      <c r="F19" s="79"/>
      <c r="G19" s="75">
        <f t="shared" si="0"/>
        <v>0</v>
      </c>
      <c r="H19" s="54">
        <f t="shared" si="3"/>
        <v>0</v>
      </c>
      <c r="J19" s="62"/>
      <c r="K19" s="62"/>
    </row>
    <row r="20" spans="1:11">
      <c r="A20" s="77" t="str">
        <f>Conferidor!R1</f>
        <v>Servente 08 h</v>
      </c>
      <c r="B20" s="158">
        <f>Conferidor!V131</f>
        <v>6</v>
      </c>
      <c r="C20" s="153">
        <f>Conferidor!V2</f>
        <v>1394.24</v>
      </c>
      <c r="D20" s="76"/>
      <c r="E20" s="78"/>
      <c r="F20" s="79"/>
      <c r="G20" s="75">
        <f t="shared" ref="G20" si="12">B20*C20</f>
        <v>8365.44</v>
      </c>
      <c r="H20" s="54">
        <f t="shared" ref="H20" si="13">G20*12</f>
        <v>100385.28</v>
      </c>
      <c r="J20" s="62"/>
      <c r="K20" s="62"/>
    </row>
    <row r="21" spans="1:11">
      <c r="A21" s="263" t="str">
        <f>Conferidor!R1</f>
        <v>Servente 08 h</v>
      </c>
      <c r="B21" s="264">
        <f>Conferidor!W131</f>
        <v>32</v>
      </c>
      <c r="C21" s="265">
        <f>Conferidor!W2</f>
        <v>1440.4</v>
      </c>
      <c r="D21" s="80"/>
      <c r="E21" s="268"/>
      <c r="F21" s="269"/>
      <c r="G21" s="266">
        <f t="shared" si="0"/>
        <v>46092.800000000003</v>
      </c>
      <c r="H21" s="173">
        <f t="shared" si="3"/>
        <v>553113.60000000009</v>
      </c>
      <c r="J21" s="62"/>
      <c r="K21" s="62"/>
    </row>
    <row r="22" spans="1:11">
      <c r="A22" s="77" t="str">
        <f>Conferidor!Y1</f>
        <v>Servente I - 04 h</v>
      </c>
      <c r="B22" s="158">
        <f>Conferidor!Y131</f>
        <v>0</v>
      </c>
      <c r="C22" s="153">
        <f>Conferidor!Y2</f>
        <v>855.4</v>
      </c>
      <c r="D22" s="76"/>
      <c r="E22" s="78"/>
      <c r="F22" s="79"/>
      <c r="G22" s="75">
        <f t="shared" si="0"/>
        <v>0</v>
      </c>
      <c r="H22" s="54">
        <f t="shared" si="3"/>
        <v>0</v>
      </c>
      <c r="J22" s="62"/>
      <c r="K22" s="62"/>
    </row>
    <row r="23" spans="1:11">
      <c r="A23" s="77" t="str">
        <f>Conferidor!Y1</f>
        <v>Servente I - 04 h</v>
      </c>
      <c r="B23" s="158">
        <f>Conferidor!Z131</f>
        <v>0</v>
      </c>
      <c r="C23" s="153">
        <f>Conferidor!Z2</f>
        <v>777.56</v>
      </c>
      <c r="D23" s="76"/>
      <c r="E23" s="78"/>
      <c r="F23" s="79"/>
      <c r="G23" s="75">
        <f t="shared" ref="G23" si="14">B23*C23</f>
        <v>0</v>
      </c>
      <c r="H23" s="54">
        <f t="shared" ref="H23" si="15">G23*12</f>
        <v>0</v>
      </c>
      <c r="J23" s="62"/>
      <c r="K23" s="62"/>
    </row>
    <row r="24" spans="1:11">
      <c r="A24" s="77" t="str">
        <f>Conferidor!Y1</f>
        <v>Servente I - 04 h</v>
      </c>
      <c r="B24" s="158">
        <f>Conferidor!AA131</f>
        <v>0</v>
      </c>
      <c r="C24" s="153">
        <f>Conferidor!AA2</f>
        <v>675.44</v>
      </c>
      <c r="D24" s="76"/>
      <c r="E24" s="37"/>
      <c r="F24" s="74"/>
      <c r="G24" s="75">
        <f t="shared" si="0"/>
        <v>0</v>
      </c>
      <c r="H24" s="54">
        <f t="shared" si="3"/>
        <v>0</v>
      </c>
      <c r="J24" s="62"/>
      <c r="K24" s="62"/>
    </row>
    <row r="25" spans="1:11">
      <c r="A25" s="77" t="str">
        <f>Conferidor!Y1</f>
        <v>Servente I - 04 h</v>
      </c>
      <c r="B25" s="158">
        <f>Conferidor!AB131</f>
        <v>0</v>
      </c>
      <c r="C25" s="153">
        <f>Conferidor!AB2</f>
        <v>752.63</v>
      </c>
      <c r="D25" s="76"/>
      <c r="E25" s="37"/>
      <c r="F25" s="74"/>
      <c r="G25" s="75">
        <f t="shared" si="0"/>
        <v>0</v>
      </c>
      <c r="H25" s="54">
        <f t="shared" si="3"/>
        <v>0</v>
      </c>
      <c r="J25" s="62"/>
      <c r="K25" s="62"/>
    </row>
    <row r="26" spans="1:11">
      <c r="A26" s="77" t="str">
        <f>Conferidor!Y1</f>
        <v>Servente I - 04 h</v>
      </c>
      <c r="B26" s="158">
        <f>Conferidor!AC131</f>
        <v>0</v>
      </c>
      <c r="C26" s="153">
        <f>Conferidor!AC2</f>
        <v>801.55</v>
      </c>
      <c r="D26" s="76"/>
      <c r="E26" s="37"/>
      <c r="F26" s="74"/>
      <c r="G26" s="75">
        <f t="shared" ref="G26" si="16">B26*C26</f>
        <v>0</v>
      </c>
      <c r="H26" s="54">
        <f t="shared" ref="H26" si="17">G26*12</f>
        <v>0</v>
      </c>
      <c r="J26" s="62"/>
      <c r="K26" s="62"/>
    </row>
    <row r="27" spans="1:11">
      <c r="A27" s="263" t="str">
        <f>Conferidor!Y1</f>
        <v>Servente I - 04 h</v>
      </c>
      <c r="B27" s="264">
        <f>Conferidor!AD131</f>
        <v>0</v>
      </c>
      <c r="C27" s="265">
        <f>Conferidor!AD2</f>
        <v>828.1</v>
      </c>
      <c r="D27" s="80"/>
      <c r="E27" s="81"/>
      <c r="F27" s="82"/>
      <c r="G27" s="266">
        <f t="shared" si="0"/>
        <v>0</v>
      </c>
      <c r="H27" s="173">
        <f t="shared" si="3"/>
        <v>0</v>
      </c>
      <c r="J27" s="62"/>
      <c r="K27" s="62"/>
    </row>
    <row r="28" spans="1:11">
      <c r="A28" s="270" t="str">
        <f>Conferidor!AF1</f>
        <v>Servente I - 06 h</v>
      </c>
      <c r="B28" s="55">
        <f>Conferidor!AF131</f>
        <v>0</v>
      </c>
      <c r="C28" s="271">
        <f>Conferidor!AF2</f>
        <v>1283.0899999999999</v>
      </c>
      <c r="D28" s="272"/>
      <c r="E28" s="273"/>
      <c r="F28" s="274"/>
      <c r="G28" s="275">
        <f t="shared" si="0"/>
        <v>0</v>
      </c>
      <c r="H28" s="172">
        <f t="shared" si="3"/>
        <v>0</v>
      </c>
      <c r="J28" s="62"/>
      <c r="K28" s="62"/>
    </row>
    <row r="29" spans="1:11">
      <c r="A29" s="77" t="str">
        <f>Conferidor!AF1</f>
        <v>Servente I - 06 h</v>
      </c>
      <c r="B29" s="158">
        <f>Conferidor!AG131</f>
        <v>0</v>
      </c>
      <c r="C29" s="153">
        <f>Conferidor!AG2</f>
        <v>1166.3399999999999</v>
      </c>
      <c r="D29" s="76"/>
      <c r="E29" s="37"/>
      <c r="F29" s="74"/>
      <c r="G29" s="75">
        <f t="shared" ref="G29" si="18">B29*C29</f>
        <v>0</v>
      </c>
      <c r="H29" s="54">
        <f t="shared" ref="H29" si="19">G29*12</f>
        <v>0</v>
      </c>
      <c r="J29" s="62"/>
      <c r="K29" s="62"/>
    </row>
    <row r="30" spans="1:11">
      <c r="A30" s="77" t="str">
        <f>Conferidor!AF1</f>
        <v>Servente I - 06 h</v>
      </c>
      <c r="B30" s="158">
        <f>Conferidor!AH131</f>
        <v>0</v>
      </c>
      <c r="C30" s="153">
        <f>Conferidor!AH2</f>
        <v>1013.16</v>
      </c>
      <c r="D30" s="76"/>
      <c r="E30" s="37"/>
      <c r="F30" s="74"/>
      <c r="G30" s="75">
        <f t="shared" si="0"/>
        <v>0</v>
      </c>
      <c r="H30" s="54">
        <f t="shared" si="3"/>
        <v>0</v>
      </c>
      <c r="J30" s="62"/>
      <c r="K30" s="62"/>
    </row>
    <row r="31" spans="1:11">
      <c r="A31" s="77" t="str">
        <f>Conferidor!AF1</f>
        <v>Servente I - 06 h</v>
      </c>
      <c r="B31" s="158">
        <f>Conferidor!AI131</f>
        <v>0</v>
      </c>
      <c r="C31" s="153">
        <f>Conferidor!AI2</f>
        <v>1128.95</v>
      </c>
      <c r="D31" s="76"/>
      <c r="E31" s="37"/>
      <c r="F31" s="74"/>
      <c r="G31" s="75">
        <f t="shared" si="0"/>
        <v>0</v>
      </c>
      <c r="H31" s="54">
        <f t="shared" si="3"/>
        <v>0</v>
      </c>
      <c r="J31" s="62"/>
      <c r="K31" s="62"/>
    </row>
    <row r="32" spans="1:11">
      <c r="A32" s="77" t="str">
        <f>Conferidor!AF1</f>
        <v>Servente I - 06 h</v>
      </c>
      <c r="B32" s="158">
        <f>Conferidor!AJ131</f>
        <v>0</v>
      </c>
      <c r="C32" s="153">
        <f>Conferidor!AJ2</f>
        <v>1202.33</v>
      </c>
      <c r="D32" s="76"/>
      <c r="E32" s="37"/>
      <c r="F32" s="74"/>
      <c r="G32" s="75">
        <f t="shared" ref="G32" si="20">B32*C32</f>
        <v>0</v>
      </c>
      <c r="H32" s="54">
        <f t="shared" ref="H32" si="21">G32*12</f>
        <v>0</v>
      </c>
      <c r="J32" s="62"/>
      <c r="K32" s="62"/>
    </row>
    <row r="33" spans="1:11">
      <c r="A33" s="263" t="str">
        <f>Conferidor!AF1</f>
        <v>Servente I - 06 h</v>
      </c>
      <c r="B33" s="264">
        <f>Conferidor!AK131</f>
        <v>0</v>
      </c>
      <c r="C33" s="265">
        <f>Conferidor!AK2</f>
        <v>1242.1500000000001</v>
      </c>
      <c r="D33" s="80"/>
      <c r="E33" s="81"/>
      <c r="F33" s="82"/>
      <c r="G33" s="266">
        <f t="shared" si="0"/>
        <v>0</v>
      </c>
      <c r="H33" s="173">
        <f t="shared" si="3"/>
        <v>0</v>
      </c>
      <c r="J33" s="62"/>
      <c r="K33" s="62"/>
    </row>
    <row r="34" spans="1:11">
      <c r="A34" s="270" t="str">
        <f>Conferidor!AM1</f>
        <v>Servente I - 08 h</v>
      </c>
      <c r="B34" s="55">
        <f>Conferidor!AM131</f>
        <v>0</v>
      </c>
      <c r="C34" s="271">
        <f>Conferidor!AM2</f>
        <v>1568.24</v>
      </c>
      <c r="D34" s="272"/>
      <c r="E34" s="273"/>
      <c r="F34" s="274"/>
      <c r="G34" s="275">
        <f t="shared" si="0"/>
        <v>0</v>
      </c>
      <c r="H34" s="172">
        <f t="shared" si="3"/>
        <v>0</v>
      </c>
      <c r="J34" s="62"/>
      <c r="K34" s="62"/>
    </row>
    <row r="35" spans="1:11">
      <c r="A35" s="77" t="str">
        <f>Conferidor!AM1</f>
        <v>Servente I - 08 h</v>
      </c>
      <c r="B35" s="158">
        <f>Conferidor!AN131</f>
        <v>0</v>
      </c>
      <c r="C35" s="153">
        <f>Conferidor!AN2</f>
        <v>1425.52</v>
      </c>
      <c r="D35" s="76"/>
      <c r="E35" s="37"/>
      <c r="F35" s="74"/>
      <c r="G35" s="75">
        <f t="shared" ref="G35" si="22">B35*C35</f>
        <v>0</v>
      </c>
      <c r="H35" s="54">
        <f t="shared" ref="H35" si="23">G35*12</f>
        <v>0</v>
      </c>
      <c r="J35" s="62"/>
      <c r="K35" s="62"/>
    </row>
    <row r="36" spans="1:11">
      <c r="A36" s="77" t="str">
        <f>Conferidor!AM1</f>
        <v>Servente I - 08 h</v>
      </c>
      <c r="B36" s="158">
        <f>Conferidor!AO131</f>
        <v>0</v>
      </c>
      <c r="C36" s="153">
        <f>Conferidor!AO2</f>
        <v>1238.32</v>
      </c>
      <c r="D36" s="76"/>
      <c r="E36" s="37"/>
      <c r="F36" s="74"/>
      <c r="G36" s="75">
        <f t="shared" si="0"/>
        <v>0</v>
      </c>
      <c r="H36" s="54">
        <f t="shared" si="3"/>
        <v>0</v>
      </c>
      <c r="J36" s="62"/>
      <c r="K36" s="62"/>
    </row>
    <row r="37" spans="1:11">
      <c r="A37" s="77" t="str">
        <f>Conferidor!AM1</f>
        <v>Servente I - 08 h</v>
      </c>
      <c r="B37" s="158">
        <f>Conferidor!AP131</f>
        <v>0</v>
      </c>
      <c r="C37" s="153">
        <f>Conferidor!AP2</f>
        <v>1379.85</v>
      </c>
      <c r="D37" s="76"/>
      <c r="E37" s="37"/>
      <c r="F37" s="74"/>
      <c r="G37" s="75">
        <f t="shared" si="0"/>
        <v>0</v>
      </c>
      <c r="H37" s="54">
        <f t="shared" si="3"/>
        <v>0</v>
      </c>
      <c r="J37" s="62"/>
      <c r="K37" s="62"/>
    </row>
    <row r="38" spans="1:11">
      <c r="A38" s="77" t="str">
        <f>Conferidor!AM1</f>
        <v>Servente I - 08 h</v>
      </c>
      <c r="B38" s="158">
        <f>Conferidor!AQ131</f>
        <v>0</v>
      </c>
      <c r="C38" s="153">
        <f>Conferidor!AQ2</f>
        <v>1469.54</v>
      </c>
      <c r="D38" s="76"/>
      <c r="E38" s="37"/>
      <c r="F38" s="74"/>
      <c r="G38" s="75">
        <f t="shared" ref="G38" si="24">B38*C38</f>
        <v>0</v>
      </c>
      <c r="H38" s="54">
        <f t="shared" ref="H38" si="25">G38*12</f>
        <v>0</v>
      </c>
      <c r="J38" s="62"/>
      <c r="K38" s="62"/>
    </row>
    <row r="39" spans="1:11">
      <c r="A39" s="263" t="str">
        <f>Conferidor!AM1</f>
        <v>Servente I - 08 h</v>
      </c>
      <c r="B39" s="264">
        <f>Conferidor!AR131</f>
        <v>0</v>
      </c>
      <c r="C39" s="265">
        <f>Conferidor!AR2</f>
        <v>1518.18</v>
      </c>
      <c r="D39" s="80"/>
      <c r="E39" s="81"/>
      <c r="F39" s="82"/>
      <c r="G39" s="266">
        <f t="shared" si="0"/>
        <v>0</v>
      </c>
      <c r="H39" s="173">
        <f t="shared" si="3"/>
        <v>0</v>
      </c>
      <c r="J39" s="62"/>
      <c r="K39" s="62"/>
    </row>
    <row r="40" spans="1:11">
      <c r="A40" s="77" t="str">
        <f>Conferidor!AT1</f>
        <v>Servente II - 04 h</v>
      </c>
      <c r="B40" s="158">
        <f>Conferidor!AT131</f>
        <v>2</v>
      </c>
      <c r="C40" s="153">
        <f>Conferidor!AT2</f>
        <v>823.75</v>
      </c>
      <c r="D40" s="76"/>
      <c r="E40" s="37"/>
      <c r="F40" s="74"/>
      <c r="G40" s="75">
        <f t="shared" si="0"/>
        <v>1647.5</v>
      </c>
      <c r="H40" s="54">
        <f t="shared" si="3"/>
        <v>19770</v>
      </c>
      <c r="J40" s="62"/>
      <c r="K40" s="62"/>
    </row>
    <row r="41" spans="1:11">
      <c r="A41" s="77" t="str">
        <f>Conferidor!AT1</f>
        <v>Servente II - 04 h</v>
      </c>
      <c r="B41" s="158">
        <f>Conferidor!AU131</f>
        <v>0</v>
      </c>
      <c r="C41" s="153">
        <f>Conferidor!AU2</f>
        <v>748.79</v>
      </c>
      <c r="D41" s="76"/>
      <c r="E41" s="37"/>
      <c r="F41" s="74"/>
      <c r="G41" s="75">
        <f t="shared" ref="G41" si="26">B41*C41</f>
        <v>0</v>
      </c>
      <c r="H41" s="54">
        <f t="shared" ref="H41" si="27">G41*12</f>
        <v>0</v>
      </c>
      <c r="J41" s="62"/>
      <c r="K41" s="62"/>
    </row>
    <row r="42" spans="1:11">
      <c r="A42" s="77" t="str">
        <f>Conferidor!AT1</f>
        <v>Servente II - 04 h</v>
      </c>
      <c r="B42" s="158">
        <f>Conferidor!AV131</f>
        <v>0</v>
      </c>
      <c r="C42" s="153">
        <f>Conferidor!AV2</f>
        <v>650.45000000000005</v>
      </c>
      <c r="D42" s="76"/>
      <c r="E42" s="37"/>
      <c r="F42" s="74"/>
      <c r="G42" s="75">
        <f t="shared" si="0"/>
        <v>0</v>
      </c>
      <c r="H42" s="54">
        <f t="shared" si="3"/>
        <v>0</v>
      </c>
      <c r="J42" s="62"/>
      <c r="K42" s="62"/>
    </row>
    <row r="43" spans="1:11">
      <c r="A43" s="77" t="str">
        <f>Conferidor!AT1</f>
        <v>Servente II - 04 h</v>
      </c>
      <c r="B43" s="158">
        <f>Conferidor!AW131</f>
        <v>0</v>
      </c>
      <c r="C43" s="153">
        <f>Conferidor!AW2</f>
        <v>724.8</v>
      </c>
      <c r="D43" s="76"/>
      <c r="E43" s="37"/>
      <c r="F43" s="74"/>
      <c r="G43" s="75">
        <f t="shared" si="0"/>
        <v>0</v>
      </c>
      <c r="H43" s="54">
        <f t="shared" si="3"/>
        <v>0</v>
      </c>
      <c r="J43" s="62"/>
      <c r="K43" s="62"/>
    </row>
    <row r="44" spans="1:11">
      <c r="A44" s="77" t="str">
        <f>Conferidor!AT1</f>
        <v>Servente II - 04 h</v>
      </c>
      <c r="B44" s="158">
        <f>Conferidor!AX131</f>
        <v>47</v>
      </c>
      <c r="C44" s="153">
        <f>Conferidor!AX2</f>
        <v>771.91</v>
      </c>
      <c r="D44" s="76"/>
      <c r="E44" s="37"/>
      <c r="F44" s="74"/>
      <c r="G44" s="75">
        <f t="shared" ref="G44" si="28">B44*C44</f>
        <v>36279.769999999997</v>
      </c>
      <c r="H44" s="54">
        <f t="shared" ref="H44" si="29">G44*12</f>
        <v>435357.24</v>
      </c>
      <c r="J44" s="62"/>
      <c r="K44" s="62"/>
    </row>
    <row r="45" spans="1:11">
      <c r="A45" s="77" t="str">
        <f>Conferidor!AT1</f>
        <v>Servente II - 04 h</v>
      </c>
      <c r="B45" s="158">
        <f>Conferidor!AY131</f>
        <v>3</v>
      </c>
      <c r="C45" s="153">
        <f>Conferidor!AY2</f>
        <v>797.46</v>
      </c>
      <c r="D45" s="76"/>
      <c r="E45" s="37"/>
      <c r="F45" s="74"/>
      <c r="G45" s="75">
        <f t="shared" si="0"/>
        <v>2392.38</v>
      </c>
      <c r="H45" s="54">
        <f t="shared" si="3"/>
        <v>28708.560000000001</v>
      </c>
      <c r="J45" s="62"/>
      <c r="K45" s="62"/>
    </row>
    <row r="46" spans="1:11">
      <c r="A46" s="77" t="str">
        <f>Conferidor!AT1</f>
        <v>Servente II - 04 h</v>
      </c>
      <c r="B46" s="158">
        <f>Conferidor!AZ131</f>
        <v>1</v>
      </c>
      <c r="C46" s="153">
        <f>Conferidor!AZ2</f>
        <v>839.27</v>
      </c>
      <c r="D46" s="76"/>
      <c r="E46" s="37"/>
      <c r="F46" s="74"/>
      <c r="G46" s="75">
        <f t="shared" si="0"/>
        <v>839.27</v>
      </c>
      <c r="H46" s="54">
        <f t="shared" ref="H46" si="30">G46*12</f>
        <v>10071.24</v>
      </c>
      <c r="J46" s="62"/>
      <c r="K46" s="62"/>
    </row>
    <row r="47" spans="1:11">
      <c r="A47" s="77" t="str">
        <f>Conferidor!AT1</f>
        <v>Servente II - 04 h</v>
      </c>
      <c r="B47" s="158">
        <f>Conferidor!BA131</f>
        <v>0</v>
      </c>
      <c r="C47" s="153">
        <f>Conferidor!BA2</f>
        <v>0</v>
      </c>
      <c r="D47" s="76"/>
      <c r="E47" s="37"/>
      <c r="F47" s="74"/>
      <c r="G47" s="75">
        <f t="shared" si="0"/>
        <v>0</v>
      </c>
      <c r="H47" s="54"/>
      <c r="J47" s="62"/>
      <c r="K47" s="62"/>
    </row>
    <row r="48" spans="1:11">
      <c r="A48" s="263" t="str">
        <f>Conferidor!AT1</f>
        <v>Servente II - 04 h</v>
      </c>
      <c r="B48" s="264">
        <f>Conferidor!BB131</f>
        <v>0</v>
      </c>
      <c r="C48" s="265">
        <f>Conferidor!BB2</f>
        <v>0</v>
      </c>
      <c r="D48" s="80"/>
      <c r="E48" s="81"/>
      <c r="F48" s="82"/>
      <c r="G48" s="266">
        <f t="shared" si="0"/>
        <v>0</v>
      </c>
      <c r="H48" s="173"/>
      <c r="J48" s="62"/>
      <c r="K48" s="62"/>
    </row>
    <row r="49" spans="1:11">
      <c r="A49" s="77" t="str">
        <f>Conferidor!BD1</f>
        <v>Servente II - 06 h</v>
      </c>
      <c r="B49" s="158">
        <f>Conferidor!BD131</f>
        <v>0</v>
      </c>
      <c r="C49" s="153">
        <f>Conferidor!BD2</f>
        <v>1235.6300000000001</v>
      </c>
      <c r="D49" s="76"/>
      <c r="E49" s="37"/>
      <c r="F49" s="74"/>
      <c r="G49" s="75">
        <f t="shared" si="0"/>
        <v>0</v>
      </c>
      <c r="H49" s="54">
        <f t="shared" si="3"/>
        <v>0</v>
      </c>
      <c r="J49" s="62"/>
      <c r="K49" s="62"/>
    </row>
    <row r="50" spans="1:11">
      <c r="A50" s="77" t="str">
        <f>Conferidor!BD1</f>
        <v>Servente II - 06 h</v>
      </c>
      <c r="B50" s="158">
        <f>Conferidor!BE131</f>
        <v>0</v>
      </c>
      <c r="C50" s="153">
        <f>Conferidor!BE2</f>
        <v>1123.18</v>
      </c>
      <c r="D50" s="76"/>
      <c r="E50" s="37"/>
      <c r="F50" s="74"/>
      <c r="G50" s="75">
        <f t="shared" ref="G50" si="31">B50*C50</f>
        <v>0</v>
      </c>
      <c r="H50" s="54">
        <f t="shared" ref="H50" si="32">G50*12</f>
        <v>0</v>
      </c>
      <c r="J50" s="62"/>
      <c r="K50" s="62"/>
    </row>
    <row r="51" spans="1:11">
      <c r="A51" s="77" t="str">
        <f>Conferidor!BD1</f>
        <v>Servente II - 06 h</v>
      </c>
      <c r="B51" s="158">
        <f>Conferidor!BF131</f>
        <v>0</v>
      </c>
      <c r="C51" s="153">
        <f>Conferidor!BF2</f>
        <v>975.68</v>
      </c>
      <c r="D51" s="76"/>
      <c r="E51" s="37"/>
      <c r="F51" s="74"/>
      <c r="G51" s="75">
        <f t="shared" si="0"/>
        <v>0</v>
      </c>
      <c r="H51" s="54">
        <f t="shared" si="3"/>
        <v>0</v>
      </c>
      <c r="J51" s="62"/>
      <c r="K51" s="62"/>
    </row>
    <row r="52" spans="1:11">
      <c r="A52" s="77" t="str">
        <f>Conferidor!BD1</f>
        <v>Servente II - 06 h</v>
      </c>
      <c r="B52" s="158">
        <f>Conferidor!BG131</f>
        <v>0</v>
      </c>
      <c r="C52" s="153">
        <f>Conferidor!BG2</f>
        <v>1087.19</v>
      </c>
      <c r="D52" s="76"/>
      <c r="E52" s="37"/>
      <c r="F52" s="74"/>
      <c r="G52" s="75">
        <f t="shared" si="0"/>
        <v>0</v>
      </c>
      <c r="H52" s="54">
        <f t="shared" si="3"/>
        <v>0</v>
      </c>
      <c r="J52" s="62"/>
      <c r="K52" s="62"/>
    </row>
    <row r="53" spans="1:11">
      <c r="A53" s="77" t="str">
        <f>Conferidor!BD1</f>
        <v>Servente II - 06 h</v>
      </c>
      <c r="B53" s="158">
        <f>Conferidor!BH131</f>
        <v>20</v>
      </c>
      <c r="C53" s="153">
        <f>Conferidor!BH2</f>
        <v>1157.8599999999999</v>
      </c>
      <c r="D53" s="76"/>
      <c r="E53" s="37"/>
      <c r="F53" s="74"/>
      <c r="G53" s="75">
        <f t="shared" ref="G53" si="33">B53*C53</f>
        <v>23157.199999999997</v>
      </c>
      <c r="H53" s="54">
        <f t="shared" ref="H53" si="34">G53*12</f>
        <v>277886.39999999997</v>
      </c>
      <c r="J53" s="62"/>
      <c r="K53" s="62"/>
    </row>
    <row r="54" spans="1:11">
      <c r="A54" s="77" t="str">
        <f>Conferidor!BD1</f>
        <v>Servente II - 06 h</v>
      </c>
      <c r="B54" s="158">
        <f>Conferidor!BI131</f>
        <v>6</v>
      </c>
      <c r="C54" s="153">
        <f>Conferidor!BI2</f>
        <v>1196.19</v>
      </c>
      <c r="D54" s="76"/>
      <c r="E54" s="37"/>
      <c r="F54" s="74"/>
      <c r="G54" s="75">
        <f t="shared" si="0"/>
        <v>7177.14</v>
      </c>
      <c r="H54" s="54">
        <f t="shared" si="3"/>
        <v>86125.680000000008</v>
      </c>
      <c r="J54" s="62"/>
      <c r="K54" s="62"/>
    </row>
    <row r="55" spans="1:11">
      <c r="A55" s="77" t="str">
        <f>Conferidor!BD1</f>
        <v>Servente II - 06 h</v>
      </c>
      <c r="B55" s="158">
        <f>Conferidor!BJ131</f>
        <v>1</v>
      </c>
      <c r="C55" s="153">
        <f>Conferidor!BJ2</f>
        <v>1258.97</v>
      </c>
      <c r="D55" s="76"/>
      <c r="E55" s="37"/>
      <c r="F55" s="74"/>
      <c r="G55" s="75">
        <f t="shared" ref="G55:G56" si="35">B55*C55</f>
        <v>1258.97</v>
      </c>
      <c r="H55" s="54">
        <f t="shared" ref="H55:H56" si="36">G55*12</f>
        <v>15107.64</v>
      </c>
      <c r="J55" s="62"/>
      <c r="K55" s="62"/>
    </row>
    <row r="56" spans="1:11">
      <c r="A56" s="263" t="str">
        <f>Conferidor!BD1</f>
        <v>Servente II - 06 h</v>
      </c>
      <c r="B56" s="264">
        <f>Conferidor!BK131</f>
        <v>1</v>
      </c>
      <c r="C56" s="277">
        <f>Conferidor!BK2</f>
        <v>1242.49</v>
      </c>
      <c r="D56" s="80"/>
      <c r="E56" s="81"/>
      <c r="F56" s="82"/>
      <c r="G56" s="173">
        <f t="shared" si="35"/>
        <v>1242.49</v>
      </c>
      <c r="H56" s="173">
        <f t="shared" si="36"/>
        <v>14909.880000000001</v>
      </c>
      <c r="J56" s="62"/>
      <c r="K56" s="62"/>
    </row>
    <row r="57" spans="1:11">
      <c r="A57" s="77" t="str">
        <f>Conferidor!BM1</f>
        <v>Servente II - 08 h</v>
      </c>
      <c r="B57" s="158">
        <f>Conferidor!BM131</f>
        <v>7</v>
      </c>
      <c r="C57" s="153">
        <f>Conferidor!BM2</f>
        <v>1510.2</v>
      </c>
      <c r="D57" s="76"/>
      <c r="E57" s="37"/>
      <c r="F57" s="74"/>
      <c r="G57" s="75">
        <f t="shared" si="0"/>
        <v>10571.4</v>
      </c>
      <c r="H57" s="54">
        <f t="shared" si="3"/>
        <v>126856.79999999999</v>
      </c>
      <c r="J57" s="62"/>
      <c r="K57" s="62"/>
    </row>
    <row r="58" spans="1:11">
      <c r="A58" s="77" t="str">
        <f>Conferidor!BM1</f>
        <v>Servente II - 08 h</v>
      </c>
      <c r="B58" s="158">
        <f>Conferidor!BN131</f>
        <v>0</v>
      </c>
      <c r="C58" s="153">
        <f>Conferidor!BN2</f>
        <v>1374.62</v>
      </c>
      <c r="D58" s="76"/>
      <c r="E58" s="37"/>
      <c r="F58" s="74"/>
      <c r="G58" s="75">
        <f t="shared" ref="G58" si="37">B58*C58</f>
        <v>0</v>
      </c>
      <c r="H58" s="54">
        <f t="shared" ref="H58" si="38">G58*12</f>
        <v>0</v>
      </c>
      <c r="J58" s="62"/>
      <c r="K58" s="62"/>
    </row>
    <row r="59" spans="1:11">
      <c r="A59" s="77" t="str">
        <f>Conferidor!BM1</f>
        <v>Servente II - 08 h</v>
      </c>
      <c r="B59" s="158">
        <f>Conferidor!BO131</f>
        <v>0</v>
      </c>
      <c r="C59" s="153">
        <f>Conferidor!BO2</f>
        <v>1194.0999999999999</v>
      </c>
      <c r="D59" s="76"/>
      <c r="E59" s="37"/>
      <c r="F59" s="74"/>
      <c r="G59" s="75">
        <f t="shared" si="0"/>
        <v>0</v>
      </c>
      <c r="H59" s="54">
        <f t="shared" si="3"/>
        <v>0</v>
      </c>
      <c r="J59" s="62"/>
      <c r="K59" s="62"/>
    </row>
    <row r="60" spans="1:11">
      <c r="A60" s="77" t="str">
        <f>Conferidor!BM1</f>
        <v>Servente II - 08 h</v>
      </c>
      <c r="B60" s="158">
        <f>Conferidor!BP131</f>
        <v>0</v>
      </c>
      <c r="C60" s="153">
        <f>Conferidor!BP2</f>
        <v>1330.57</v>
      </c>
      <c r="D60" s="76"/>
      <c r="E60" s="37"/>
      <c r="F60" s="74"/>
      <c r="G60" s="75">
        <f t="shared" si="0"/>
        <v>0</v>
      </c>
      <c r="H60" s="54">
        <f t="shared" si="3"/>
        <v>0</v>
      </c>
      <c r="J60" s="62"/>
      <c r="K60" s="62"/>
    </row>
    <row r="61" spans="1:11">
      <c r="A61" s="77" t="str">
        <f>Conferidor!BM1</f>
        <v>Servente II - 08 h</v>
      </c>
      <c r="B61" s="158">
        <f>Conferidor!BQ131</f>
        <v>17</v>
      </c>
      <c r="C61" s="153">
        <f>Conferidor!BQ2</f>
        <v>1415.16</v>
      </c>
      <c r="D61" s="76"/>
      <c r="E61" s="37"/>
      <c r="F61" s="74"/>
      <c r="G61" s="75">
        <f t="shared" ref="G61" si="39">B61*C61</f>
        <v>24057.72</v>
      </c>
      <c r="H61" s="54">
        <f t="shared" ref="H61" si="40">G61*12</f>
        <v>288692.64</v>
      </c>
      <c r="J61" s="62"/>
      <c r="K61" s="62"/>
    </row>
    <row r="62" spans="1:11">
      <c r="A62" s="263" t="str">
        <f>Conferidor!BM1</f>
        <v>Servente II - 08 h</v>
      </c>
      <c r="B62" s="264">
        <f>Conferidor!BR131</f>
        <v>15</v>
      </c>
      <c r="C62" s="265">
        <f>Conferidor!BR2</f>
        <v>1462.01</v>
      </c>
      <c r="D62" s="80"/>
      <c r="E62" s="81"/>
      <c r="F62" s="82"/>
      <c r="G62" s="266">
        <f t="shared" si="0"/>
        <v>21930.15</v>
      </c>
      <c r="H62" s="173">
        <f t="shared" si="3"/>
        <v>263161.80000000005</v>
      </c>
      <c r="J62" s="62"/>
      <c r="K62" s="62"/>
    </row>
    <row r="63" spans="1:11">
      <c r="A63" s="77" t="str">
        <f>Conferidor!BT1</f>
        <v>Servente III - 08 h</v>
      </c>
      <c r="B63" s="158">
        <f>Conferidor!BT131</f>
        <v>0</v>
      </c>
      <c r="C63" s="153">
        <f>Conferidor!BT2</f>
        <v>1554.84</v>
      </c>
      <c r="D63" s="76"/>
      <c r="E63" s="37"/>
      <c r="F63" s="74"/>
      <c r="G63" s="75">
        <f t="shared" si="0"/>
        <v>0</v>
      </c>
      <c r="H63" s="54">
        <f t="shared" si="3"/>
        <v>0</v>
      </c>
      <c r="J63" s="62"/>
      <c r="K63" s="62"/>
    </row>
    <row r="64" spans="1:11">
      <c r="A64" s="77" t="str">
        <f>Conferidor!BT1</f>
        <v>Servente III - 08 h</v>
      </c>
      <c r="B64" s="158">
        <f>Conferidor!BU131</f>
        <v>0</v>
      </c>
      <c r="C64" s="153">
        <f>Conferidor!BU2</f>
        <v>1413.35</v>
      </c>
      <c r="D64" s="76"/>
      <c r="E64" s="37"/>
      <c r="F64" s="74"/>
      <c r="G64" s="75">
        <f t="shared" ref="G64" si="41">B64*C64</f>
        <v>0</v>
      </c>
      <c r="H64" s="54">
        <f t="shared" ref="H64" si="42">G64*12</f>
        <v>0</v>
      </c>
      <c r="J64" s="62"/>
      <c r="K64" s="62"/>
    </row>
    <row r="65" spans="1:11" ht="12" customHeight="1">
      <c r="A65" s="38" t="str">
        <f>Conferidor!BT1</f>
        <v>Servente III - 08 h</v>
      </c>
      <c r="B65" s="158">
        <f>Conferidor!BV131</f>
        <v>0</v>
      </c>
      <c r="C65" s="153">
        <f>Conferidor!BV2</f>
        <v>1227.74</v>
      </c>
      <c r="D65" s="76"/>
      <c r="E65" s="37"/>
      <c r="F65" s="74"/>
      <c r="G65" s="75">
        <f t="shared" si="0"/>
        <v>0</v>
      </c>
      <c r="H65" s="54">
        <f t="shared" si="3"/>
        <v>0</v>
      </c>
      <c r="J65" s="62"/>
      <c r="K65" s="62"/>
    </row>
    <row r="66" spans="1:11" ht="12" customHeight="1">
      <c r="A66" s="38" t="str">
        <f>Conferidor!BT1</f>
        <v>Servente III - 08 h</v>
      </c>
      <c r="B66" s="158">
        <f>Conferidor!BW131</f>
        <v>0</v>
      </c>
      <c r="C66" s="153">
        <f>Conferidor!BW2</f>
        <v>1368.06</v>
      </c>
      <c r="D66" s="76"/>
      <c r="E66" s="37"/>
      <c r="F66" s="74"/>
      <c r="G66" s="75">
        <f t="shared" si="0"/>
        <v>0</v>
      </c>
      <c r="H66" s="54">
        <f t="shared" si="3"/>
        <v>0</v>
      </c>
      <c r="J66" s="62"/>
      <c r="K66" s="62"/>
    </row>
    <row r="67" spans="1:11" ht="12" customHeight="1">
      <c r="A67" s="38" t="str">
        <f>Conferidor!BT1</f>
        <v>Servente III - 08 h</v>
      </c>
      <c r="B67" s="158">
        <f>Conferidor!BX131</f>
        <v>0</v>
      </c>
      <c r="C67" s="153">
        <f>Conferidor!BX2</f>
        <v>1456.98</v>
      </c>
      <c r="D67" s="76"/>
      <c r="E67" s="37"/>
      <c r="F67" s="74"/>
      <c r="G67" s="75">
        <f t="shared" ref="G67" si="43">B67*C67</f>
        <v>0</v>
      </c>
      <c r="H67" s="54">
        <f t="shared" ref="H67" si="44">G67*12</f>
        <v>0</v>
      </c>
      <c r="J67" s="62"/>
      <c r="K67" s="62"/>
    </row>
    <row r="68" spans="1:11">
      <c r="A68" s="267" t="str">
        <f>Conferidor!BT1</f>
        <v>Servente III - 08 h</v>
      </c>
      <c r="B68" s="264">
        <f>Conferidor!BY131</f>
        <v>2</v>
      </c>
      <c r="C68" s="265">
        <f>Conferidor!BY2</f>
        <v>1505.22</v>
      </c>
      <c r="D68" s="80"/>
      <c r="E68" s="81"/>
      <c r="F68" s="82"/>
      <c r="G68" s="266">
        <f t="shared" si="0"/>
        <v>3010.44</v>
      </c>
      <c r="H68" s="173">
        <f t="shared" si="3"/>
        <v>36125.279999999999</v>
      </c>
      <c r="J68" s="62"/>
      <c r="K68" s="62"/>
    </row>
    <row r="69" spans="1:11">
      <c r="A69" s="38" t="str">
        <f>Conferidor!CA1</f>
        <v>Servente IV - 08 h</v>
      </c>
      <c r="B69" s="158">
        <f>Conferidor!CA131</f>
        <v>0</v>
      </c>
      <c r="C69" s="153">
        <f>Conferidor!CA2</f>
        <v>1554.84</v>
      </c>
      <c r="D69" s="76"/>
      <c r="E69" s="37"/>
      <c r="F69" s="74"/>
      <c r="G69" s="75">
        <f t="shared" si="0"/>
        <v>0</v>
      </c>
      <c r="H69" s="54">
        <f t="shared" ref="H69:H74" si="45">G69*12</f>
        <v>0</v>
      </c>
      <c r="J69" s="62"/>
      <c r="K69" s="62"/>
    </row>
    <row r="70" spans="1:11">
      <c r="A70" s="38" t="str">
        <f>Conferidor!CA1</f>
        <v>Servente IV - 08 h</v>
      </c>
      <c r="B70" s="158">
        <f>Conferidor!CB131</f>
        <v>0</v>
      </c>
      <c r="C70" s="153">
        <f>Conferidor!CB2</f>
        <v>1413.35</v>
      </c>
      <c r="D70" s="76"/>
      <c r="E70" s="37"/>
      <c r="F70" s="74"/>
      <c r="G70" s="75">
        <f t="shared" ref="G70" si="46">B70*C70</f>
        <v>0</v>
      </c>
      <c r="H70" s="54">
        <f t="shared" ref="H70" si="47">G70*12</f>
        <v>0</v>
      </c>
      <c r="J70" s="62"/>
      <c r="K70" s="62"/>
    </row>
    <row r="71" spans="1:11">
      <c r="A71" s="38" t="str">
        <f>Conferidor!CA1</f>
        <v>Servente IV - 08 h</v>
      </c>
      <c r="B71" s="158">
        <f>Conferidor!CC131</f>
        <v>0</v>
      </c>
      <c r="C71" s="153">
        <f>Conferidor!CC2</f>
        <v>1227.74</v>
      </c>
      <c r="D71" s="76"/>
      <c r="E71" s="37"/>
      <c r="F71" s="74"/>
      <c r="G71" s="75">
        <f t="shared" si="0"/>
        <v>0</v>
      </c>
      <c r="H71" s="54">
        <f t="shared" si="45"/>
        <v>0</v>
      </c>
      <c r="J71" s="62"/>
      <c r="K71" s="62"/>
    </row>
    <row r="72" spans="1:11">
      <c r="A72" s="38" t="str">
        <f>Conferidor!CA1</f>
        <v>Servente IV - 08 h</v>
      </c>
      <c r="B72" s="158">
        <f>Conferidor!CD131</f>
        <v>0</v>
      </c>
      <c r="C72" s="153">
        <f>Conferidor!CD2</f>
        <v>1368.06</v>
      </c>
      <c r="D72" s="76"/>
      <c r="E72" s="37"/>
      <c r="F72" s="74"/>
      <c r="G72" s="75">
        <f t="shared" si="0"/>
        <v>0</v>
      </c>
      <c r="H72" s="54">
        <f t="shared" si="45"/>
        <v>0</v>
      </c>
      <c r="J72" s="62"/>
      <c r="K72" s="62"/>
    </row>
    <row r="73" spans="1:11">
      <c r="A73" s="38" t="str">
        <f>Conferidor!CA1</f>
        <v>Servente IV - 08 h</v>
      </c>
      <c r="B73" s="158">
        <f>Conferidor!CE131</f>
        <v>0</v>
      </c>
      <c r="C73" s="153">
        <f>Conferidor!CE2</f>
        <v>1456.98</v>
      </c>
      <c r="D73" s="76"/>
      <c r="E73" s="37"/>
      <c r="F73" s="74"/>
      <c r="G73" s="75">
        <f t="shared" ref="G73" si="48">B73*C73</f>
        <v>0</v>
      </c>
      <c r="H73" s="54">
        <f t="shared" ref="H73" si="49">G73*12</f>
        <v>0</v>
      </c>
      <c r="J73" s="62"/>
      <c r="K73" s="62"/>
    </row>
    <row r="74" spans="1:11">
      <c r="A74" s="267" t="str">
        <f>Conferidor!CA1</f>
        <v>Servente IV - 08 h</v>
      </c>
      <c r="B74" s="264">
        <f>Conferidor!CF131</f>
        <v>0</v>
      </c>
      <c r="C74" s="265">
        <f>Conferidor!CF2</f>
        <v>1505.22</v>
      </c>
      <c r="D74" s="80"/>
      <c r="E74" s="81"/>
      <c r="F74" s="82"/>
      <c r="G74" s="266">
        <f t="shared" si="0"/>
        <v>0</v>
      </c>
      <c r="H74" s="173">
        <f t="shared" si="45"/>
        <v>0</v>
      </c>
      <c r="J74" s="62"/>
      <c r="K74" s="62"/>
    </row>
    <row r="75" spans="1:11">
      <c r="A75" s="38" t="str">
        <f>Conferidor!CH1</f>
        <v>Copeira 04 h</v>
      </c>
      <c r="B75" s="158">
        <f>Conferidor!CH131</f>
        <v>0</v>
      </c>
      <c r="C75" s="153">
        <f>Conferidor!CH2</f>
        <v>811.58</v>
      </c>
      <c r="D75" s="76"/>
      <c r="E75" s="37"/>
      <c r="F75" s="74"/>
      <c r="G75" s="75">
        <f t="shared" si="0"/>
        <v>0</v>
      </c>
      <c r="H75" s="54">
        <f t="shared" si="3"/>
        <v>0</v>
      </c>
      <c r="J75" s="62"/>
      <c r="K75" s="62"/>
    </row>
    <row r="76" spans="1:11">
      <c r="A76" s="38" t="str">
        <f>Conferidor!CH1</f>
        <v>Copeira 04 h</v>
      </c>
      <c r="B76" s="158">
        <f>Conferidor!CI131</f>
        <v>0</v>
      </c>
      <c r="C76" s="153">
        <f>Conferidor!CI2</f>
        <v>737.72</v>
      </c>
      <c r="D76" s="76"/>
      <c r="E76" s="37"/>
      <c r="F76" s="74"/>
      <c r="G76" s="75">
        <f t="shared" ref="G76" si="50">B76*C76</f>
        <v>0</v>
      </c>
      <c r="H76" s="54">
        <f t="shared" ref="H76" si="51">G76*12</f>
        <v>0</v>
      </c>
      <c r="J76" s="62"/>
      <c r="K76" s="62"/>
    </row>
    <row r="77" spans="1:11">
      <c r="A77" s="77" t="str">
        <f>Conferidor!CH1</f>
        <v>Copeira 04 h</v>
      </c>
      <c r="B77" s="158">
        <f>Conferidor!CJ131</f>
        <v>0</v>
      </c>
      <c r="C77" s="153">
        <f>Conferidor!CJ2</f>
        <v>640.84</v>
      </c>
      <c r="D77" s="76"/>
      <c r="E77" s="37"/>
      <c r="F77" s="74"/>
      <c r="G77" s="75">
        <f t="shared" si="0"/>
        <v>0</v>
      </c>
      <c r="H77" s="54">
        <f t="shared" si="3"/>
        <v>0</v>
      </c>
      <c r="J77" s="62"/>
      <c r="K77" s="62"/>
    </row>
    <row r="78" spans="1:11">
      <c r="A78" s="77" t="str">
        <f>Conferidor!CH1</f>
        <v>Copeira 04 h</v>
      </c>
      <c r="B78" s="158">
        <f>Conferidor!CK131</f>
        <v>0</v>
      </c>
      <c r="C78" s="153">
        <f>Conferidor!CK2</f>
        <v>714.08</v>
      </c>
      <c r="D78" s="76"/>
      <c r="E78" s="37"/>
      <c r="F78" s="74"/>
      <c r="G78" s="75">
        <f t="shared" si="0"/>
        <v>0</v>
      </c>
      <c r="H78" s="54">
        <f t="shared" si="3"/>
        <v>0</v>
      </c>
      <c r="J78" s="62"/>
      <c r="K78" s="62"/>
    </row>
    <row r="79" spans="1:11">
      <c r="A79" s="77" t="str">
        <f>Conferidor!CH1</f>
        <v>Copeira 04 h</v>
      </c>
      <c r="B79" s="158">
        <f>Conferidor!CL131</f>
        <v>0</v>
      </c>
      <c r="C79" s="153">
        <f>Conferidor!CL2</f>
        <v>760.5</v>
      </c>
      <c r="D79" s="76"/>
      <c r="E79" s="37"/>
      <c r="F79" s="74"/>
      <c r="G79" s="75">
        <f t="shared" ref="G79" si="52">B79*C79</f>
        <v>0</v>
      </c>
      <c r="H79" s="54">
        <f t="shared" ref="H79" si="53">G79*12</f>
        <v>0</v>
      </c>
      <c r="J79" s="62"/>
      <c r="K79" s="62"/>
    </row>
    <row r="80" spans="1:11">
      <c r="A80" s="263" t="str">
        <f>Conferidor!CH1</f>
        <v>Copeira 04 h</v>
      </c>
      <c r="B80" s="264">
        <f>Conferidor!CM131</f>
        <v>0</v>
      </c>
      <c r="C80" s="265">
        <f>Conferidor!CM2</f>
        <v>785.67</v>
      </c>
      <c r="D80" s="80"/>
      <c r="E80" s="81"/>
      <c r="F80" s="82"/>
      <c r="G80" s="266">
        <f t="shared" si="0"/>
        <v>0</v>
      </c>
      <c r="H80" s="173">
        <f t="shared" si="3"/>
        <v>0</v>
      </c>
      <c r="J80" s="62"/>
      <c r="K80" s="62"/>
    </row>
    <row r="81" spans="1:11">
      <c r="A81" s="270" t="str">
        <f>Conferidor!CO1</f>
        <v>Copeira 06 h</v>
      </c>
      <c r="B81" s="55">
        <f>Conferidor!CO131</f>
        <v>0</v>
      </c>
      <c r="C81" s="271">
        <f>Conferidor!CO2</f>
        <v>1217.3699999999999</v>
      </c>
      <c r="D81" s="272"/>
      <c r="E81" s="273"/>
      <c r="F81" s="274"/>
      <c r="G81" s="275">
        <f t="shared" si="0"/>
        <v>0</v>
      </c>
      <c r="H81" s="172">
        <f t="shared" si="3"/>
        <v>0</v>
      </c>
      <c r="J81" s="62"/>
      <c r="K81" s="62"/>
    </row>
    <row r="82" spans="1:11">
      <c r="A82" s="77" t="str">
        <f>Conferidor!CO1</f>
        <v>Copeira 06 h</v>
      </c>
      <c r="B82" s="158">
        <f>Conferidor!CP131</f>
        <v>0</v>
      </c>
      <c r="C82" s="153">
        <f>Conferidor!CP2</f>
        <v>1106.58</v>
      </c>
      <c r="D82" s="76"/>
      <c r="E82" s="37"/>
      <c r="F82" s="74"/>
      <c r="G82" s="75">
        <f t="shared" ref="G82" si="54">B82*C82</f>
        <v>0</v>
      </c>
      <c r="H82" s="54">
        <f t="shared" ref="H82" si="55">G82*12</f>
        <v>0</v>
      </c>
      <c r="J82" s="62"/>
      <c r="K82" s="62"/>
    </row>
    <row r="83" spans="1:11">
      <c r="A83" s="77" t="str">
        <f>Conferidor!CO1</f>
        <v>Copeira 06 h</v>
      </c>
      <c r="B83" s="158">
        <f>Conferidor!CQ131</f>
        <v>0</v>
      </c>
      <c r="C83" s="153">
        <f>Conferidor!CQ2</f>
        <v>961.26</v>
      </c>
      <c r="D83" s="76"/>
      <c r="E83" s="37"/>
      <c r="F83" s="74"/>
      <c r="G83" s="75">
        <f t="shared" si="0"/>
        <v>0</v>
      </c>
      <c r="H83" s="54">
        <f t="shared" si="3"/>
        <v>0</v>
      </c>
      <c r="J83" s="62"/>
      <c r="K83" s="62"/>
    </row>
    <row r="84" spans="1:11">
      <c r="A84" s="77" t="str">
        <f>Conferidor!CO1</f>
        <v>Copeira 06 h</v>
      </c>
      <c r="B84" s="158">
        <f>Conferidor!CR131</f>
        <v>0</v>
      </c>
      <c r="C84" s="153">
        <f>Conferidor!CR2</f>
        <v>1071.1199999999999</v>
      </c>
      <c r="D84" s="76"/>
      <c r="E84" s="37"/>
      <c r="F84" s="74"/>
      <c r="G84" s="75">
        <f t="shared" si="0"/>
        <v>0</v>
      </c>
      <c r="H84" s="54">
        <f t="shared" si="3"/>
        <v>0</v>
      </c>
      <c r="J84" s="62"/>
      <c r="K84" s="62"/>
    </row>
    <row r="85" spans="1:11">
      <c r="A85" s="77" t="str">
        <f>Conferidor!CO1</f>
        <v>Copeira 06 h</v>
      </c>
      <c r="B85" s="158">
        <f>Conferidor!CS131</f>
        <v>0</v>
      </c>
      <c r="C85" s="153">
        <f>Conferidor!CS2</f>
        <v>1140.74</v>
      </c>
      <c r="D85" s="76"/>
      <c r="E85" s="37"/>
      <c r="F85" s="74"/>
      <c r="G85" s="75">
        <f t="shared" ref="G85" si="56">B85*C85</f>
        <v>0</v>
      </c>
      <c r="H85" s="54">
        <f t="shared" ref="H85" si="57">G85*12</f>
        <v>0</v>
      </c>
      <c r="J85" s="62"/>
      <c r="K85" s="62"/>
    </row>
    <row r="86" spans="1:11">
      <c r="A86" s="263" t="str">
        <f>Conferidor!CO1</f>
        <v>Copeira 06 h</v>
      </c>
      <c r="B86" s="264">
        <f>Conferidor!CT131</f>
        <v>1</v>
      </c>
      <c r="C86" s="265">
        <f>Conferidor!CT2</f>
        <v>1178.51</v>
      </c>
      <c r="D86" s="80"/>
      <c r="E86" s="81"/>
      <c r="F86" s="82"/>
      <c r="G86" s="266">
        <f t="shared" si="0"/>
        <v>1178.51</v>
      </c>
      <c r="H86" s="173">
        <f t="shared" si="3"/>
        <v>14142.119999999999</v>
      </c>
      <c r="J86" s="62"/>
      <c r="K86" s="62"/>
    </row>
    <row r="87" spans="1:11">
      <c r="A87" s="77" t="str">
        <f>Conferidor!CV1</f>
        <v>Copeira 08 h</v>
      </c>
      <c r="B87" s="158">
        <f>Conferidor!CV131</f>
        <v>0</v>
      </c>
      <c r="C87" s="153">
        <f>Conferidor!CV2</f>
        <v>1487.89</v>
      </c>
      <c r="D87" s="76"/>
      <c r="E87" s="37"/>
      <c r="F87" s="74"/>
      <c r="G87" s="75">
        <f t="shared" si="0"/>
        <v>0</v>
      </c>
      <c r="H87" s="54">
        <f t="shared" si="3"/>
        <v>0</v>
      </c>
      <c r="J87" s="62"/>
      <c r="K87" s="62"/>
    </row>
    <row r="88" spans="1:11">
      <c r="A88" s="77" t="str">
        <f>Conferidor!CV1</f>
        <v>Copeira 08 h</v>
      </c>
      <c r="B88" s="158">
        <f>Conferidor!CW131</f>
        <v>0</v>
      </c>
      <c r="C88" s="153">
        <f>Conferidor!CW2</f>
        <v>1352.49</v>
      </c>
      <c r="D88" s="76"/>
      <c r="E88" s="78"/>
      <c r="F88" s="79"/>
      <c r="G88" s="75">
        <f t="shared" si="0"/>
        <v>0</v>
      </c>
      <c r="H88" s="54">
        <f t="shared" ref="H88:H125" si="58">G88*12</f>
        <v>0</v>
      </c>
      <c r="J88" s="155"/>
      <c r="K88" s="62"/>
    </row>
    <row r="89" spans="1:11">
      <c r="A89" s="77" t="str">
        <f>Conferidor!CV1</f>
        <v>Copeira 08 h</v>
      </c>
      <c r="B89" s="158">
        <f>Conferidor!CX131</f>
        <v>0</v>
      </c>
      <c r="C89" s="153">
        <f>Conferidor!CX2</f>
        <v>1174.8800000000001</v>
      </c>
      <c r="D89" s="76"/>
      <c r="E89" s="78"/>
      <c r="F89" s="79"/>
      <c r="G89" s="75">
        <f t="shared" si="0"/>
        <v>0</v>
      </c>
      <c r="H89" s="54">
        <f t="shared" si="58"/>
        <v>0</v>
      </c>
      <c r="J89" s="62"/>
      <c r="K89" s="62"/>
    </row>
    <row r="90" spans="1:11">
      <c r="A90" s="77" t="str">
        <f>Conferidor!CV1</f>
        <v>Copeira 08 h</v>
      </c>
      <c r="B90" s="158">
        <f>Conferidor!CY131</f>
        <v>0</v>
      </c>
      <c r="C90" s="153">
        <f>Conferidor!CY2</f>
        <v>1309.1500000000001</v>
      </c>
      <c r="D90" s="76"/>
      <c r="E90" s="78"/>
      <c r="F90" s="79"/>
      <c r="G90" s="75">
        <f t="shared" ref="G90" si="59">B90*C90</f>
        <v>0</v>
      </c>
      <c r="H90" s="54">
        <f t="shared" ref="H90" si="60">G90*12</f>
        <v>0</v>
      </c>
      <c r="J90" s="62"/>
      <c r="K90" s="62"/>
    </row>
    <row r="91" spans="1:11">
      <c r="A91" s="77" t="str">
        <f>Conferidor!CV1</f>
        <v>Copeira 08 h</v>
      </c>
      <c r="B91" s="158">
        <f>Conferidor!CZ131</f>
        <v>0</v>
      </c>
      <c r="C91" s="153">
        <f>Conferidor!CZ2</f>
        <v>1394.24</v>
      </c>
      <c r="D91" s="76"/>
      <c r="E91" s="78"/>
      <c r="F91" s="79"/>
      <c r="G91" s="75">
        <f t="shared" si="0"/>
        <v>0</v>
      </c>
      <c r="H91" s="54">
        <f t="shared" si="58"/>
        <v>0</v>
      </c>
      <c r="J91" s="62"/>
      <c r="K91" s="62"/>
    </row>
    <row r="92" spans="1:11">
      <c r="A92" s="263" t="str">
        <f>Conferidor!CV1</f>
        <v>Copeira 08 h</v>
      </c>
      <c r="B92" s="264">
        <f>Conferidor!DA131</f>
        <v>8</v>
      </c>
      <c r="C92" s="265">
        <f>Conferidor!DA2</f>
        <v>1440.4</v>
      </c>
      <c r="D92" s="80"/>
      <c r="E92" s="268"/>
      <c r="F92" s="269"/>
      <c r="G92" s="266">
        <f t="shared" ref="G92" si="61">B92*C92</f>
        <v>11523.2</v>
      </c>
      <c r="H92" s="173">
        <f t="shared" ref="H92" si="62">G92*12</f>
        <v>138278.40000000002</v>
      </c>
      <c r="J92" s="62"/>
      <c r="K92" s="62"/>
    </row>
    <row r="93" spans="1:11">
      <c r="A93" s="270" t="str">
        <f>Conferidor!DC1</f>
        <v>Aux Operador de Carga 8 h</v>
      </c>
      <c r="B93" s="55">
        <f>Conferidor!DC131</f>
        <v>0</v>
      </c>
      <c r="C93" s="271">
        <f>Conferidor!DC2</f>
        <v>2175.0300000000002</v>
      </c>
      <c r="D93" s="272"/>
      <c r="E93" s="278"/>
      <c r="F93" s="279"/>
      <c r="G93" s="275">
        <f t="shared" ref="G93:G127" si="63">B93*C93</f>
        <v>0</v>
      </c>
      <c r="H93" s="172">
        <f t="shared" si="58"/>
        <v>0</v>
      </c>
      <c r="J93" s="62"/>
      <c r="K93" s="62"/>
    </row>
    <row r="94" spans="1:11">
      <c r="A94" s="77" t="str">
        <f>Conferidor!DC1</f>
        <v>Aux Operador de Carga 8 h</v>
      </c>
      <c r="B94" s="158">
        <f>Conferidor!DD131</f>
        <v>0</v>
      </c>
      <c r="C94" s="153">
        <f>Conferidor!DD2</f>
        <v>2100.85</v>
      </c>
      <c r="D94" s="76"/>
      <c r="E94" s="78"/>
      <c r="F94" s="79"/>
      <c r="G94" s="75">
        <f t="shared" ref="G94" si="64">B94*C94</f>
        <v>0</v>
      </c>
      <c r="H94" s="54">
        <f t="shared" ref="H94" si="65">G94*12</f>
        <v>0</v>
      </c>
      <c r="J94" s="62"/>
      <c r="K94" s="62"/>
    </row>
    <row r="95" spans="1:11">
      <c r="A95" s="77" t="str">
        <f>Conferidor!DC1</f>
        <v>Aux Operador de Carga 8 h</v>
      </c>
      <c r="B95" s="158">
        <f>Conferidor!DE131</f>
        <v>0</v>
      </c>
      <c r="C95" s="153">
        <f>Conferidor!DE2</f>
        <v>1824.97</v>
      </c>
      <c r="D95" s="76"/>
      <c r="E95" s="37"/>
      <c r="F95" s="74"/>
      <c r="G95" s="75">
        <f t="shared" si="63"/>
        <v>0</v>
      </c>
      <c r="H95" s="54">
        <f t="shared" si="58"/>
        <v>0</v>
      </c>
      <c r="J95" s="62"/>
      <c r="K95" s="62"/>
    </row>
    <row r="96" spans="1:11">
      <c r="A96" s="77" t="str">
        <f>Conferidor!DC1</f>
        <v>Aux Operador de Carga 8 h</v>
      </c>
      <c r="B96" s="158">
        <f>Conferidor!DF131</f>
        <v>0</v>
      </c>
      <c r="C96" s="153">
        <f>Conferidor!DF2</f>
        <v>1932.32</v>
      </c>
      <c r="D96" s="76"/>
      <c r="E96" s="37"/>
      <c r="F96" s="74"/>
      <c r="G96" s="75">
        <f t="shared" si="63"/>
        <v>0</v>
      </c>
      <c r="H96" s="54">
        <f t="shared" si="58"/>
        <v>0</v>
      </c>
      <c r="J96" s="62"/>
      <c r="K96" s="62"/>
    </row>
    <row r="97" spans="1:11">
      <c r="A97" s="77" t="str">
        <f>Conferidor!DC1</f>
        <v>Aux Operador de Carga 8 h</v>
      </c>
      <c r="B97" s="158">
        <f>Conferidor!DG131</f>
        <v>1</v>
      </c>
      <c r="C97" s="153">
        <f>Conferidor!DG2</f>
        <v>2057.92</v>
      </c>
      <c r="D97" s="76"/>
      <c r="E97" s="37"/>
      <c r="F97" s="74"/>
      <c r="G97" s="75">
        <f t="shared" si="63"/>
        <v>2057.92</v>
      </c>
      <c r="H97" s="54">
        <f t="shared" ref="H97" si="66">G97*12</f>
        <v>24695.040000000001</v>
      </c>
      <c r="J97" s="62"/>
      <c r="K97" s="62"/>
    </row>
    <row r="98" spans="1:11">
      <c r="A98" s="263" t="str">
        <f>Conferidor!DC1</f>
        <v>Aux Operador de Carga 8 h</v>
      </c>
      <c r="B98" s="264">
        <f>Conferidor!DH131</f>
        <v>8</v>
      </c>
      <c r="C98" s="265">
        <f>Conferidor!DH2</f>
        <v>2237.41</v>
      </c>
      <c r="D98" s="80"/>
      <c r="E98" s="81"/>
      <c r="F98" s="82"/>
      <c r="G98" s="266">
        <f t="shared" ref="G98" si="67">B98*C98</f>
        <v>17899.28</v>
      </c>
      <c r="H98" s="173">
        <f t="shared" ref="H98" si="68">G98*12</f>
        <v>214791.36</v>
      </c>
      <c r="J98" s="62"/>
      <c r="K98" s="62"/>
    </row>
    <row r="99" spans="1:11">
      <c r="A99" s="270" t="str">
        <f>Conferidor!DJ1</f>
        <v>Limpador de Vidro 4 h</v>
      </c>
      <c r="B99" s="55">
        <f>Conferidor!DJ131</f>
        <v>0</v>
      </c>
      <c r="C99" s="271">
        <f>Conferidor!DJ2</f>
        <v>870.92</v>
      </c>
      <c r="D99" s="272"/>
      <c r="E99" s="273"/>
      <c r="F99" s="274"/>
      <c r="G99" s="275">
        <f t="shared" si="63"/>
        <v>0</v>
      </c>
      <c r="H99" s="172">
        <f t="shared" si="58"/>
        <v>0</v>
      </c>
      <c r="J99" s="62"/>
      <c r="K99" s="62"/>
    </row>
    <row r="100" spans="1:11">
      <c r="A100" s="77" t="str">
        <f>Conferidor!DJ1</f>
        <v>Limpador de Vidro 4 h</v>
      </c>
      <c r="B100" s="158">
        <f>Conferidor!DK131</f>
        <v>0</v>
      </c>
      <c r="C100" s="153">
        <f>Conferidor!DK2</f>
        <v>807.87</v>
      </c>
      <c r="D100" s="76"/>
      <c r="E100" s="37"/>
      <c r="F100" s="74"/>
      <c r="G100" s="75">
        <f t="shared" si="63"/>
        <v>0</v>
      </c>
      <c r="H100" s="54">
        <f t="shared" ref="H100:H102" si="69">G100*12</f>
        <v>0</v>
      </c>
      <c r="J100" s="62"/>
      <c r="K100" s="62"/>
    </row>
    <row r="101" spans="1:11">
      <c r="A101" s="77" t="str">
        <f>Conferidor!DJ1</f>
        <v>Limpador de Vidro 4 h</v>
      </c>
      <c r="B101" s="158">
        <f>Conferidor!DL131</f>
        <v>0</v>
      </c>
      <c r="C101" s="153">
        <f>Conferidor!DL2</f>
        <v>701.77</v>
      </c>
      <c r="D101" s="76"/>
      <c r="E101" s="37"/>
      <c r="F101" s="74"/>
      <c r="G101" s="75">
        <f t="shared" si="63"/>
        <v>0</v>
      </c>
      <c r="H101" s="54">
        <f t="shared" si="69"/>
        <v>0</v>
      </c>
      <c r="J101" s="62"/>
      <c r="K101" s="62"/>
    </row>
    <row r="102" spans="1:11">
      <c r="A102" s="77" t="str">
        <f>Conferidor!DJ1</f>
        <v>Limpador de Vidro 4 h</v>
      </c>
      <c r="B102" s="158">
        <f>Conferidor!DM131</f>
        <v>0</v>
      </c>
      <c r="C102" s="153">
        <f>Conferidor!DM2</f>
        <v>743.05</v>
      </c>
      <c r="D102" s="76"/>
      <c r="E102" s="37"/>
      <c r="F102" s="74"/>
      <c r="G102" s="75">
        <f t="shared" si="63"/>
        <v>0</v>
      </c>
      <c r="H102" s="54">
        <f t="shared" si="69"/>
        <v>0</v>
      </c>
      <c r="J102" s="62"/>
      <c r="K102" s="62"/>
    </row>
    <row r="103" spans="1:11">
      <c r="A103" s="77" t="str">
        <f>Conferidor!DJ1</f>
        <v>Limpador de Vidro 4 h</v>
      </c>
      <c r="B103" s="158">
        <f>Conferidor!DN131</f>
        <v>0</v>
      </c>
      <c r="C103" s="160">
        <f>Conferidor!DN2</f>
        <v>791.35</v>
      </c>
      <c r="D103" s="76"/>
      <c r="E103" s="37"/>
      <c r="F103" s="74"/>
      <c r="G103" s="75">
        <f t="shared" si="63"/>
        <v>0</v>
      </c>
      <c r="H103" s="54">
        <f t="shared" ref="H103" si="70">G103*12</f>
        <v>0</v>
      </c>
      <c r="J103" s="62"/>
      <c r="K103" s="62"/>
    </row>
    <row r="104" spans="1:11">
      <c r="A104" s="263" t="str">
        <f>Conferidor!DJ1</f>
        <v>Limpador de Vidro 4 h</v>
      </c>
      <c r="B104" s="264">
        <f>Conferidor!DO131</f>
        <v>1</v>
      </c>
      <c r="C104" s="280">
        <f>Conferidor!DO2</f>
        <v>860.38</v>
      </c>
      <c r="D104" s="80"/>
      <c r="E104" s="81"/>
      <c r="F104" s="82"/>
      <c r="G104" s="266">
        <f t="shared" ref="G104" si="71">B104*C104</f>
        <v>860.38</v>
      </c>
      <c r="H104" s="173">
        <f t="shared" ref="H104" si="72">G104*12</f>
        <v>10324.56</v>
      </c>
      <c r="J104" s="62"/>
      <c r="K104" s="62"/>
    </row>
    <row r="105" spans="1:11">
      <c r="A105" s="270" t="str">
        <f>Conferidor!DQ1</f>
        <v>Limpador de Vidro 8 h</v>
      </c>
      <c r="B105" s="55">
        <f>Conferidor!DQ131</f>
        <v>0</v>
      </c>
      <c r="C105" s="271">
        <f>Conferidor!DQ2</f>
        <v>1596.68</v>
      </c>
      <c r="D105" s="272"/>
      <c r="E105" s="273"/>
      <c r="F105" s="274"/>
      <c r="G105" s="275">
        <f t="shared" si="63"/>
        <v>0</v>
      </c>
      <c r="H105" s="172">
        <f t="shared" si="58"/>
        <v>0</v>
      </c>
      <c r="J105" s="62"/>
      <c r="K105" s="62"/>
    </row>
    <row r="106" spans="1:11">
      <c r="A106" s="77" t="str">
        <f>Conferidor!DQ1</f>
        <v>Limpador de Vidro 8 h</v>
      </c>
      <c r="B106" s="158">
        <f>Conferidor!DR131</f>
        <v>0</v>
      </c>
      <c r="C106" s="153">
        <f>Conferidor!DR2</f>
        <v>1481.1</v>
      </c>
      <c r="D106" s="76"/>
      <c r="E106" s="37"/>
      <c r="F106" s="74"/>
      <c r="G106" s="75">
        <f t="shared" ref="G106" si="73">B106*C106</f>
        <v>0</v>
      </c>
      <c r="H106" s="54">
        <f t="shared" ref="H106" si="74">G106*12</f>
        <v>0</v>
      </c>
      <c r="J106" s="62"/>
      <c r="K106" s="62"/>
    </row>
    <row r="107" spans="1:11">
      <c r="A107" s="77" t="str">
        <f>Conferidor!DQ1</f>
        <v>Limpador de Vidro 8 h</v>
      </c>
      <c r="B107" s="158">
        <f>Conferidor!DS131</f>
        <v>0</v>
      </c>
      <c r="C107" s="153">
        <f>Conferidor!DS2</f>
        <v>1286.5999999999999</v>
      </c>
      <c r="D107" s="76"/>
      <c r="E107" s="37"/>
      <c r="F107" s="74"/>
      <c r="G107" s="75">
        <f t="shared" si="63"/>
        <v>0</v>
      </c>
      <c r="H107" s="54">
        <f t="shared" si="58"/>
        <v>0</v>
      </c>
      <c r="J107" s="62"/>
      <c r="K107" s="62"/>
    </row>
    <row r="108" spans="1:11">
      <c r="A108" s="77" t="str">
        <f>Conferidor!DQ1</f>
        <v>Limpador de Vidro 8 h</v>
      </c>
      <c r="B108" s="158">
        <f>Conferidor!DT131</f>
        <v>0</v>
      </c>
      <c r="C108" s="153">
        <f>Conferidor!DT2</f>
        <v>1362.27</v>
      </c>
      <c r="D108" s="76"/>
      <c r="E108" s="37"/>
      <c r="F108" s="74"/>
      <c r="G108" s="75">
        <f t="shared" si="63"/>
        <v>0</v>
      </c>
      <c r="H108" s="54">
        <f t="shared" si="58"/>
        <v>0</v>
      </c>
      <c r="J108" s="62"/>
      <c r="K108" s="62"/>
    </row>
    <row r="109" spans="1:11">
      <c r="A109" s="77" t="str">
        <f>Conferidor!DQ1</f>
        <v>Limpador de Vidro 8 h</v>
      </c>
      <c r="B109" s="158">
        <f>Conferidor!DU131</f>
        <v>0</v>
      </c>
      <c r="C109" s="153">
        <f>Conferidor!DU2</f>
        <v>1450.82</v>
      </c>
      <c r="D109" s="76"/>
      <c r="E109" s="37"/>
      <c r="F109" s="74"/>
      <c r="G109" s="75">
        <f t="shared" si="63"/>
        <v>0</v>
      </c>
      <c r="H109" s="54">
        <f t="shared" ref="H109" si="75">G109*12</f>
        <v>0</v>
      </c>
      <c r="J109" s="62"/>
      <c r="K109" s="62"/>
    </row>
    <row r="110" spans="1:11">
      <c r="A110" s="263" t="str">
        <f>Conferidor!DQ1</f>
        <v>Limpador de Vidro 8 h</v>
      </c>
      <c r="B110" s="264">
        <f>Conferidor!DV131</f>
        <v>0</v>
      </c>
      <c r="C110" s="265">
        <f>Conferidor!DV2</f>
        <v>1577.37</v>
      </c>
      <c r="D110" s="80"/>
      <c r="E110" s="81"/>
      <c r="F110" s="82"/>
      <c r="G110" s="266">
        <f t="shared" ref="G110" si="76">B110*C110</f>
        <v>0</v>
      </c>
      <c r="H110" s="173">
        <f t="shared" ref="H110" si="77">G110*12</f>
        <v>0</v>
      </c>
      <c r="J110" s="62"/>
      <c r="K110" s="62"/>
    </row>
    <row r="111" spans="1:11">
      <c r="A111" s="77" t="str">
        <f>Conferidor!DX1</f>
        <v>Limpador de Vidro I - 4h</v>
      </c>
      <c r="B111" s="158">
        <f>Conferidor!DX131</f>
        <v>0</v>
      </c>
      <c r="C111" s="153">
        <f>Conferidor!DX2</f>
        <v>910.1</v>
      </c>
      <c r="D111" s="76"/>
      <c r="E111" s="37"/>
      <c r="F111" s="74"/>
      <c r="G111" s="75">
        <f t="shared" si="63"/>
        <v>0</v>
      </c>
      <c r="H111" s="54">
        <f t="shared" ref="H111" si="78">G111*12</f>
        <v>0</v>
      </c>
      <c r="J111" s="62"/>
      <c r="K111" s="62"/>
    </row>
    <row r="112" spans="1:11">
      <c r="A112" s="77" t="str">
        <f>Conferidor!DX1</f>
        <v>Limpador de Vidro I - 4h</v>
      </c>
      <c r="B112" s="158">
        <f>Conferidor!DY131</f>
        <v>0</v>
      </c>
      <c r="C112" s="153">
        <f>Conferidor!DY2</f>
        <v>844.23</v>
      </c>
      <c r="D112" s="76"/>
      <c r="E112" s="37"/>
      <c r="F112" s="74"/>
      <c r="G112" s="75">
        <f t="shared" ref="G112" si="79">B112*C112</f>
        <v>0</v>
      </c>
      <c r="H112" s="54">
        <f t="shared" ref="H112" si="80">G112*12</f>
        <v>0</v>
      </c>
      <c r="J112" s="62"/>
      <c r="K112" s="62"/>
    </row>
    <row r="113" spans="1:11">
      <c r="A113" s="77" t="str">
        <f>Conferidor!DX1</f>
        <v>Limpador de Vidro I - 4h</v>
      </c>
      <c r="B113" s="158">
        <f>Conferidor!DZ131</f>
        <v>0</v>
      </c>
      <c r="C113" s="153">
        <f>Conferidor!DZ2</f>
        <v>733.35</v>
      </c>
      <c r="D113" s="76"/>
      <c r="E113" s="37"/>
      <c r="F113" s="74"/>
      <c r="G113" s="75">
        <f t="shared" si="63"/>
        <v>0</v>
      </c>
      <c r="H113" s="54">
        <f t="shared" ref="H113:H116" si="81">G113*12</f>
        <v>0</v>
      </c>
      <c r="J113" s="62"/>
      <c r="K113" s="62"/>
    </row>
    <row r="114" spans="1:11">
      <c r="A114" s="77" t="str">
        <f>Conferidor!DX1</f>
        <v>Limpador de Vidro I - 4h</v>
      </c>
      <c r="B114" s="158">
        <f>Conferidor!EA131</f>
        <v>0</v>
      </c>
      <c r="C114" s="153">
        <f>Conferidor!EA2</f>
        <v>776.49</v>
      </c>
      <c r="D114" s="76"/>
      <c r="E114" s="37"/>
      <c r="F114" s="74"/>
      <c r="G114" s="75">
        <f t="shared" si="63"/>
        <v>0</v>
      </c>
      <c r="H114" s="54">
        <f t="shared" si="81"/>
        <v>0</v>
      </c>
      <c r="J114" s="62"/>
      <c r="K114" s="62"/>
    </row>
    <row r="115" spans="1:11">
      <c r="A115" s="77" t="str">
        <f>Conferidor!DX1</f>
        <v>Limpador de Vidro I - 4h</v>
      </c>
      <c r="B115" s="158">
        <f>Conferidor!EB131</f>
        <v>0</v>
      </c>
      <c r="C115" s="160">
        <f>Conferidor!EB2</f>
        <v>826.96</v>
      </c>
      <c r="D115" s="76"/>
      <c r="E115" s="37"/>
      <c r="F115" s="74"/>
      <c r="G115" s="75">
        <f t="shared" si="63"/>
        <v>0</v>
      </c>
      <c r="H115" s="54">
        <f t="shared" ref="H115" si="82">G115*12</f>
        <v>0</v>
      </c>
      <c r="J115" s="62"/>
      <c r="K115" s="62"/>
    </row>
    <row r="116" spans="1:11">
      <c r="A116" s="263" t="str">
        <f>Conferidor!DX1</f>
        <v>Limpador de Vidro I - 4h</v>
      </c>
      <c r="B116" s="264">
        <f>Conferidor!EC131</f>
        <v>1</v>
      </c>
      <c r="C116" s="265">
        <f>Conferidor!EC2</f>
        <v>899.1</v>
      </c>
      <c r="D116" s="80"/>
      <c r="E116" s="81"/>
      <c r="F116" s="82"/>
      <c r="G116" s="266">
        <f t="shared" si="63"/>
        <v>899.1</v>
      </c>
      <c r="H116" s="173">
        <f t="shared" si="81"/>
        <v>10789.2</v>
      </c>
      <c r="J116" s="62"/>
      <c r="K116" s="62"/>
    </row>
    <row r="117" spans="1:11">
      <c r="A117" s="77" t="str">
        <f>Conferidor!EE1</f>
        <v>Limpador de Vidro I - 8h</v>
      </c>
      <c r="B117" s="158">
        <f>Conferidor!EE131</f>
        <v>0</v>
      </c>
      <c r="C117" s="153">
        <f>Conferidor!EE2</f>
        <v>1668.52</v>
      </c>
      <c r="D117" s="76"/>
      <c r="E117" s="37"/>
      <c r="F117" s="74"/>
      <c r="G117" s="75">
        <f t="shared" si="63"/>
        <v>0</v>
      </c>
      <c r="H117" s="54">
        <f t="shared" si="58"/>
        <v>0</v>
      </c>
      <c r="J117" s="62"/>
      <c r="K117" s="62"/>
    </row>
    <row r="118" spans="1:11">
      <c r="A118" s="77" t="str">
        <f>Conferidor!EE1</f>
        <v>Limpador de Vidro I - 8h</v>
      </c>
      <c r="B118" s="158">
        <f>Conferidor!EF131</f>
        <v>0</v>
      </c>
      <c r="C118" s="153">
        <f>Conferidor!EF2</f>
        <v>1547.75</v>
      </c>
      <c r="D118" s="76"/>
      <c r="E118" s="37"/>
      <c r="F118" s="74"/>
      <c r="G118" s="75">
        <f t="shared" ref="G118" si="83">B118*C118</f>
        <v>0</v>
      </c>
      <c r="H118" s="54">
        <f t="shared" ref="H118" si="84">G118*12</f>
        <v>0</v>
      </c>
      <c r="J118" s="62"/>
      <c r="K118" s="62"/>
    </row>
    <row r="119" spans="1:11">
      <c r="A119" s="77" t="str">
        <f>Conferidor!EE1</f>
        <v>Limpador de Vidro I - 8h</v>
      </c>
      <c r="B119" s="158">
        <f>Conferidor!EG131</f>
        <v>0</v>
      </c>
      <c r="C119" s="153">
        <f>Conferidor!EG2</f>
        <v>1344.49</v>
      </c>
      <c r="D119" s="76"/>
      <c r="E119" s="37"/>
      <c r="F119" s="74"/>
      <c r="G119" s="75">
        <f t="shared" si="63"/>
        <v>0</v>
      </c>
      <c r="H119" s="54">
        <f t="shared" si="58"/>
        <v>0</v>
      </c>
      <c r="J119" s="62"/>
      <c r="K119" s="62"/>
    </row>
    <row r="120" spans="1:11">
      <c r="A120" s="77" t="str">
        <f>Conferidor!EE1</f>
        <v>Limpador de Vidro I - 8h</v>
      </c>
      <c r="B120" s="158">
        <f>Conferidor!EH131</f>
        <v>0</v>
      </c>
      <c r="C120" s="153">
        <f>Conferidor!EH2</f>
        <v>1423.57</v>
      </c>
      <c r="D120" s="76"/>
      <c r="E120" s="37"/>
      <c r="F120" s="74"/>
      <c r="G120" s="75">
        <f t="shared" si="63"/>
        <v>0</v>
      </c>
      <c r="H120" s="54">
        <f t="shared" ref="H120:H121" si="85">G120*12</f>
        <v>0</v>
      </c>
      <c r="J120" s="62"/>
      <c r="K120" s="62"/>
    </row>
    <row r="121" spans="1:11">
      <c r="A121" s="77" t="str">
        <f>Conferidor!EE1</f>
        <v>Limpador de Vidro I - 8h</v>
      </c>
      <c r="B121" s="158">
        <f>Conferidor!EI131</f>
        <v>0</v>
      </c>
      <c r="C121" s="153">
        <f>Conferidor!EI2</f>
        <v>1516.1</v>
      </c>
      <c r="D121" s="76"/>
      <c r="E121" s="37"/>
      <c r="F121" s="74"/>
      <c r="G121" s="75">
        <f t="shared" si="63"/>
        <v>0</v>
      </c>
      <c r="H121" s="54">
        <f t="shared" si="85"/>
        <v>0</v>
      </c>
      <c r="J121" s="62"/>
      <c r="K121" s="62"/>
    </row>
    <row r="122" spans="1:11">
      <c r="A122" s="263" t="str">
        <f>Conferidor!EE1</f>
        <v>Limpador de Vidro I - 8h</v>
      </c>
      <c r="B122" s="264">
        <f>Conferidor!EJ131</f>
        <v>4</v>
      </c>
      <c r="C122" s="265">
        <f>Conferidor!EJ2</f>
        <v>1648.35</v>
      </c>
      <c r="D122" s="80"/>
      <c r="E122" s="81"/>
      <c r="F122" s="82"/>
      <c r="G122" s="266">
        <f t="shared" ref="G122" si="86">B122*C122</f>
        <v>6593.4</v>
      </c>
      <c r="H122" s="173">
        <f t="shared" ref="H122" si="87">G122*12</f>
        <v>79120.799999999988</v>
      </c>
      <c r="J122" s="62"/>
      <c r="K122" s="62"/>
    </row>
    <row r="123" spans="1:11">
      <c r="A123" s="77" t="str">
        <f>Conferidor!EL1</f>
        <v>Encarregado 8 h</v>
      </c>
      <c r="B123" s="158">
        <f>Conferidor!EL131</f>
        <v>0</v>
      </c>
      <c r="C123" s="153">
        <f>Conferidor!EL2</f>
        <v>2312.73</v>
      </c>
      <c r="D123" s="76"/>
      <c r="E123" s="37"/>
      <c r="F123" s="74"/>
      <c r="G123" s="75">
        <f t="shared" si="63"/>
        <v>0</v>
      </c>
      <c r="H123" s="54">
        <f t="shared" si="58"/>
        <v>0</v>
      </c>
      <c r="J123" s="62"/>
      <c r="K123" s="62"/>
    </row>
    <row r="124" spans="1:11">
      <c r="A124" s="77" t="str">
        <f>Conferidor!EL1</f>
        <v>Encarregado 8 h</v>
      </c>
      <c r="B124" s="158">
        <f>Conferidor!EM131</f>
        <v>0</v>
      </c>
      <c r="C124" s="153">
        <f>Conferidor!EM2</f>
        <v>2020.21</v>
      </c>
      <c r="D124" s="76"/>
      <c r="E124" s="37"/>
      <c r="F124" s="74"/>
      <c r="G124" s="75">
        <f t="shared" ref="G124" si="88">B124*C124</f>
        <v>0</v>
      </c>
      <c r="H124" s="54">
        <f t="shared" ref="H124" si="89">G124*12</f>
        <v>0</v>
      </c>
      <c r="J124" s="62"/>
      <c r="K124" s="62"/>
    </row>
    <row r="125" spans="1:11">
      <c r="A125" s="77" t="str">
        <f>Conferidor!EL1</f>
        <v>Encarregado 8 h</v>
      </c>
      <c r="B125" s="158">
        <f>Conferidor!EN131</f>
        <v>0</v>
      </c>
      <c r="C125" s="153">
        <f>Conferidor!EN2</f>
        <v>1754.92</v>
      </c>
      <c r="D125" s="76"/>
      <c r="E125" s="37"/>
      <c r="F125" s="74"/>
      <c r="G125" s="75">
        <f t="shared" si="63"/>
        <v>0</v>
      </c>
      <c r="H125" s="54">
        <f t="shared" si="58"/>
        <v>0</v>
      </c>
      <c r="J125" s="62"/>
      <c r="K125" s="62"/>
    </row>
    <row r="126" spans="1:11">
      <c r="A126" s="77" t="str">
        <f>Conferidor!EL1</f>
        <v>Encarregado 8 h</v>
      </c>
      <c r="B126" s="158">
        <f>Conferidor!EO131</f>
        <v>0</v>
      </c>
      <c r="C126" s="153">
        <f>Conferidor!EO2</f>
        <v>1858.15</v>
      </c>
      <c r="D126" s="76"/>
      <c r="E126" s="37"/>
      <c r="F126" s="74"/>
      <c r="G126" s="75">
        <f t="shared" si="63"/>
        <v>0</v>
      </c>
      <c r="H126" s="54">
        <f t="shared" ref="H126:H127" si="90">G126*12</f>
        <v>0</v>
      </c>
      <c r="J126" s="62"/>
      <c r="K126" s="62"/>
    </row>
    <row r="127" spans="1:11">
      <c r="A127" s="77" t="str">
        <f>Conferidor!EL1</f>
        <v>Encarregado 8 h</v>
      </c>
      <c r="B127" s="158">
        <f>Conferidor!EP131</f>
        <v>0</v>
      </c>
      <c r="C127" s="153">
        <f>Conferidor!EP2</f>
        <v>1978.93</v>
      </c>
      <c r="D127" s="76"/>
      <c r="E127" s="37"/>
      <c r="F127" s="74"/>
      <c r="G127" s="75">
        <f t="shared" si="63"/>
        <v>0</v>
      </c>
      <c r="H127" s="54">
        <f t="shared" si="90"/>
        <v>0</v>
      </c>
      <c r="J127" s="62"/>
      <c r="K127" s="62"/>
    </row>
    <row r="128" spans="1:11">
      <c r="A128" s="77" t="str">
        <f>Conferidor!EL1</f>
        <v>Encarregado 8 h</v>
      </c>
      <c r="B128" s="158">
        <f>Conferidor!EQ131</f>
        <v>2</v>
      </c>
      <c r="C128" s="153">
        <f>Conferidor!EQ2</f>
        <v>2151.5300000000002</v>
      </c>
      <c r="D128" s="76"/>
      <c r="E128" s="37"/>
      <c r="F128" s="74"/>
      <c r="G128" s="75">
        <f t="shared" ref="G128" si="91">B128*C128</f>
        <v>4303.0600000000004</v>
      </c>
      <c r="H128" s="54">
        <f t="shared" ref="H128" si="92">G128*12</f>
        <v>51636.72</v>
      </c>
      <c r="J128" s="62"/>
      <c r="K128" s="62"/>
    </row>
    <row r="129" spans="1:12">
      <c r="A129" s="83" t="s">
        <v>526</v>
      </c>
      <c r="B129" s="261">
        <f>SUM(B4:B128)</f>
        <v>216</v>
      </c>
      <c r="C129" s="32"/>
      <c r="D129" s="83"/>
      <c r="E129" s="84"/>
      <c r="F129" s="65"/>
      <c r="G129" s="85">
        <f>SUM(G4:G128)</f>
        <v>263752.15000000002</v>
      </c>
      <c r="H129" s="85">
        <f>G129*12</f>
        <v>3165025.8000000003</v>
      </c>
      <c r="I129" s="286"/>
      <c r="J129" s="20"/>
      <c r="K129" s="62"/>
      <c r="L129" s="86"/>
    </row>
    <row r="130" spans="1:12" ht="8.1" customHeight="1">
      <c r="A130" s="87"/>
      <c r="B130" s="88"/>
      <c r="C130" s="88"/>
      <c r="D130" s="88"/>
      <c r="E130" s="88"/>
      <c r="F130" s="88"/>
      <c r="G130" s="89"/>
      <c r="H130" s="90"/>
      <c r="J130" s="62"/>
      <c r="K130" s="62"/>
    </row>
    <row r="131" spans="1:12">
      <c r="A131" s="63" t="s">
        <v>527</v>
      </c>
      <c r="B131" s="64"/>
      <c r="C131" s="64"/>
      <c r="D131" s="64"/>
      <c r="E131" s="64"/>
      <c r="F131" s="64"/>
      <c r="G131" s="64"/>
      <c r="H131" s="65"/>
      <c r="J131" s="62"/>
      <c r="K131" s="62"/>
    </row>
    <row r="132" spans="1:12">
      <c r="A132" s="91" t="s">
        <v>528</v>
      </c>
      <c r="B132" s="92"/>
      <c r="E132" s="93"/>
      <c r="F132" s="93"/>
      <c r="G132" s="93"/>
      <c r="H132" s="91"/>
    </row>
    <row r="133" spans="1:12">
      <c r="A133" s="94" t="s">
        <v>529</v>
      </c>
      <c r="B133" s="77" t="s">
        <v>503</v>
      </c>
      <c r="C133" s="14"/>
      <c r="D133" s="14"/>
      <c r="E133" s="95"/>
      <c r="F133" s="96">
        <v>0.2</v>
      </c>
      <c r="G133" s="97">
        <f t="shared" ref="G133:G140" si="93">F133*$G$129</f>
        <v>52750.430000000008</v>
      </c>
      <c r="H133" s="54">
        <f>G133*12</f>
        <v>633005.16000000015</v>
      </c>
      <c r="I133" s="56"/>
    </row>
    <row r="134" spans="1:12">
      <c r="A134" s="94" t="s">
        <v>530</v>
      </c>
      <c r="B134" s="77" t="s">
        <v>504</v>
      </c>
      <c r="C134" s="14"/>
      <c r="D134" s="14"/>
      <c r="E134" s="95"/>
      <c r="F134" s="96">
        <v>2E-3</v>
      </c>
      <c r="G134" s="97">
        <f t="shared" si="93"/>
        <v>527.50430000000006</v>
      </c>
      <c r="H134" s="54">
        <f t="shared" ref="H134:H140" si="94">G134*12</f>
        <v>6330.0516000000007</v>
      </c>
    </row>
    <row r="135" spans="1:12">
      <c r="A135" s="94" t="s">
        <v>531</v>
      </c>
      <c r="B135" s="77" t="s">
        <v>505</v>
      </c>
      <c r="C135" s="14"/>
      <c r="D135" s="14"/>
      <c r="E135" s="95"/>
      <c r="F135" s="96">
        <v>1.4999999999999999E-2</v>
      </c>
      <c r="G135" s="97">
        <f t="shared" si="93"/>
        <v>3956.2822500000002</v>
      </c>
      <c r="H135" s="54">
        <f t="shared" si="94"/>
        <v>47475.387000000002</v>
      </c>
    </row>
    <row r="136" spans="1:12">
      <c r="A136" s="94" t="s">
        <v>532</v>
      </c>
      <c r="B136" s="77" t="s">
        <v>506</v>
      </c>
      <c r="C136" s="14"/>
      <c r="D136" s="14"/>
      <c r="E136" s="95"/>
      <c r="F136" s="96">
        <v>0.01</v>
      </c>
      <c r="G136" s="97">
        <f t="shared" si="93"/>
        <v>2637.5215000000003</v>
      </c>
      <c r="H136" s="54">
        <f t="shared" si="94"/>
        <v>31650.258000000002</v>
      </c>
    </row>
    <row r="137" spans="1:12">
      <c r="A137" s="94" t="s">
        <v>533</v>
      </c>
      <c r="B137" s="77" t="s">
        <v>534</v>
      </c>
      <c r="C137" s="14"/>
      <c r="D137" s="14"/>
      <c r="E137" s="95"/>
      <c r="F137" s="96">
        <v>0.03</v>
      </c>
      <c r="G137" s="97">
        <f t="shared" si="93"/>
        <v>7912.5645000000004</v>
      </c>
      <c r="H137" s="54">
        <f t="shared" si="94"/>
        <v>94950.774000000005</v>
      </c>
    </row>
    <row r="138" spans="1:12">
      <c r="A138" s="94" t="s">
        <v>535</v>
      </c>
      <c r="B138" s="77" t="s">
        <v>507</v>
      </c>
      <c r="C138" s="14"/>
      <c r="D138" s="14"/>
      <c r="E138" s="95"/>
      <c r="F138" s="96">
        <v>0.08</v>
      </c>
      <c r="G138" s="97">
        <f t="shared" si="93"/>
        <v>21100.172000000002</v>
      </c>
      <c r="H138" s="54">
        <f t="shared" si="94"/>
        <v>253202.06400000001</v>
      </c>
    </row>
    <row r="139" spans="1:12">
      <c r="A139" s="94" t="s">
        <v>536</v>
      </c>
      <c r="B139" s="77" t="s">
        <v>508</v>
      </c>
      <c r="C139" s="14"/>
      <c r="D139" s="14"/>
      <c r="E139" s="95"/>
      <c r="F139" s="96">
        <v>2.5000000000000001E-2</v>
      </c>
      <c r="G139" s="97">
        <f t="shared" si="93"/>
        <v>6593.8037500000009</v>
      </c>
      <c r="H139" s="54">
        <f t="shared" si="94"/>
        <v>79125.645000000019</v>
      </c>
    </row>
    <row r="140" spans="1:12">
      <c r="A140" s="94" t="s">
        <v>537</v>
      </c>
      <c r="B140" s="77" t="s">
        <v>509</v>
      </c>
      <c r="C140" s="14"/>
      <c r="D140" s="14"/>
      <c r="E140" s="95"/>
      <c r="F140" s="96">
        <v>6.0000000000000001E-3</v>
      </c>
      <c r="G140" s="97">
        <f t="shared" si="93"/>
        <v>1582.5129000000002</v>
      </c>
      <c r="H140" s="54">
        <f t="shared" si="94"/>
        <v>18990.154800000004</v>
      </c>
    </row>
    <row r="141" spans="1:12">
      <c r="A141" s="91"/>
      <c r="B141" s="77" t="s">
        <v>736</v>
      </c>
      <c r="C141" s="14"/>
      <c r="D141" s="14"/>
      <c r="E141" s="95"/>
      <c r="F141" s="98">
        <f>SUM(F133:F140)</f>
        <v>0.36800000000000005</v>
      </c>
      <c r="G141" s="99">
        <f>SUM(G133:G140)</f>
        <v>97060.791200000036</v>
      </c>
      <c r="H141" s="99">
        <f t="shared" ref="H141" si="95">G141*12</f>
        <v>1164729.4944000004</v>
      </c>
      <c r="I141" s="56"/>
    </row>
    <row r="142" spans="1:12">
      <c r="A142" s="91" t="s">
        <v>538</v>
      </c>
      <c r="B142" s="37"/>
      <c r="C142" s="37"/>
      <c r="D142" s="37"/>
      <c r="E142" s="37"/>
      <c r="F142" s="100"/>
      <c r="G142" s="49"/>
      <c r="H142" s="91"/>
    </row>
    <row r="143" spans="1:12">
      <c r="A143" s="94" t="s">
        <v>539</v>
      </c>
      <c r="B143" s="77" t="s">
        <v>540</v>
      </c>
      <c r="C143" s="14"/>
      <c r="D143" s="14"/>
      <c r="E143" s="95"/>
      <c r="F143" s="96">
        <v>0.1111</v>
      </c>
      <c r="G143" s="97">
        <f t="shared" ref="G143:G149" si="96">F143*$G$129</f>
        <v>29302.863865000003</v>
      </c>
      <c r="H143" s="54">
        <f t="shared" ref="H143:H149" si="97">G143*12</f>
        <v>351634.36638000002</v>
      </c>
    </row>
    <row r="144" spans="1:12">
      <c r="A144" s="94" t="s">
        <v>541</v>
      </c>
      <c r="B144" s="77" t="s">
        <v>542</v>
      </c>
      <c r="C144" s="14"/>
      <c r="D144" s="14"/>
      <c r="E144" s="95"/>
      <c r="F144" s="96">
        <v>8.3299999999999999E-2</v>
      </c>
      <c r="G144" s="97">
        <f t="shared" si="96"/>
        <v>21970.554095000003</v>
      </c>
      <c r="H144" s="54">
        <f t="shared" si="97"/>
        <v>263646.64914000005</v>
      </c>
    </row>
    <row r="145" spans="1:10">
      <c r="A145" s="94" t="s">
        <v>543</v>
      </c>
      <c r="B145" s="77" t="s">
        <v>544</v>
      </c>
      <c r="C145" s="14"/>
      <c r="D145" s="14"/>
      <c r="E145" s="95"/>
      <c r="F145" s="444">
        <v>1.9400000000000001E-2</v>
      </c>
      <c r="G145" s="97">
        <f>F145*$G$129</f>
        <v>5116.7917100000004</v>
      </c>
      <c r="H145" s="97">
        <f t="shared" si="97"/>
        <v>61401.500520000001</v>
      </c>
    </row>
    <row r="146" spans="1:10">
      <c r="A146" s="94" t="s">
        <v>545</v>
      </c>
      <c r="B146" s="77" t="s">
        <v>546</v>
      </c>
      <c r="C146" s="14"/>
      <c r="D146" s="14"/>
      <c r="E146" s="95"/>
      <c r="F146" s="96">
        <v>1.66E-2</v>
      </c>
      <c r="G146" s="97">
        <f t="shared" si="96"/>
        <v>4378.2856900000006</v>
      </c>
      <c r="H146" s="54">
        <f t="shared" si="97"/>
        <v>52539.428280000007</v>
      </c>
    </row>
    <row r="147" spans="1:10">
      <c r="A147" s="94" t="s">
        <v>547</v>
      </c>
      <c r="B147" s="77" t="s">
        <v>548</v>
      </c>
      <c r="C147" s="14"/>
      <c r="D147" s="14"/>
      <c r="E147" s="95"/>
      <c r="F147" s="96">
        <v>2.0000000000000001E-4</v>
      </c>
      <c r="G147" s="97">
        <f t="shared" si="96"/>
        <v>52.750430000000009</v>
      </c>
      <c r="H147" s="54">
        <f t="shared" si="97"/>
        <v>633.00516000000016</v>
      </c>
    </row>
    <row r="148" spans="1:10">
      <c r="A148" s="94" t="s">
        <v>549</v>
      </c>
      <c r="B148" s="77" t="s">
        <v>550</v>
      </c>
      <c r="C148" s="14"/>
      <c r="D148" s="14"/>
      <c r="E148" s="95"/>
      <c r="F148" s="96">
        <v>7.3000000000000001E-3</v>
      </c>
      <c r="G148" s="97">
        <f t="shared" si="96"/>
        <v>1925.3906950000003</v>
      </c>
      <c r="H148" s="54">
        <f t="shared" si="97"/>
        <v>23104.688340000004</v>
      </c>
    </row>
    <row r="149" spans="1:10">
      <c r="A149" s="94" t="s">
        <v>551</v>
      </c>
      <c r="B149" s="77" t="s">
        <v>552</v>
      </c>
      <c r="C149" s="14"/>
      <c r="D149" s="14"/>
      <c r="E149" s="95"/>
      <c r="F149" s="96">
        <v>2.7000000000000001E-3</v>
      </c>
      <c r="G149" s="97">
        <f t="shared" si="96"/>
        <v>712.13080500000012</v>
      </c>
      <c r="H149" s="54">
        <f t="shared" si="97"/>
        <v>8545.569660000001</v>
      </c>
    </row>
    <row r="150" spans="1:10">
      <c r="A150" s="94"/>
      <c r="B150" s="77" t="s">
        <v>737</v>
      </c>
      <c r="C150" s="14"/>
      <c r="D150" s="14"/>
      <c r="E150" s="95"/>
      <c r="F150" s="98">
        <f>SUM(F143:F149)</f>
        <v>0.24060000000000004</v>
      </c>
      <c r="G150" s="99">
        <f>SUM(G143:G149)</f>
        <v>63458.767290000003</v>
      </c>
      <c r="H150" s="99">
        <f t="shared" ref="H150" si="98">G150*12</f>
        <v>761505.2074800001</v>
      </c>
      <c r="I150" s="56"/>
    </row>
    <row r="151" spans="1:10">
      <c r="A151" s="91" t="s">
        <v>553</v>
      </c>
      <c r="B151" s="37"/>
      <c r="C151" s="37"/>
      <c r="D151" s="37"/>
      <c r="E151" s="37"/>
      <c r="F151" s="100"/>
      <c r="G151" s="49"/>
      <c r="H151" s="91"/>
    </row>
    <row r="152" spans="1:10">
      <c r="A152" s="94" t="s">
        <v>554</v>
      </c>
      <c r="B152" s="77" t="s">
        <v>555</v>
      </c>
      <c r="C152" s="14"/>
      <c r="D152" s="14"/>
      <c r="E152" s="95"/>
      <c r="F152" s="96">
        <v>4.1999999999999997E-3</v>
      </c>
      <c r="G152" s="97">
        <f>F152*$G$129</f>
        <v>1107.7590299999999</v>
      </c>
      <c r="H152" s="54">
        <f t="shared" ref="H152:H155" si="99">G152*12</f>
        <v>13293.108359999998</v>
      </c>
      <c r="J152" s="101"/>
    </row>
    <row r="153" spans="1:10">
      <c r="A153" s="94" t="s">
        <v>556</v>
      </c>
      <c r="B153" s="77" t="s">
        <v>557</v>
      </c>
      <c r="C153" s="14"/>
      <c r="D153" s="14"/>
      <c r="E153" s="95"/>
      <c r="F153" s="96">
        <v>4.3499999999999997E-2</v>
      </c>
      <c r="G153" s="97">
        <f>F153*$G$129</f>
        <v>11473.218525</v>
      </c>
      <c r="H153" s="54">
        <f t="shared" si="99"/>
        <v>137678.62229999999</v>
      </c>
    </row>
    <row r="154" spans="1:10">
      <c r="A154" s="94" t="s">
        <v>558</v>
      </c>
      <c r="B154" s="77" t="s">
        <v>559</v>
      </c>
      <c r="C154" s="14"/>
      <c r="D154" s="14"/>
      <c r="E154" s="95"/>
      <c r="F154" s="96">
        <v>4.0000000000000001E-3</v>
      </c>
      <c r="G154" s="97">
        <f>F154*$G$129</f>
        <v>1055.0086000000001</v>
      </c>
      <c r="H154" s="54">
        <f t="shared" si="99"/>
        <v>12660.103200000001</v>
      </c>
    </row>
    <row r="155" spans="1:10">
      <c r="A155" s="91"/>
      <c r="B155" s="77" t="s">
        <v>738</v>
      </c>
      <c r="C155" s="3"/>
      <c r="D155" s="3"/>
      <c r="E155" s="102"/>
      <c r="F155" s="103">
        <f>SUM(F152:F154)</f>
        <v>5.1699999999999996E-2</v>
      </c>
      <c r="G155" s="99">
        <f>SUM(G152:G154)</f>
        <v>13635.986154999999</v>
      </c>
      <c r="H155" s="54">
        <f t="shared" si="99"/>
        <v>163631.83385999998</v>
      </c>
      <c r="I155" s="56"/>
    </row>
    <row r="156" spans="1:10">
      <c r="A156" s="91" t="s">
        <v>560</v>
      </c>
      <c r="B156" s="104"/>
      <c r="C156" s="3"/>
      <c r="D156" s="3"/>
      <c r="E156" s="102"/>
      <c r="F156" s="91"/>
      <c r="G156" s="91"/>
      <c r="H156" s="91"/>
    </row>
    <row r="157" spans="1:10">
      <c r="A157" s="94" t="s">
        <v>561</v>
      </c>
      <c r="B157" s="104" t="s">
        <v>562</v>
      </c>
      <c r="C157" s="3"/>
      <c r="D157" s="3"/>
      <c r="E157" s="102"/>
      <c r="F157" s="103">
        <f>F141*F150</f>
        <v>8.8540800000000031E-2</v>
      </c>
      <c r="G157" s="99">
        <f>F157*$G$129</f>
        <v>23352.82636272001</v>
      </c>
      <c r="H157" s="99">
        <f>G157*12</f>
        <v>280233.91635264014</v>
      </c>
    </row>
    <row r="158" spans="1:10">
      <c r="A158" s="91" t="s">
        <v>563</v>
      </c>
      <c r="B158" s="104"/>
      <c r="C158" s="3"/>
      <c r="D158" s="3"/>
      <c r="E158" s="102"/>
      <c r="F158" s="91"/>
      <c r="G158" s="91"/>
      <c r="H158" s="91"/>
    </row>
    <row r="159" spans="1:10">
      <c r="A159" s="94" t="s">
        <v>564</v>
      </c>
      <c r="B159" s="105" t="s">
        <v>565</v>
      </c>
      <c r="E159" s="93"/>
      <c r="F159" s="91"/>
      <c r="G159" s="91"/>
      <c r="H159" s="91"/>
    </row>
    <row r="160" spans="1:10">
      <c r="A160" s="94"/>
      <c r="B160" s="105" t="s">
        <v>566</v>
      </c>
      <c r="E160" s="93"/>
      <c r="F160" s="106">
        <f>F138*F152</f>
        <v>3.3599999999999998E-4</v>
      </c>
      <c r="G160" s="99">
        <f>F160*$G$129</f>
        <v>88.620722400000005</v>
      </c>
      <c r="H160" s="99">
        <f>G160*12</f>
        <v>1063.4486688000002</v>
      </c>
      <c r="J160" s="107"/>
    </row>
    <row r="161" spans="1:10">
      <c r="A161" s="94" t="s">
        <v>567</v>
      </c>
      <c r="B161" s="105" t="s">
        <v>565</v>
      </c>
      <c r="E161" s="93"/>
      <c r="F161" s="91"/>
      <c r="G161" s="91"/>
      <c r="H161" s="91"/>
    </row>
    <row r="162" spans="1:10">
      <c r="A162" s="91"/>
      <c r="B162" s="105" t="s">
        <v>568</v>
      </c>
      <c r="E162" s="93"/>
      <c r="F162" s="91"/>
      <c r="G162" s="91"/>
      <c r="H162" s="91"/>
    </row>
    <row r="163" spans="1:10">
      <c r="A163" s="91"/>
      <c r="B163" s="108" t="s">
        <v>569</v>
      </c>
      <c r="C163" s="35"/>
      <c r="D163" s="35"/>
      <c r="E163" s="109"/>
      <c r="F163" s="110">
        <v>2.7E-4</v>
      </c>
      <c r="G163" s="99">
        <f>F163*$G$129</f>
        <v>71.213080500000004</v>
      </c>
      <c r="H163" s="111">
        <f>G163*12</f>
        <v>854.5569660000001</v>
      </c>
    </row>
    <row r="164" spans="1:10">
      <c r="A164" s="83" t="s">
        <v>570</v>
      </c>
      <c r="B164" s="84"/>
      <c r="C164" s="84"/>
      <c r="D164" s="84"/>
      <c r="E164" s="84"/>
      <c r="F164" s="112">
        <f>F141+F150+F155+F157+F160+F163</f>
        <v>0.74944679999999997</v>
      </c>
      <c r="G164" s="85">
        <f>F164*$G$129</f>
        <v>197668.20481062002</v>
      </c>
      <c r="H164" s="85">
        <f>G164*12</f>
        <v>2372018.4577274402</v>
      </c>
      <c r="I164" s="286"/>
      <c r="J164" s="20"/>
    </row>
    <row r="165" spans="1:10" ht="8.1" customHeight="1">
      <c r="A165" s="87"/>
      <c r="B165" s="88"/>
      <c r="C165" s="88"/>
      <c r="D165" s="88"/>
      <c r="E165" s="88"/>
      <c r="F165" s="113"/>
      <c r="G165" s="114"/>
      <c r="H165" s="90"/>
    </row>
    <row r="166" spans="1:10">
      <c r="A166" s="63" t="s">
        <v>571</v>
      </c>
      <c r="B166" s="64"/>
      <c r="C166" s="64"/>
      <c r="D166" s="64"/>
      <c r="E166" s="64"/>
      <c r="F166" s="64"/>
      <c r="G166" s="64"/>
      <c r="H166" s="65"/>
    </row>
    <row r="167" spans="1:10">
      <c r="A167" s="115" t="s">
        <v>572</v>
      </c>
      <c r="B167" s="116"/>
      <c r="C167" s="116"/>
      <c r="D167" s="116"/>
      <c r="E167" s="116"/>
      <c r="F167" s="116"/>
      <c r="G167" s="117"/>
      <c r="H167" s="91"/>
    </row>
    <row r="168" spans="1:10">
      <c r="A168" s="118" t="s">
        <v>573</v>
      </c>
      <c r="B168" s="119" t="s">
        <v>486</v>
      </c>
      <c r="C168" s="119"/>
      <c r="D168" s="3"/>
      <c r="E168" s="3"/>
      <c r="F168" s="3"/>
      <c r="G168" s="97">
        <f>'Anexo V - Quadro Consolidado'!CO130</f>
        <v>0</v>
      </c>
      <c r="H168" s="99">
        <f>G168*12</f>
        <v>0</v>
      </c>
      <c r="I168" s="286"/>
      <c r="J168" s="20"/>
    </row>
    <row r="169" spans="1:10">
      <c r="A169" s="118" t="s">
        <v>574</v>
      </c>
      <c r="B169" s="119" t="s">
        <v>487</v>
      </c>
      <c r="C169" s="119"/>
      <c r="D169" s="3"/>
      <c r="E169" s="3"/>
      <c r="F169" s="3"/>
      <c r="G169" s="97">
        <f>'Anexo V - Quadro Consolidado'!CP130</f>
        <v>0</v>
      </c>
      <c r="H169" s="99">
        <f t="shared" ref="H169:H176" si="100">G169*12</f>
        <v>0</v>
      </c>
      <c r="I169" s="286"/>
      <c r="J169" s="20"/>
    </row>
    <row r="170" spans="1:10">
      <c r="A170" s="118" t="s">
        <v>575</v>
      </c>
      <c r="B170" s="119" t="s">
        <v>510</v>
      </c>
      <c r="C170" s="3"/>
      <c r="D170" s="3"/>
      <c r="E170" s="3"/>
      <c r="F170" s="3"/>
      <c r="G170" s="97">
        <f>'Anexo V - Quadro Consolidado'!CQ130</f>
        <v>9477.09</v>
      </c>
      <c r="H170" s="99">
        <f t="shared" si="100"/>
        <v>113725.08</v>
      </c>
      <c r="I170" s="286"/>
      <c r="J170" s="20"/>
    </row>
    <row r="171" spans="1:10">
      <c r="A171" s="118" t="s">
        <v>576</v>
      </c>
      <c r="B171" s="119" t="s">
        <v>511</v>
      </c>
      <c r="C171" s="3"/>
      <c r="D171" s="3"/>
      <c r="E171" s="3"/>
      <c r="F171" s="3"/>
      <c r="G171" s="97">
        <f>'Anexo V - Quadro Consolidado'!CR130</f>
        <v>386.77</v>
      </c>
      <c r="H171" s="99">
        <f t="shared" si="100"/>
        <v>4641.24</v>
      </c>
      <c r="I171" s="286"/>
      <c r="J171" s="20"/>
    </row>
    <row r="172" spans="1:10">
      <c r="A172" s="118" t="s">
        <v>577</v>
      </c>
      <c r="B172" s="119" t="s">
        <v>490</v>
      </c>
      <c r="C172" s="3"/>
      <c r="D172" s="3"/>
      <c r="E172" s="3"/>
      <c r="F172" s="3"/>
      <c r="G172" s="97">
        <f>'Anexo V - Quadro Consolidado'!CS130</f>
        <v>242.1633333333333</v>
      </c>
      <c r="H172" s="99">
        <f t="shared" si="100"/>
        <v>2905.9599999999996</v>
      </c>
      <c r="I172" s="286"/>
      <c r="J172" s="20"/>
    </row>
    <row r="173" spans="1:10">
      <c r="A173" s="118" t="s">
        <v>578</v>
      </c>
      <c r="B173" s="119" t="s">
        <v>496</v>
      </c>
      <c r="C173" s="3"/>
      <c r="D173" s="3"/>
      <c r="E173" s="3"/>
      <c r="F173" s="3"/>
      <c r="G173" s="97">
        <f>'Anexo V - Quadro Consolidado'!CT130</f>
        <v>0</v>
      </c>
      <c r="H173" s="99">
        <f t="shared" si="100"/>
        <v>0</v>
      </c>
      <c r="I173" s="286"/>
      <c r="J173" s="20"/>
    </row>
    <row r="174" spans="1:10">
      <c r="A174" s="118" t="s">
        <v>579</v>
      </c>
      <c r="B174" s="119" t="s">
        <v>491</v>
      </c>
      <c r="C174" s="3"/>
      <c r="D174" s="3"/>
      <c r="E174" s="3"/>
      <c r="F174" s="3"/>
      <c r="G174" s="97">
        <f>'Anexo V - Quadro Consolidado'!CU130</f>
        <v>8132.1200000000017</v>
      </c>
      <c r="H174" s="99">
        <f t="shared" si="100"/>
        <v>97585.440000000017</v>
      </c>
      <c r="I174" s="286"/>
      <c r="J174" s="20"/>
    </row>
    <row r="175" spans="1:10">
      <c r="A175" s="118" t="s">
        <v>580</v>
      </c>
      <c r="B175" s="119" t="s">
        <v>492</v>
      </c>
      <c r="C175" s="3"/>
      <c r="D175" s="3"/>
      <c r="E175" s="3"/>
      <c r="F175" s="3"/>
      <c r="G175" s="97">
        <f>'Anexo V - Quadro Consolidado'!CV130</f>
        <v>2147.9940000000006</v>
      </c>
      <c r="H175" s="99">
        <f t="shared" si="100"/>
        <v>25775.928000000007</v>
      </c>
      <c r="I175" s="286"/>
      <c r="J175" s="20"/>
    </row>
    <row r="176" spans="1:10">
      <c r="A176" s="118" t="s">
        <v>581</v>
      </c>
      <c r="B176" s="119" t="s">
        <v>512</v>
      </c>
      <c r="C176" s="3"/>
      <c r="D176" s="3"/>
      <c r="E176" s="3"/>
      <c r="F176" s="3"/>
      <c r="G176" s="97">
        <f>'Anexo V - Quadro Consolidado'!CW130</f>
        <v>114705.4</v>
      </c>
      <c r="H176" s="99">
        <f t="shared" si="100"/>
        <v>1376464.7999999998</v>
      </c>
      <c r="I176" s="286"/>
      <c r="J176" s="20"/>
    </row>
    <row r="177" spans="1:11">
      <c r="A177" s="115" t="s">
        <v>582</v>
      </c>
      <c r="B177" s="119"/>
      <c r="C177" s="3"/>
      <c r="D177" s="3"/>
      <c r="E177" s="3"/>
      <c r="F177" s="3"/>
      <c r="G177" s="97"/>
      <c r="H177" s="99"/>
      <c r="J177" s="120"/>
    </row>
    <row r="178" spans="1:11">
      <c r="A178" s="118" t="s">
        <v>583</v>
      </c>
      <c r="B178" s="119" t="s">
        <v>584</v>
      </c>
      <c r="C178" s="3"/>
      <c r="D178" s="3"/>
      <c r="E178" s="3"/>
      <c r="F178" s="3"/>
      <c r="G178" s="97">
        <f>'Anexo V - Quadro Consolidado'!CX130</f>
        <v>0</v>
      </c>
      <c r="H178" s="99">
        <f>G178*12</f>
        <v>0</v>
      </c>
      <c r="J178" s="120"/>
    </row>
    <row r="179" spans="1:11">
      <c r="A179" s="118" t="s">
        <v>585</v>
      </c>
      <c r="B179" s="119" t="s">
        <v>513</v>
      </c>
      <c r="C179" s="3"/>
      <c r="D179" s="3"/>
      <c r="E179" s="3"/>
      <c r="F179" s="3"/>
      <c r="G179" s="97">
        <f>'Anexo V - Quadro Consolidado'!CY130</f>
        <v>0</v>
      </c>
      <c r="H179" s="99">
        <f>G179*12</f>
        <v>0</v>
      </c>
      <c r="J179" s="120"/>
    </row>
    <row r="180" spans="1:11">
      <c r="A180" s="411" t="s">
        <v>867</v>
      </c>
      <c r="B180" s="119" t="s">
        <v>869</v>
      </c>
      <c r="C180" s="31"/>
      <c r="D180" s="31"/>
      <c r="E180" s="31"/>
      <c r="F180" s="463"/>
      <c r="G180" s="464">
        <f>'Anexo V - Quadro Consolidado'!CZ130</f>
        <v>0</v>
      </c>
      <c r="H180" s="99">
        <f t="shared" ref="H180:H182" si="101">G180*12</f>
        <v>0</v>
      </c>
      <c r="J180" s="120"/>
    </row>
    <row r="181" spans="1:11">
      <c r="A181" s="118" t="s">
        <v>868</v>
      </c>
      <c r="B181" s="119" t="s">
        <v>870</v>
      </c>
      <c r="C181" s="3"/>
      <c r="D181" s="3"/>
      <c r="E181" s="3"/>
      <c r="F181" s="3"/>
      <c r="G181" s="97">
        <f>'Anexo V - Quadro Consolidado'!DA130</f>
        <v>0</v>
      </c>
      <c r="H181" s="99">
        <f t="shared" si="101"/>
        <v>0</v>
      </c>
      <c r="J181" s="120"/>
    </row>
    <row r="182" spans="1:11">
      <c r="A182" s="458" t="s">
        <v>913</v>
      </c>
      <c r="B182" s="465" t="s">
        <v>914</v>
      </c>
      <c r="C182" s="121"/>
      <c r="D182" s="121"/>
      <c r="E182" s="121"/>
      <c r="F182" s="466"/>
      <c r="G182" s="467">
        <f>'Anexo V - Quadro Consolidado'!DB124</f>
        <v>0</v>
      </c>
      <c r="H182" s="111">
        <f t="shared" si="101"/>
        <v>0</v>
      </c>
      <c r="J182" s="120"/>
    </row>
    <row r="183" spans="1:11">
      <c r="A183" s="108" t="s">
        <v>586</v>
      </c>
      <c r="B183" s="121"/>
      <c r="C183" s="121"/>
      <c r="D183" s="121"/>
      <c r="E183" s="121"/>
      <c r="F183" s="121"/>
      <c r="G183" s="111">
        <f>SUM(G167:G182)</f>
        <v>135091.53733333334</v>
      </c>
      <c r="H183" s="111">
        <f>SUM(H167:H182)</f>
        <v>1621098.4479999999</v>
      </c>
      <c r="I183" s="286"/>
      <c r="J183" s="20"/>
    </row>
    <row r="184" spans="1:11" ht="8.1" customHeight="1">
      <c r="A184" s="87"/>
      <c r="B184" s="88"/>
      <c r="C184" s="88"/>
      <c r="D184" s="88"/>
      <c r="E184" s="88"/>
      <c r="F184" s="113"/>
      <c r="G184" s="114"/>
      <c r="H184" s="61"/>
    </row>
    <row r="185" spans="1:11">
      <c r="A185" s="63" t="s">
        <v>587</v>
      </c>
      <c r="B185" s="64"/>
      <c r="C185" s="64"/>
      <c r="D185" s="64"/>
      <c r="E185" s="64"/>
      <c r="F185" s="64"/>
      <c r="G185" s="69"/>
      <c r="H185" s="50"/>
      <c r="K185" s="57"/>
    </row>
    <row r="186" spans="1:11">
      <c r="A186" s="122" t="s">
        <v>735</v>
      </c>
      <c r="B186" s="123"/>
      <c r="C186" s="124"/>
      <c r="D186" s="124"/>
      <c r="E186" s="124"/>
      <c r="F186" s="427">
        <f>'Montante D'!B2</f>
        <v>0</v>
      </c>
      <c r="G186" s="125">
        <f>F186*G129</f>
        <v>0</v>
      </c>
      <c r="H186" s="99">
        <f>G186*12</f>
        <v>0</v>
      </c>
      <c r="I186" s="286"/>
      <c r="J186" s="20"/>
    </row>
    <row r="187" spans="1:11">
      <c r="A187" s="126" t="s">
        <v>588</v>
      </c>
      <c r="B187" s="35"/>
      <c r="C187" s="3"/>
      <c r="D187" s="3"/>
      <c r="E187" s="3"/>
      <c r="F187" s="428">
        <f>'Montante D'!B3</f>
        <v>0</v>
      </c>
      <c r="G187" s="97">
        <f>F187*G129</f>
        <v>0</v>
      </c>
      <c r="H187" s="99">
        <f>G187*12</f>
        <v>0</v>
      </c>
      <c r="I187" s="286"/>
      <c r="J187" s="20"/>
    </row>
    <row r="188" spans="1:11">
      <c r="A188" s="83" t="s">
        <v>589</v>
      </c>
      <c r="B188" s="84"/>
      <c r="C188" s="84"/>
      <c r="D188" s="84"/>
      <c r="E188" s="84"/>
      <c r="F188" s="84"/>
      <c r="G188" s="85">
        <f>SUM(G186:G187)</f>
        <v>0</v>
      </c>
      <c r="H188" s="85">
        <f>SUM(H186:H187)</f>
        <v>0</v>
      </c>
      <c r="I188" s="56"/>
      <c r="K188" s="127"/>
    </row>
    <row r="189" spans="1:11" ht="8.1" customHeight="1">
      <c r="A189" s="128"/>
      <c r="B189" s="129"/>
      <c r="C189" s="129"/>
      <c r="D189" s="129"/>
      <c r="E189" s="129"/>
      <c r="F189" s="130"/>
      <c r="G189" s="131"/>
      <c r="H189" s="90"/>
    </row>
    <row r="190" spans="1:11" ht="8.1" customHeight="1">
      <c r="A190" s="128"/>
      <c r="B190" s="129"/>
      <c r="C190" s="129"/>
      <c r="D190" s="129"/>
      <c r="E190" s="129"/>
      <c r="F190" s="130"/>
      <c r="G190" s="131"/>
      <c r="H190" s="61"/>
    </row>
    <row r="191" spans="1:11">
      <c r="A191" s="63" t="s">
        <v>590</v>
      </c>
      <c r="B191" s="132"/>
      <c r="C191" s="132"/>
      <c r="D191" s="132"/>
      <c r="E191" s="132"/>
      <c r="F191" s="132"/>
      <c r="G191" s="133">
        <f>G129+G164+G183+G188</f>
        <v>596511.89214395336</v>
      </c>
      <c r="H191" s="99">
        <f>G191*12</f>
        <v>7158142.7057274403</v>
      </c>
      <c r="I191" s="286"/>
      <c r="J191" s="20"/>
    </row>
    <row r="192" spans="1:11" ht="8.1" customHeight="1">
      <c r="A192" s="128"/>
      <c r="B192" s="129"/>
      <c r="C192" s="129"/>
      <c r="D192" s="129"/>
      <c r="E192" s="129"/>
      <c r="F192" s="130"/>
      <c r="G192" s="131"/>
      <c r="H192" s="61"/>
    </row>
    <row r="193" spans="1:11">
      <c r="A193" s="63" t="s">
        <v>591</v>
      </c>
      <c r="B193" s="64"/>
      <c r="C193" s="64"/>
      <c r="D193" s="64"/>
      <c r="E193" s="64"/>
      <c r="F193" s="64"/>
      <c r="G193" s="69"/>
      <c r="H193" s="50"/>
    </row>
    <row r="194" spans="1:11">
      <c r="A194" s="134" t="s">
        <v>515</v>
      </c>
      <c r="B194" s="123"/>
      <c r="C194" s="124"/>
      <c r="D194" s="124"/>
      <c r="E194" s="124"/>
      <c r="F194" s="135"/>
      <c r="G194" s="125">
        <f>'Anexo V - Quadro Consolidado'!DK130</f>
        <v>51949.802277101371</v>
      </c>
      <c r="H194" s="136">
        <f>G194*12</f>
        <v>623397.62732521642</v>
      </c>
    </row>
    <row r="195" spans="1:11">
      <c r="A195" s="137" t="s">
        <v>592</v>
      </c>
      <c r="C195" s="3"/>
      <c r="D195" s="3"/>
      <c r="E195" s="3"/>
      <c r="F195" s="138"/>
      <c r="G195" s="97">
        <f>'Anexo V - Quadro Consolidado'!DL130</f>
        <v>11278.575494370694</v>
      </c>
      <c r="H195" s="99">
        <f>G195*12</f>
        <v>135342.90593244834</v>
      </c>
      <c r="J195" s="57"/>
    </row>
    <row r="196" spans="1:11">
      <c r="A196" s="139" t="s">
        <v>517</v>
      </c>
      <c r="B196" s="35"/>
      <c r="C196" s="121"/>
      <c r="D196" s="121"/>
      <c r="E196" s="121"/>
      <c r="F196" s="140"/>
      <c r="G196" s="97">
        <f>'Anexo V - Quadro Consolidado'!DN130</f>
        <v>23809.760046434756</v>
      </c>
      <c r="H196" s="111">
        <f>G196*12</f>
        <v>285717.12055721704</v>
      </c>
    </row>
    <row r="197" spans="1:11">
      <c r="A197" s="83" t="s">
        <v>593</v>
      </c>
      <c r="B197" s="84"/>
      <c r="C197" s="84"/>
      <c r="D197" s="141"/>
      <c r="E197" s="142"/>
      <c r="F197" s="143"/>
      <c r="G197" s="85">
        <f>SUM(G194:G196)</f>
        <v>87038.137817906827</v>
      </c>
      <c r="H197" s="85">
        <f>SUM(H194:H196)</f>
        <v>1044457.6538148818</v>
      </c>
      <c r="I197" s="310"/>
      <c r="J197" s="20"/>
    </row>
    <row r="198" spans="1:11" ht="8.1" customHeight="1">
      <c r="A198" s="128"/>
      <c r="B198" s="129"/>
      <c r="C198" s="129"/>
      <c r="D198" s="129"/>
      <c r="E198" s="129"/>
      <c r="F198" s="130"/>
      <c r="G198" s="131"/>
      <c r="H198" s="61"/>
    </row>
    <row r="199" spans="1:11">
      <c r="A199" s="144" t="s">
        <v>594</v>
      </c>
      <c r="B199" s="84"/>
      <c r="C199" s="84"/>
      <c r="D199" s="84"/>
      <c r="E199" s="84"/>
      <c r="F199" s="84"/>
      <c r="G199" s="85">
        <f>G191+G197</f>
        <v>683550.02996186016</v>
      </c>
      <c r="H199" s="85">
        <f>H191+H197</f>
        <v>8202600.3595423223</v>
      </c>
      <c r="I199" s="286"/>
      <c r="J199" s="57"/>
      <c r="K199" s="57"/>
    </row>
    <row r="200" spans="1:11">
      <c r="A200" s="145" t="s">
        <v>520</v>
      </c>
      <c r="B200" s="64"/>
      <c r="C200" s="64"/>
      <c r="D200" s="84"/>
      <c r="E200" s="84"/>
      <c r="F200" s="65"/>
      <c r="G200" s="85">
        <f>'Anexo V - Quadro Consolidado'!DP130</f>
        <v>683550.02996186027</v>
      </c>
      <c r="H200" s="85">
        <f>H199</f>
        <v>8202600.3595423223</v>
      </c>
      <c r="I200" s="286"/>
      <c r="J200" s="20"/>
      <c r="K200" s="416"/>
    </row>
    <row r="201" spans="1:11">
      <c r="A201" s="3"/>
      <c r="B201" s="3"/>
      <c r="C201" s="3"/>
      <c r="D201" s="3"/>
      <c r="E201" s="3"/>
      <c r="F201" s="3"/>
      <c r="I201" s="291"/>
    </row>
    <row r="202" spans="1:11" ht="119.25" customHeight="1">
      <c r="A202" s="529" t="s">
        <v>841</v>
      </c>
      <c r="B202" s="530"/>
      <c r="C202" s="530"/>
      <c r="D202" s="530"/>
      <c r="E202" s="530"/>
      <c r="F202" s="530"/>
      <c r="G202" s="530"/>
      <c r="H202" s="531"/>
      <c r="I202" s="146"/>
    </row>
    <row r="203" spans="1:11" ht="20.25" customHeight="1">
      <c r="A203" s="528" t="s">
        <v>842</v>
      </c>
      <c r="B203" s="528"/>
      <c r="C203" s="528"/>
      <c r="D203" s="528"/>
      <c r="E203" s="528"/>
      <c r="F203" s="528"/>
      <c r="G203" s="528"/>
      <c r="H203" s="528"/>
    </row>
    <row r="204" spans="1:11" ht="18.75" customHeight="1">
      <c r="A204" s="528" t="s">
        <v>843</v>
      </c>
      <c r="B204" s="528"/>
      <c r="C204" s="528"/>
      <c r="D204" s="528"/>
      <c r="E204" s="528"/>
      <c r="F204" s="528"/>
      <c r="G204" s="528"/>
      <c r="H204" s="528"/>
      <c r="I204" s="146"/>
    </row>
    <row r="205" spans="1:11">
      <c r="A205" s="3"/>
      <c r="B205" s="3"/>
      <c r="C205" s="3"/>
      <c r="D205" s="3"/>
      <c r="E205" s="3"/>
      <c r="F205" s="3"/>
      <c r="G205" s="57"/>
    </row>
    <row r="206" spans="1:11">
      <c r="A206" s="3"/>
      <c r="B206" s="3"/>
      <c r="C206" s="3"/>
      <c r="D206" s="3"/>
      <c r="E206" s="3"/>
      <c r="F206" s="3"/>
    </row>
    <row r="207" spans="1:11">
      <c r="A207" s="147"/>
      <c r="B207" s="3"/>
      <c r="C207" s="3"/>
      <c r="D207" s="3"/>
      <c r="E207" s="3"/>
      <c r="F207" s="3"/>
    </row>
    <row r="208" spans="1:11">
      <c r="A208" s="148"/>
      <c r="B208" s="3"/>
      <c r="C208" s="3"/>
      <c r="D208" s="3"/>
      <c r="E208" s="3"/>
      <c r="F208" s="3"/>
    </row>
    <row r="209" spans="1:9">
      <c r="A209" s="34"/>
      <c r="B209" s="3"/>
      <c r="C209" s="3"/>
      <c r="D209" s="3"/>
      <c r="E209" s="3"/>
      <c r="F209" s="3"/>
      <c r="G209" s="57"/>
    </row>
    <row r="210" spans="1:9">
      <c r="A210" s="34"/>
      <c r="B210" s="3"/>
      <c r="C210" s="3"/>
      <c r="D210" s="20"/>
      <c r="E210" s="3"/>
      <c r="F210" s="3"/>
      <c r="G210" s="57"/>
    </row>
    <row r="211" spans="1:9">
      <c r="A211" s="34"/>
      <c r="B211" s="3"/>
      <c r="C211" s="3"/>
      <c r="D211" s="3"/>
      <c r="E211" s="3"/>
      <c r="F211" s="3"/>
    </row>
    <row r="212" spans="1:9">
      <c r="A212" s="148"/>
      <c r="B212" s="3"/>
      <c r="C212" s="3"/>
      <c r="D212" s="3"/>
      <c r="E212" s="3"/>
      <c r="F212" s="3"/>
    </row>
    <row r="213" spans="1:9">
      <c r="A213" s="34"/>
      <c r="B213" s="3"/>
      <c r="C213" s="3"/>
      <c r="D213" s="3"/>
      <c r="E213" s="3"/>
      <c r="F213" s="3"/>
    </row>
    <row r="214" spans="1:9">
      <c r="A214" s="34"/>
      <c r="B214" s="3"/>
      <c r="C214" s="3"/>
      <c r="D214" s="3"/>
      <c r="E214" s="3"/>
      <c r="F214" s="3"/>
    </row>
    <row r="215" spans="1:9">
      <c r="A215" s="34"/>
      <c r="B215" s="3"/>
      <c r="C215" s="3"/>
      <c r="D215" s="3"/>
      <c r="E215" s="3"/>
      <c r="F215" s="3"/>
    </row>
    <row r="216" spans="1:9">
      <c r="A216" s="148"/>
      <c r="B216" s="3"/>
      <c r="C216" s="3"/>
      <c r="D216" s="3"/>
      <c r="E216" s="3"/>
      <c r="F216" s="3"/>
    </row>
    <row r="217" spans="1:9">
      <c r="A217" s="3"/>
      <c r="H217"/>
      <c r="I217" s="146"/>
    </row>
    <row r="218" spans="1:9">
      <c r="A218" s="3"/>
      <c r="B218" s="3"/>
      <c r="C218" s="3"/>
      <c r="D218" s="3"/>
      <c r="E218" s="3"/>
    </row>
    <row r="219" spans="1:9">
      <c r="A219" s="3"/>
      <c r="B219" s="3"/>
      <c r="C219" s="3"/>
      <c r="D219" s="3"/>
      <c r="E219" s="3"/>
    </row>
    <row r="220" spans="1:9">
      <c r="A220" s="3"/>
      <c r="B220" s="3"/>
      <c r="C220" s="3"/>
      <c r="D220" s="3"/>
      <c r="E220" s="3"/>
    </row>
  </sheetData>
  <mergeCells count="3">
    <mergeCell ref="A204:H204"/>
    <mergeCell ref="A202:H202"/>
    <mergeCell ref="A203:H203"/>
  </mergeCells>
  <pageMargins left="0.70866141732283472" right="0.15748031496062992" top="0.6692913385826772" bottom="0.19685039370078741" header="0.19685039370078741" footer="0"/>
  <pageSetup paperSize="9" scale="90" firstPageNumber="23" orientation="portrait" useFirstPageNumber="1" r:id="rId1"/>
  <headerFooter alignWithMargins="0">
    <oddHeader>&amp;C&amp;"Arial,Negrito"Anexo XI
Planilha de Custos Global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43"/>
  <sheetViews>
    <sheetView showGridLines="0" tabSelected="1" workbookViewId="0">
      <pane xSplit="3" ySplit="1" topLeftCell="F90" activePane="bottomRight" state="frozen"/>
      <selection pane="topRight" activeCell="D1" sqref="D1"/>
      <selection pane="bottomLeft" activeCell="A2" sqref="A2"/>
      <selection pane="bottomRight" activeCell="B101" sqref="B101:B120"/>
    </sheetView>
  </sheetViews>
  <sheetFormatPr defaultColWidth="8.85546875" defaultRowHeight="12.75"/>
  <cols>
    <col min="1" max="1" width="19.28515625" style="31" bestFit="1" customWidth="1"/>
    <col min="2" max="2" width="22.5703125" style="31" customWidth="1"/>
    <col min="3" max="3" width="37" style="31" bestFit="1" customWidth="1"/>
    <col min="4" max="4" width="10.5703125" style="31" customWidth="1"/>
    <col min="5" max="5" width="27.140625" style="31" customWidth="1"/>
    <col min="6" max="6" width="60.42578125" style="31" customWidth="1"/>
    <col min="7" max="7" width="29.28515625" style="31" bestFit="1" customWidth="1"/>
    <col min="8" max="8" width="30.42578125" style="31" bestFit="1" customWidth="1"/>
    <col min="9" max="9" width="29.85546875" style="31" bestFit="1" customWidth="1"/>
    <col min="10" max="10" width="27.85546875" style="31" bestFit="1" customWidth="1"/>
    <col min="11" max="11" width="22.7109375" style="31" bestFit="1" customWidth="1"/>
    <col min="12" max="12" width="38.42578125" style="31" bestFit="1" customWidth="1"/>
    <col min="13" max="13" width="28.7109375" style="31" bestFit="1" customWidth="1"/>
    <col min="14" max="14" width="26.85546875" style="31" bestFit="1" customWidth="1"/>
    <col min="15" max="15" width="17.42578125" style="31" bestFit="1" customWidth="1"/>
    <col min="16" max="16" width="14.7109375" style="31" customWidth="1"/>
    <col min="17" max="17" width="19.7109375" style="31" bestFit="1" customWidth="1"/>
    <col min="18" max="18" width="12.140625" style="31" customWidth="1"/>
    <col min="19" max="16384" width="8.85546875" style="31"/>
  </cols>
  <sheetData>
    <row r="1" spans="1:18" s="211" customFormat="1" ht="35.450000000000003" customHeight="1">
      <c r="A1" s="242" t="s">
        <v>93</v>
      </c>
      <c r="B1" s="242" t="s">
        <v>94</v>
      </c>
      <c r="C1" s="242" t="s">
        <v>110</v>
      </c>
      <c r="D1" s="242" t="s">
        <v>641</v>
      </c>
      <c r="E1" s="242" t="s">
        <v>642</v>
      </c>
      <c r="F1" s="242" t="s">
        <v>640</v>
      </c>
      <c r="G1" s="242" t="s">
        <v>646</v>
      </c>
      <c r="H1" s="242" t="s">
        <v>647</v>
      </c>
      <c r="I1" s="242" t="s">
        <v>648</v>
      </c>
      <c r="J1" s="242" t="s">
        <v>649</v>
      </c>
      <c r="K1" s="242" t="s">
        <v>637</v>
      </c>
      <c r="L1" s="242" t="s">
        <v>634</v>
      </c>
      <c r="M1" s="242" t="s">
        <v>635</v>
      </c>
      <c r="N1" s="242" t="s">
        <v>636</v>
      </c>
      <c r="O1" s="242" t="s">
        <v>638</v>
      </c>
      <c r="P1" s="242" t="s">
        <v>386</v>
      </c>
      <c r="Q1" s="242" t="s">
        <v>639</v>
      </c>
      <c r="R1" s="242" t="s">
        <v>386</v>
      </c>
    </row>
    <row r="2" spans="1:18">
      <c r="A2" s="24" t="s">
        <v>95</v>
      </c>
      <c r="B2" s="24" t="s">
        <v>96</v>
      </c>
      <c r="C2" s="24" t="s">
        <v>402</v>
      </c>
      <c r="D2" s="24" t="s">
        <v>145</v>
      </c>
      <c r="E2" s="24" t="s">
        <v>11</v>
      </c>
      <c r="F2" s="24" t="s">
        <v>146</v>
      </c>
      <c r="G2" s="384">
        <v>4625.34</v>
      </c>
      <c r="H2" s="384">
        <v>277.5204</v>
      </c>
      <c r="I2" s="384">
        <v>0</v>
      </c>
      <c r="J2" s="384">
        <f>SUM(G2:I2)</f>
        <v>4902.8604000000005</v>
      </c>
      <c r="K2" s="210"/>
      <c r="L2" s="210"/>
      <c r="M2" s="210"/>
      <c r="N2" s="210"/>
      <c r="O2" s="210"/>
      <c r="P2" s="210"/>
      <c r="Q2" s="210"/>
      <c r="R2" s="210"/>
    </row>
    <row r="3" spans="1:18">
      <c r="A3" s="24" t="s">
        <v>95</v>
      </c>
      <c r="B3" s="24" t="s">
        <v>96</v>
      </c>
      <c r="C3" s="24" t="s">
        <v>403</v>
      </c>
      <c r="D3" s="24" t="s">
        <v>145</v>
      </c>
      <c r="E3" s="24" t="s">
        <v>11</v>
      </c>
      <c r="F3" s="24" t="s">
        <v>366</v>
      </c>
      <c r="G3" s="384">
        <v>1525</v>
      </c>
      <c r="H3" s="384">
        <v>91.5</v>
      </c>
      <c r="I3" s="384">
        <v>0</v>
      </c>
      <c r="J3" s="384">
        <f t="shared" ref="J3:J9" si="0">SUM(G3:I3)</f>
        <v>1616.5</v>
      </c>
      <c r="K3" s="210"/>
      <c r="L3" s="210"/>
      <c r="M3" s="210"/>
      <c r="N3" s="210"/>
      <c r="O3" s="210"/>
      <c r="P3" s="210"/>
      <c r="Q3" s="210"/>
      <c r="R3" s="210"/>
    </row>
    <row r="4" spans="1:18">
      <c r="A4" s="24" t="s">
        <v>95</v>
      </c>
      <c r="B4" s="24" t="s">
        <v>96</v>
      </c>
      <c r="C4" s="24" t="s">
        <v>404</v>
      </c>
      <c r="D4" s="24" t="s">
        <v>145</v>
      </c>
      <c r="E4" s="24" t="s">
        <v>11</v>
      </c>
      <c r="F4" s="24" t="s">
        <v>352</v>
      </c>
      <c r="G4" s="384">
        <f>9367.79-(2455+1219)</f>
        <v>5693.7900000000009</v>
      </c>
      <c r="H4" s="384">
        <v>2455</v>
      </c>
      <c r="I4" s="384">
        <f>827.5+391.5</f>
        <v>1219</v>
      </c>
      <c r="J4" s="384">
        <f t="shared" si="0"/>
        <v>9367.7900000000009</v>
      </c>
      <c r="K4" s="210"/>
      <c r="L4" s="210"/>
      <c r="M4" s="210"/>
      <c r="N4" s="210"/>
      <c r="O4" s="210"/>
      <c r="P4" s="210"/>
      <c r="Q4" s="210"/>
      <c r="R4" s="210"/>
    </row>
    <row r="5" spans="1:18">
      <c r="A5" s="24" t="s">
        <v>95</v>
      </c>
      <c r="B5" s="24" t="s">
        <v>96</v>
      </c>
      <c r="C5" s="24" t="s">
        <v>17</v>
      </c>
      <c r="D5" s="24" t="s">
        <v>147</v>
      </c>
      <c r="E5" s="24" t="s">
        <v>148</v>
      </c>
      <c r="F5" s="24" t="s">
        <v>643</v>
      </c>
      <c r="G5" s="384">
        <v>120</v>
      </c>
      <c r="H5" s="384">
        <v>15</v>
      </c>
      <c r="I5" s="384">
        <v>20</v>
      </c>
      <c r="J5" s="384">
        <f t="shared" si="0"/>
        <v>155</v>
      </c>
      <c r="K5" s="210"/>
      <c r="L5" s="210"/>
      <c r="M5" s="210"/>
      <c r="N5" s="210"/>
      <c r="O5" s="210"/>
      <c r="P5" s="210"/>
      <c r="Q5" s="210"/>
      <c r="R5" s="210"/>
    </row>
    <row r="6" spans="1:18">
      <c r="A6" s="24" t="s">
        <v>95</v>
      </c>
      <c r="B6" s="24" t="s">
        <v>96</v>
      </c>
      <c r="C6" s="24" t="s">
        <v>18</v>
      </c>
      <c r="D6" s="24" t="s">
        <v>149</v>
      </c>
      <c r="E6" s="24" t="s">
        <v>151</v>
      </c>
      <c r="F6" s="24" t="s">
        <v>644</v>
      </c>
      <c r="G6" s="384">
        <v>60</v>
      </c>
      <c r="H6" s="384">
        <v>12</v>
      </c>
      <c r="I6" s="384">
        <v>15</v>
      </c>
      <c r="J6" s="384">
        <f t="shared" si="0"/>
        <v>87</v>
      </c>
      <c r="K6" s="210"/>
      <c r="L6" s="210"/>
      <c r="M6" s="210"/>
      <c r="N6" s="210"/>
      <c r="O6" s="210"/>
      <c r="P6" s="210"/>
      <c r="Q6" s="210"/>
      <c r="R6" s="210"/>
    </row>
    <row r="7" spans="1:18">
      <c r="A7" s="24" t="s">
        <v>95</v>
      </c>
      <c r="B7" s="24" t="s">
        <v>96</v>
      </c>
      <c r="C7" s="24" t="s">
        <v>19</v>
      </c>
      <c r="D7" s="24" t="s">
        <v>149</v>
      </c>
      <c r="E7" s="24" t="s">
        <v>150</v>
      </c>
      <c r="F7" s="24" t="s">
        <v>152</v>
      </c>
      <c r="G7" s="384">
        <v>274</v>
      </c>
      <c r="H7" s="384">
        <v>12</v>
      </c>
      <c r="I7" s="384">
        <v>274</v>
      </c>
      <c r="J7" s="384">
        <f t="shared" si="0"/>
        <v>560</v>
      </c>
      <c r="K7" s="210"/>
      <c r="L7" s="210"/>
      <c r="M7" s="210"/>
      <c r="N7" s="210"/>
      <c r="O7" s="210"/>
      <c r="P7" s="210"/>
      <c r="Q7" s="210"/>
      <c r="R7" s="210"/>
    </row>
    <row r="8" spans="1:18">
      <c r="A8" s="24" t="s">
        <v>95</v>
      </c>
      <c r="B8" s="24" t="s">
        <v>96</v>
      </c>
      <c r="C8" s="24" t="s">
        <v>350</v>
      </c>
      <c r="D8" s="24" t="s">
        <v>147</v>
      </c>
      <c r="E8" s="24" t="s">
        <v>349</v>
      </c>
      <c r="F8" s="24" t="s">
        <v>356</v>
      </c>
      <c r="G8" s="384">
        <f>161.08+34.47</f>
        <v>195.55</v>
      </c>
      <c r="H8" s="384">
        <v>25.62</v>
      </c>
      <c r="I8" s="384">
        <v>203.17</v>
      </c>
      <c r="J8" s="384">
        <f t="shared" si="0"/>
        <v>424.34000000000003</v>
      </c>
      <c r="K8" s="210"/>
      <c r="L8" s="210"/>
      <c r="M8" s="210"/>
      <c r="N8" s="210"/>
      <c r="O8" s="210"/>
      <c r="P8" s="210"/>
      <c r="Q8" s="210"/>
      <c r="R8" s="210"/>
    </row>
    <row r="9" spans="1:18">
      <c r="A9" s="24" t="s">
        <v>95</v>
      </c>
      <c r="B9" s="24" t="s">
        <v>96</v>
      </c>
      <c r="C9" s="24" t="s">
        <v>20</v>
      </c>
      <c r="D9" s="24" t="s">
        <v>147</v>
      </c>
      <c r="E9" s="24" t="s">
        <v>111</v>
      </c>
      <c r="F9" s="24" t="s">
        <v>153</v>
      </c>
      <c r="G9" s="384">
        <v>260</v>
      </c>
      <c r="H9" s="384">
        <v>36</v>
      </c>
      <c r="I9" s="384">
        <v>60</v>
      </c>
      <c r="J9" s="384">
        <f t="shared" si="0"/>
        <v>356</v>
      </c>
      <c r="K9" s="210"/>
      <c r="L9" s="210"/>
      <c r="M9" s="210"/>
      <c r="N9" s="210"/>
      <c r="O9" s="210"/>
      <c r="P9" s="210"/>
      <c r="Q9" s="210"/>
      <c r="R9" s="210"/>
    </row>
    <row r="10" spans="1:18">
      <c r="A10" s="24" t="s">
        <v>95</v>
      </c>
      <c r="B10" s="24" t="s">
        <v>96</v>
      </c>
      <c r="C10" s="24" t="s">
        <v>21</v>
      </c>
      <c r="D10" s="24" t="s">
        <v>149</v>
      </c>
      <c r="E10" s="24" t="s">
        <v>154</v>
      </c>
      <c r="F10" s="24" t="s">
        <v>645</v>
      </c>
      <c r="G10" s="385">
        <v>951</v>
      </c>
      <c r="H10" s="385">
        <v>38</v>
      </c>
      <c r="I10" s="385">
        <v>60</v>
      </c>
      <c r="J10" s="385">
        <f t="shared" ref="J10" si="1">SUM(G10:I10)</f>
        <v>1049</v>
      </c>
      <c r="K10" s="210"/>
      <c r="L10" s="210"/>
      <c r="M10" s="210"/>
      <c r="N10" s="210"/>
      <c r="O10" s="210"/>
      <c r="P10" s="210"/>
      <c r="Q10" s="210"/>
      <c r="R10" s="210"/>
    </row>
    <row r="11" spans="1:18" ht="5.45" customHeight="1">
      <c r="A11" s="247"/>
      <c r="B11" s="247"/>
      <c r="C11" s="247"/>
      <c r="D11" s="247"/>
      <c r="E11" s="247"/>
      <c r="F11" s="247"/>
      <c r="G11" s="247"/>
      <c r="H11" s="247"/>
      <c r="I11" s="247"/>
      <c r="J11" s="247"/>
      <c r="K11" s="212"/>
      <c r="L11" s="212"/>
      <c r="M11" s="212"/>
      <c r="N11" s="212"/>
      <c r="O11" s="212"/>
      <c r="P11" s="212"/>
      <c r="Q11" s="212"/>
      <c r="R11" s="212"/>
    </row>
    <row r="12" spans="1:18" s="402" customFormat="1">
      <c r="A12" s="24" t="s">
        <v>97</v>
      </c>
      <c r="B12" s="24" t="s">
        <v>747</v>
      </c>
      <c r="C12" s="24" t="s">
        <v>22</v>
      </c>
      <c r="D12" s="386" t="s">
        <v>145</v>
      </c>
      <c r="E12" s="386" t="s">
        <v>155</v>
      </c>
      <c r="F12" s="386" t="s">
        <v>156</v>
      </c>
      <c r="G12" s="215">
        <v>1050</v>
      </c>
      <c r="H12" s="215">
        <v>230</v>
      </c>
      <c r="I12" s="215">
        <v>43</v>
      </c>
      <c r="J12" s="384">
        <f t="shared" ref="J12:J17" si="2">SUM(G12:I12)</f>
        <v>1323</v>
      </c>
      <c r="K12" s="193"/>
      <c r="L12" s="193"/>
      <c r="M12" s="193"/>
      <c r="N12" s="193"/>
      <c r="O12" s="193"/>
      <c r="P12" s="193"/>
      <c r="Q12" s="193"/>
      <c r="R12" s="193"/>
    </row>
    <row r="13" spans="1:18" s="402" customFormat="1">
      <c r="A13" s="24" t="s">
        <v>97</v>
      </c>
      <c r="B13" s="24" t="s">
        <v>747</v>
      </c>
      <c r="C13" s="24" t="s">
        <v>23</v>
      </c>
      <c r="D13" s="386" t="s">
        <v>147</v>
      </c>
      <c r="E13" s="386" t="s">
        <v>157</v>
      </c>
      <c r="F13" s="386" t="s">
        <v>650</v>
      </c>
      <c r="G13" s="215">
        <v>27</v>
      </c>
      <c r="H13" s="215">
        <v>3</v>
      </c>
      <c r="I13" s="215">
        <v>0</v>
      </c>
      <c r="J13" s="384">
        <f t="shared" si="2"/>
        <v>30</v>
      </c>
      <c r="K13" s="193"/>
      <c r="L13" s="193"/>
      <c r="M13" s="193"/>
      <c r="N13" s="193"/>
      <c r="O13" s="193"/>
      <c r="P13" s="193"/>
      <c r="Q13" s="193"/>
      <c r="R13" s="193"/>
    </row>
    <row r="14" spans="1:18" s="402" customFormat="1" ht="12.75" customHeight="1">
      <c r="A14" s="24" t="s">
        <v>97</v>
      </c>
      <c r="B14" s="24" t="s">
        <v>747</v>
      </c>
      <c r="C14" s="24" t="s">
        <v>623</v>
      </c>
      <c r="D14" s="386" t="s">
        <v>149</v>
      </c>
      <c r="E14" s="386" t="s">
        <v>158</v>
      </c>
      <c r="F14" s="386" t="s">
        <v>159</v>
      </c>
      <c r="G14" s="215">
        <v>2590</v>
      </c>
      <c r="H14" s="215">
        <v>440</v>
      </c>
      <c r="I14" s="215">
        <v>0</v>
      </c>
      <c r="J14" s="384">
        <f t="shared" si="2"/>
        <v>3030</v>
      </c>
      <c r="K14" s="193"/>
      <c r="L14" s="193"/>
      <c r="M14" s="193"/>
      <c r="N14" s="193"/>
      <c r="O14" s="193"/>
      <c r="P14" s="193"/>
      <c r="Q14" s="193"/>
      <c r="R14" s="193"/>
    </row>
    <row r="15" spans="1:18" s="402" customFormat="1">
      <c r="A15" s="24" t="s">
        <v>97</v>
      </c>
      <c r="B15" s="24" t="s">
        <v>747</v>
      </c>
      <c r="C15" s="24" t="s">
        <v>624</v>
      </c>
      <c r="D15" s="386" t="s">
        <v>149</v>
      </c>
      <c r="E15" s="386" t="s">
        <v>158</v>
      </c>
      <c r="F15" s="386" t="s">
        <v>353</v>
      </c>
      <c r="G15" s="215">
        <v>962</v>
      </c>
      <c r="H15" s="215">
        <v>70</v>
      </c>
      <c r="I15" s="215">
        <v>0</v>
      </c>
      <c r="J15" s="384">
        <f t="shared" si="2"/>
        <v>1032</v>
      </c>
      <c r="K15" s="193"/>
      <c r="L15" s="193"/>
      <c r="M15" s="193"/>
      <c r="N15" s="193"/>
      <c r="O15" s="193"/>
      <c r="P15" s="193"/>
      <c r="Q15" s="193"/>
      <c r="R15" s="193"/>
    </row>
    <row r="16" spans="1:18" s="402" customFormat="1">
      <c r="A16" s="24" t="s">
        <v>97</v>
      </c>
      <c r="B16" s="24" t="s">
        <v>747</v>
      </c>
      <c r="C16" s="24" t="s">
        <v>24</v>
      </c>
      <c r="D16" s="386" t="s">
        <v>149</v>
      </c>
      <c r="E16" s="386" t="s">
        <v>160</v>
      </c>
      <c r="F16" s="386" t="s">
        <v>161</v>
      </c>
      <c r="G16" s="215">
        <v>1301.3599999999999</v>
      </c>
      <c r="H16" s="215" t="s">
        <v>162</v>
      </c>
      <c r="I16" s="215" t="s">
        <v>163</v>
      </c>
      <c r="J16" s="384">
        <f t="shared" si="2"/>
        <v>1301.3599999999999</v>
      </c>
      <c r="K16" s="193"/>
      <c r="L16" s="193"/>
      <c r="M16" s="193"/>
      <c r="N16" s="193"/>
      <c r="O16" s="193"/>
      <c r="P16" s="193"/>
      <c r="Q16" s="193"/>
      <c r="R16" s="193"/>
    </row>
    <row r="17" spans="1:18" s="402" customFormat="1" ht="18" customHeight="1">
      <c r="A17" s="363" t="s">
        <v>97</v>
      </c>
      <c r="B17" s="363" t="s">
        <v>747</v>
      </c>
      <c r="C17" s="363" t="s">
        <v>25</v>
      </c>
      <c r="D17" s="386" t="s">
        <v>149</v>
      </c>
      <c r="E17" s="386" t="s">
        <v>12</v>
      </c>
      <c r="F17" s="386" t="s">
        <v>808</v>
      </c>
      <c r="G17" s="385">
        <v>1170.2</v>
      </c>
      <c r="H17" s="385">
        <v>292.98</v>
      </c>
      <c r="I17" s="385">
        <v>121.43</v>
      </c>
      <c r="J17" s="403">
        <f t="shared" si="2"/>
        <v>1584.6100000000001</v>
      </c>
      <c r="K17" s="193"/>
      <c r="L17" s="193"/>
      <c r="M17" s="193"/>
      <c r="N17" s="193"/>
      <c r="O17" s="193"/>
      <c r="P17" s="193"/>
      <c r="Q17" s="193"/>
      <c r="R17" s="193"/>
    </row>
    <row r="18" spans="1:18" ht="5.45" customHeight="1">
      <c r="A18" s="247"/>
      <c r="B18" s="247"/>
      <c r="C18" s="247"/>
      <c r="D18" s="247"/>
      <c r="E18" s="247"/>
      <c r="F18" s="247"/>
      <c r="G18" s="247"/>
      <c r="H18" s="247"/>
      <c r="I18" s="247"/>
      <c r="J18" s="247"/>
      <c r="K18" s="212"/>
      <c r="L18" s="212"/>
      <c r="M18" s="212"/>
      <c r="N18" s="212"/>
      <c r="O18" s="212"/>
      <c r="P18" s="212"/>
      <c r="Q18" s="212"/>
      <c r="R18" s="212"/>
    </row>
    <row r="19" spans="1:18" s="402" customFormat="1">
      <c r="A19" s="24" t="s">
        <v>98</v>
      </c>
      <c r="B19" s="24" t="s">
        <v>99</v>
      </c>
      <c r="C19" s="24" t="s">
        <v>367</v>
      </c>
      <c r="D19" s="386" t="s">
        <v>149</v>
      </c>
      <c r="E19" s="386" t="s">
        <v>164</v>
      </c>
      <c r="F19" s="386" t="s">
        <v>749</v>
      </c>
      <c r="G19" s="215">
        <v>2493.09</v>
      </c>
      <c r="H19" s="215">
        <v>421.5</v>
      </c>
      <c r="I19" s="215">
        <v>138.80000000000001</v>
      </c>
      <c r="J19" s="384">
        <f t="shared" ref="J19:J28" si="3">SUM(G19:I19)</f>
        <v>3053.3900000000003</v>
      </c>
      <c r="K19" s="193"/>
      <c r="L19" s="193"/>
      <c r="M19" s="193"/>
      <c r="N19" s="193"/>
      <c r="O19" s="193"/>
      <c r="P19" s="193"/>
      <c r="Q19" s="193"/>
      <c r="R19" s="193"/>
    </row>
    <row r="20" spans="1:18" s="402" customFormat="1">
      <c r="A20" s="24" t="s">
        <v>98</v>
      </c>
      <c r="B20" s="24" t="s">
        <v>99</v>
      </c>
      <c r="C20" s="24" t="s">
        <v>30</v>
      </c>
      <c r="D20" s="386" t="s">
        <v>149</v>
      </c>
      <c r="E20" s="386" t="s">
        <v>171</v>
      </c>
      <c r="F20" s="386" t="s">
        <v>419</v>
      </c>
      <c r="G20" s="215">
        <v>233</v>
      </c>
      <c r="H20" s="215">
        <v>16</v>
      </c>
      <c r="I20" s="215">
        <v>0</v>
      </c>
      <c r="J20" s="384">
        <f t="shared" si="3"/>
        <v>249</v>
      </c>
      <c r="K20" s="193"/>
      <c r="L20" s="193"/>
      <c r="M20" s="193"/>
      <c r="N20" s="193"/>
      <c r="O20" s="193"/>
      <c r="P20" s="193"/>
      <c r="Q20" s="193"/>
      <c r="R20" s="193"/>
    </row>
    <row r="21" spans="1:18" s="402" customFormat="1">
      <c r="A21" s="24" t="s">
        <v>98</v>
      </c>
      <c r="B21" s="24" t="s">
        <v>99</v>
      </c>
      <c r="C21" s="24" t="s">
        <v>31</v>
      </c>
      <c r="D21" s="386" t="s">
        <v>147</v>
      </c>
      <c r="E21" s="386" t="s">
        <v>172</v>
      </c>
      <c r="F21" s="386" t="s">
        <v>651</v>
      </c>
      <c r="G21" s="215">
        <v>380</v>
      </c>
      <c r="H21" s="215">
        <v>30</v>
      </c>
      <c r="I21" s="215">
        <v>0</v>
      </c>
      <c r="J21" s="384">
        <f t="shared" si="3"/>
        <v>410</v>
      </c>
      <c r="K21" s="193"/>
      <c r="L21" s="193"/>
      <c r="M21" s="193"/>
      <c r="N21" s="193"/>
      <c r="O21" s="193"/>
      <c r="P21" s="193"/>
      <c r="Q21" s="193"/>
      <c r="R21" s="193"/>
    </row>
    <row r="22" spans="1:18" s="402" customFormat="1">
      <c r="A22" s="24" t="s">
        <v>98</v>
      </c>
      <c r="B22" s="24" t="s">
        <v>99</v>
      </c>
      <c r="C22" s="24" t="s">
        <v>32</v>
      </c>
      <c r="D22" s="386" t="s">
        <v>147</v>
      </c>
      <c r="E22" s="386" t="s">
        <v>173</v>
      </c>
      <c r="F22" s="386" t="s">
        <v>174</v>
      </c>
      <c r="G22" s="215">
        <v>279.11</v>
      </c>
      <c r="H22" s="215">
        <v>59</v>
      </c>
      <c r="I22" s="215">
        <v>0</v>
      </c>
      <c r="J22" s="384">
        <f t="shared" si="3"/>
        <v>338.11</v>
      </c>
      <c r="K22" s="193"/>
      <c r="L22" s="193"/>
      <c r="M22" s="193"/>
      <c r="N22" s="193"/>
      <c r="O22" s="193"/>
      <c r="P22" s="193"/>
      <c r="Q22" s="193"/>
      <c r="R22" s="193"/>
    </row>
    <row r="23" spans="1:18" s="402" customFormat="1">
      <c r="A23" s="24" t="s">
        <v>98</v>
      </c>
      <c r="B23" s="24" t="s">
        <v>99</v>
      </c>
      <c r="C23" s="24" t="s">
        <v>33</v>
      </c>
      <c r="D23" s="386" t="s">
        <v>149</v>
      </c>
      <c r="E23" s="386" t="s">
        <v>175</v>
      </c>
      <c r="F23" s="386" t="s">
        <v>176</v>
      </c>
      <c r="G23" s="215">
        <v>626</v>
      </c>
      <c r="H23" s="215">
        <v>100</v>
      </c>
      <c r="I23" s="215">
        <v>150</v>
      </c>
      <c r="J23" s="384">
        <f t="shared" si="3"/>
        <v>876</v>
      </c>
      <c r="K23" s="193"/>
      <c r="L23" s="193"/>
      <c r="M23" s="193"/>
      <c r="N23" s="193"/>
      <c r="O23" s="193"/>
      <c r="P23" s="193"/>
      <c r="Q23" s="193"/>
      <c r="R23" s="193"/>
    </row>
    <row r="24" spans="1:18" s="402" customFormat="1">
      <c r="A24" s="24" t="s">
        <v>98</v>
      </c>
      <c r="B24" s="24" t="s">
        <v>99</v>
      </c>
      <c r="C24" s="24" t="s">
        <v>34</v>
      </c>
      <c r="D24" s="386" t="s">
        <v>147</v>
      </c>
      <c r="E24" s="386" t="s">
        <v>177</v>
      </c>
      <c r="F24" s="386" t="s">
        <v>178</v>
      </c>
      <c r="G24" s="215">
        <v>160</v>
      </c>
      <c r="H24" s="215">
        <v>25</v>
      </c>
      <c r="I24" s="215">
        <v>10</v>
      </c>
      <c r="J24" s="384">
        <f t="shared" si="3"/>
        <v>195</v>
      </c>
      <c r="K24" s="193"/>
      <c r="L24" s="193"/>
      <c r="M24" s="193"/>
      <c r="N24" s="193"/>
      <c r="O24" s="193"/>
      <c r="P24" s="193"/>
      <c r="Q24" s="193"/>
      <c r="R24" s="193"/>
    </row>
    <row r="25" spans="1:18" s="402" customFormat="1">
      <c r="A25" s="24" t="s">
        <v>98</v>
      </c>
      <c r="B25" s="24" t="s">
        <v>99</v>
      </c>
      <c r="C25" s="24" t="s">
        <v>26</v>
      </c>
      <c r="D25" s="386" t="s">
        <v>147</v>
      </c>
      <c r="E25" s="386" t="s">
        <v>165</v>
      </c>
      <c r="F25" s="386" t="s">
        <v>652</v>
      </c>
      <c r="G25" s="215">
        <v>353.25</v>
      </c>
      <c r="H25" s="215">
        <v>45</v>
      </c>
      <c r="I25" s="215">
        <v>169.75</v>
      </c>
      <c r="J25" s="384">
        <f t="shared" si="3"/>
        <v>568</v>
      </c>
      <c r="K25" s="193"/>
      <c r="L25" s="193"/>
      <c r="M25" s="193"/>
      <c r="N25" s="193"/>
      <c r="O25" s="193"/>
      <c r="P25" s="193"/>
      <c r="Q25" s="193"/>
      <c r="R25" s="193"/>
    </row>
    <row r="26" spans="1:18" s="402" customFormat="1">
      <c r="A26" s="24" t="s">
        <v>98</v>
      </c>
      <c r="B26" s="24" t="s">
        <v>99</v>
      </c>
      <c r="C26" s="24" t="s">
        <v>27</v>
      </c>
      <c r="D26" s="386" t="s">
        <v>147</v>
      </c>
      <c r="E26" s="386" t="s">
        <v>166</v>
      </c>
      <c r="F26" s="386" t="s">
        <v>167</v>
      </c>
      <c r="G26" s="215">
        <v>156.54</v>
      </c>
      <c r="H26" s="215">
        <v>30</v>
      </c>
      <c r="I26" s="215">
        <v>120.3</v>
      </c>
      <c r="J26" s="384">
        <f t="shared" si="3"/>
        <v>306.83999999999997</v>
      </c>
      <c r="K26" s="193"/>
      <c r="L26" s="193"/>
      <c r="M26" s="193"/>
      <c r="N26" s="193"/>
      <c r="O26" s="193"/>
      <c r="P26" s="193"/>
      <c r="Q26" s="193"/>
      <c r="R26" s="193"/>
    </row>
    <row r="27" spans="1:18" s="402" customFormat="1">
      <c r="A27" s="24" t="s">
        <v>98</v>
      </c>
      <c r="B27" s="24" t="s">
        <v>99</v>
      </c>
      <c r="C27" s="24" t="s">
        <v>28</v>
      </c>
      <c r="D27" s="386" t="s">
        <v>149</v>
      </c>
      <c r="E27" s="386" t="s">
        <v>168</v>
      </c>
      <c r="F27" s="386" t="s">
        <v>169</v>
      </c>
      <c r="G27" s="215">
        <v>407.74</v>
      </c>
      <c r="H27" s="215">
        <v>46.43</v>
      </c>
      <c r="I27" s="215">
        <v>40.020000000000003</v>
      </c>
      <c r="J27" s="384">
        <f t="shared" si="3"/>
        <v>494.19</v>
      </c>
      <c r="K27" s="193"/>
      <c r="L27" s="193"/>
      <c r="M27" s="193"/>
      <c r="N27" s="193"/>
      <c r="O27" s="193"/>
      <c r="P27" s="193"/>
      <c r="Q27" s="193"/>
      <c r="R27" s="193"/>
    </row>
    <row r="28" spans="1:18" s="402" customFormat="1">
      <c r="A28" s="24" t="s">
        <v>98</v>
      </c>
      <c r="B28" s="24" t="s">
        <v>99</v>
      </c>
      <c r="C28" s="24" t="s">
        <v>29</v>
      </c>
      <c r="D28" s="386" t="s">
        <v>147</v>
      </c>
      <c r="E28" s="386" t="s">
        <v>170</v>
      </c>
      <c r="F28" s="386" t="s">
        <v>365</v>
      </c>
      <c r="G28" s="215">
        <v>166</v>
      </c>
      <c r="H28" s="215">
        <v>25</v>
      </c>
      <c r="I28" s="215">
        <v>0</v>
      </c>
      <c r="J28" s="384">
        <f t="shared" si="3"/>
        <v>191</v>
      </c>
      <c r="K28" s="193"/>
      <c r="L28" s="193"/>
      <c r="M28" s="193"/>
      <c r="N28" s="193"/>
      <c r="O28" s="193"/>
      <c r="P28" s="193"/>
      <c r="Q28" s="193"/>
      <c r="R28" s="193"/>
    </row>
    <row r="29" spans="1:18" ht="5.45" customHeight="1">
      <c r="A29" s="247"/>
      <c r="B29" s="247"/>
      <c r="C29" s="247"/>
      <c r="D29" s="247"/>
      <c r="E29" s="247"/>
      <c r="F29" s="247"/>
      <c r="G29" s="247"/>
      <c r="H29" s="247"/>
      <c r="I29" s="247"/>
      <c r="J29" s="247"/>
      <c r="K29" s="212"/>
      <c r="L29" s="212"/>
      <c r="M29" s="212"/>
      <c r="N29" s="212"/>
      <c r="O29" s="212"/>
      <c r="P29" s="212"/>
      <c r="Q29" s="212"/>
      <c r="R29" s="212"/>
    </row>
    <row r="30" spans="1:18" s="402" customFormat="1">
      <c r="A30" s="475" t="s">
        <v>100</v>
      </c>
      <c r="B30" s="475" t="s">
        <v>101</v>
      </c>
      <c r="C30" s="24" t="s">
        <v>36</v>
      </c>
      <c r="D30" s="386" t="s">
        <v>149</v>
      </c>
      <c r="E30" s="386" t="s">
        <v>181</v>
      </c>
      <c r="F30" s="386" t="s">
        <v>182</v>
      </c>
      <c r="G30" s="215">
        <v>200</v>
      </c>
      <c r="H30" s="215">
        <v>25</v>
      </c>
      <c r="I30" s="215">
        <v>18.600000000000001</v>
      </c>
      <c r="J30" s="384">
        <f t="shared" ref="J30:J34" si="4">SUM(G30:I30)</f>
        <v>243.6</v>
      </c>
      <c r="K30" s="193"/>
      <c r="L30" s="193"/>
      <c r="M30" s="193"/>
      <c r="N30" s="193"/>
      <c r="O30" s="193"/>
      <c r="P30" s="193"/>
      <c r="Q30" s="193"/>
      <c r="R30" s="193"/>
    </row>
    <row r="31" spans="1:18" s="402" customFormat="1">
      <c r="A31" s="475" t="s">
        <v>100</v>
      </c>
      <c r="B31" s="475" t="s">
        <v>101</v>
      </c>
      <c r="C31" s="24" t="s">
        <v>39</v>
      </c>
      <c r="D31" s="386" t="s">
        <v>149</v>
      </c>
      <c r="E31" s="386" t="s">
        <v>188</v>
      </c>
      <c r="F31" s="387" t="s">
        <v>415</v>
      </c>
      <c r="G31" s="388">
        <v>454.38</v>
      </c>
      <c r="H31" s="388">
        <v>51.5</v>
      </c>
      <c r="I31" s="388">
        <v>750.76</v>
      </c>
      <c r="J31" s="384">
        <f t="shared" si="4"/>
        <v>1256.6399999999999</v>
      </c>
      <c r="K31" s="193"/>
      <c r="L31" s="193"/>
      <c r="M31" s="193"/>
      <c r="N31" s="193"/>
      <c r="O31" s="193"/>
      <c r="P31" s="193"/>
      <c r="Q31" s="193"/>
      <c r="R31" s="193"/>
    </row>
    <row r="32" spans="1:18" s="402" customFormat="1">
      <c r="A32" s="475" t="s">
        <v>100</v>
      </c>
      <c r="B32" s="475" t="s">
        <v>101</v>
      </c>
      <c r="C32" s="24" t="s">
        <v>625</v>
      </c>
      <c r="D32" s="386" t="s">
        <v>149</v>
      </c>
      <c r="E32" s="386" t="s">
        <v>13</v>
      </c>
      <c r="F32" s="386" t="s">
        <v>183</v>
      </c>
      <c r="G32" s="215">
        <v>1992.32</v>
      </c>
      <c r="H32" s="215">
        <v>185.22</v>
      </c>
      <c r="I32" s="215">
        <v>0</v>
      </c>
      <c r="J32" s="384">
        <f t="shared" si="4"/>
        <v>2177.54</v>
      </c>
      <c r="K32" s="193"/>
      <c r="L32" s="193"/>
      <c r="M32" s="193"/>
      <c r="N32" s="193"/>
      <c r="O32" s="193"/>
      <c r="P32" s="193"/>
      <c r="Q32" s="193"/>
      <c r="R32" s="193"/>
    </row>
    <row r="33" spans="1:18" s="402" customFormat="1">
      <c r="A33" s="475" t="s">
        <v>100</v>
      </c>
      <c r="B33" s="475" t="s">
        <v>101</v>
      </c>
      <c r="C33" s="24" t="s">
        <v>35</v>
      </c>
      <c r="D33" s="386" t="s">
        <v>149</v>
      </c>
      <c r="E33" s="386" t="s">
        <v>179</v>
      </c>
      <c r="F33" s="386" t="s">
        <v>180</v>
      </c>
      <c r="G33" s="215">
        <v>256</v>
      </c>
      <c r="H33" s="215">
        <v>48</v>
      </c>
      <c r="I33" s="215">
        <v>0</v>
      </c>
      <c r="J33" s="384">
        <f t="shared" si="4"/>
        <v>304</v>
      </c>
      <c r="K33" s="193"/>
      <c r="L33" s="193"/>
      <c r="M33" s="193"/>
      <c r="N33" s="193"/>
      <c r="O33" s="193"/>
      <c r="P33" s="193"/>
      <c r="Q33" s="193"/>
      <c r="R33" s="193"/>
    </row>
    <row r="34" spans="1:18" s="402" customFormat="1">
      <c r="A34" s="475" t="s">
        <v>100</v>
      </c>
      <c r="B34" s="475" t="s">
        <v>101</v>
      </c>
      <c r="C34" s="24" t="s">
        <v>37</v>
      </c>
      <c r="D34" s="386" t="s">
        <v>147</v>
      </c>
      <c r="E34" s="386" t="s">
        <v>184</v>
      </c>
      <c r="F34" s="386" t="s">
        <v>185</v>
      </c>
      <c r="G34" s="215">
        <v>235</v>
      </c>
      <c r="H34" s="388">
        <v>32</v>
      </c>
      <c r="I34" s="215">
        <v>40</v>
      </c>
      <c r="J34" s="384">
        <f t="shared" si="4"/>
        <v>307</v>
      </c>
      <c r="K34" s="193"/>
      <c r="L34" s="193"/>
      <c r="M34" s="193"/>
      <c r="N34" s="193"/>
      <c r="O34" s="193"/>
      <c r="P34" s="193"/>
      <c r="Q34" s="193"/>
      <c r="R34" s="193"/>
    </row>
    <row r="35" spans="1:18" s="402" customFormat="1">
      <c r="A35" s="475" t="s">
        <v>100</v>
      </c>
      <c r="B35" s="475" t="s">
        <v>101</v>
      </c>
      <c r="C35" s="24" t="s">
        <v>40</v>
      </c>
      <c r="D35" s="386" t="s">
        <v>149</v>
      </c>
      <c r="E35" s="386" t="s">
        <v>189</v>
      </c>
      <c r="F35" s="386" t="s">
        <v>190</v>
      </c>
      <c r="G35" s="215">
        <v>840.81</v>
      </c>
      <c r="H35" s="215">
        <v>140</v>
      </c>
      <c r="I35" s="215">
        <v>80</v>
      </c>
      <c r="J35" s="384">
        <f t="shared" ref="J35:J39" si="5">SUM(G35:I35)</f>
        <v>1060.81</v>
      </c>
      <c r="K35" s="193"/>
      <c r="L35" s="193"/>
      <c r="M35" s="193"/>
      <c r="N35" s="193"/>
      <c r="O35" s="193"/>
      <c r="P35" s="193"/>
      <c r="Q35" s="193"/>
      <c r="R35" s="193"/>
    </row>
    <row r="36" spans="1:18" s="402" customFormat="1">
      <c r="A36" s="475" t="s">
        <v>100</v>
      </c>
      <c r="B36" s="475" t="s">
        <v>101</v>
      </c>
      <c r="C36" s="24" t="s">
        <v>41</v>
      </c>
      <c r="D36" s="386" t="s">
        <v>147</v>
      </c>
      <c r="E36" s="386" t="s">
        <v>191</v>
      </c>
      <c r="F36" s="386" t="s">
        <v>192</v>
      </c>
      <c r="G36" s="215">
        <v>102</v>
      </c>
      <c r="H36" s="215">
        <v>15</v>
      </c>
      <c r="I36" s="215">
        <v>0</v>
      </c>
      <c r="J36" s="384">
        <f t="shared" si="5"/>
        <v>117</v>
      </c>
      <c r="K36" s="193"/>
      <c r="L36" s="193"/>
      <c r="M36" s="193"/>
      <c r="N36" s="193"/>
      <c r="O36" s="193"/>
      <c r="P36" s="193"/>
      <c r="Q36" s="193"/>
      <c r="R36" s="193"/>
    </row>
    <row r="37" spans="1:18" s="402" customFormat="1">
      <c r="A37" s="475" t="s">
        <v>100</v>
      </c>
      <c r="B37" s="475" t="s">
        <v>101</v>
      </c>
      <c r="C37" s="24" t="s">
        <v>42</v>
      </c>
      <c r="D37" s="386" t="s">
        <v>147</v>
      </c>
      <c r="E37" s="386" t="s">
        <v>193</v>
      </c>
      <c r="F37" s="386" t="s">
        <v>194</v>
      </c>
      <c r="G37" s="215">
        <v>150</v>
      </c>
      <c r="H37" s="215">
        <v>13</v>
      </c>
      <c r="I37" s="215">
        <v>0</v>
      </c>
      <c r="J37" s="384">
        <f t="shared" si="5"/>
        <v>163</v>
      </c>
      <c r="K37" s="193"/>
      <c r="L37" s="193"/>
      <c r="M37" s="193"/>
      <c r="N37" s="193"/>
      <c r="O37" s="193"/>
      <c r="P37" s="193"/>
      <c r="Q37" s="193"/>
      <c r="R37" s="193"/>
    </row>
    <row r="38" spans="1:18" s="402" customFormat="1">
      <c r="A38" s="475" t="s">
        <v>100</v>
      </c>
      <c r="B38" s="475" t="s">
        <v>101</v>
      </c>
      <c r="C38" s="24" t="s">
        <v>43</v>
      </c>
      <c r="D38" s="386" t="s">
        <v>147</v>
      </c>
      <c r="E38" s="386" t="s">
        <v>195</v>
      </c>
      <c r="F38" s="386" t="s">
        <v>196</v>
      </c>
      <c r="G38" s="215">
        <v>233</v>
      </c>
      <c r="H38" s="215">
        <v>106</v>
      </c>
      <c r="I38" s="215">
        <v>0</v>
      </c>
      <c r="J38" s="384">
        <f t="shared" si="5"/>
        <v>339</v>
      </c>
      <c r="K38" s="193"/>
      <c r="L38" s="193"/>
      <c r="M38" s="193"/>
      <c r="N38" s="193"/>
      <c r="O38" s="193"/>
      <c r="P38" s="193"/>
      <c r="Q38" s="193"/>
      <c r="R38" s="193"/>
    </row>
    <row r="39" spans="1:18" s="402" customFormat="1">
      <c r="A39" s="475" t="s">
        <v>100</v>
      </c>
      <c r="B39" s="475" t="s">
        <v>101</v>
      </c>
      <c r="C39" s="24" t="s">
        <v>38</v>
      </c>
      <c r="D39" s="386" t="s">
        <v>149</v>
      </c>
      <c r="E39" s="386" t="s">
        <v>186</v>
      </c>
      <c r="F39" s="386" t="s">
        <v>187</v>
      </c>
      <c r="G39" s="215">
        <v>369</v>
      </c>
      <c r="H39" s="215">
        <v>72</v>
      </c>
      <c r="I39" s="215">
        <v>16</v>
      </c>
      <c r="J39" s="384">
        <f t="shared" si="5"/>
        <v>457</v>
      </c>
      <c r="K39" s="193"/>
      <c r="L39" s="193"/>
      <c r="M39" s="193"/>
      <c r="N39" s="193"/>
      <c r="O39" s="193"/>
      <c r="P39" s="193"/>
      <c r="Q39" s="193"/>
      <c r="R39" s="193"/>
    </row>
    <row r="40" spans="1:18" ht="5.45" customHeight="1">
      <c r="A40" s="247"/>
      <c r="B40" s="247"/>
      <c r="C40" s="247"/>
      <c r="D40" s="247"/>
      <c r="E40" s="247"/>
      <c r="F40" s="247"/>
      <c r="G40" s="247"/>
      <c r="H40" s="247"/>
      <c r="I40" s="247"/>
      <c r="J40" s="247"/>
      <c r="K40" s="212"/>
      <c r="L40" s="212"/>
      <c r="M40" s="212"/>
      <c r="N40" s="212"/>
      <c r="O40" s="212"/>
      <c r="P40" s="212"/>
      <c r="Q40" s="212"/>
      <c r="R40" s="212"/>
    </row>
    <row r="41" spans="1:18" s="402" customFormat="1">
      <c r="A41" s="24" t="s">
        <v>102</v>
      </c>
      <c r="B41" s="24" t="s">
        <v>45</v>
      </c>
      <c r="C41" s="24" t="s">
        <v>45</v>
      </c>
      <c r="D41" s="386" t="s">
        <v>149</v>
      </c>
      <c r="E41" s="386" t="s">
        <v>14</v>
      </c>
      <c r="F41" s="386" t="s">
        <v>198</v>
      </c>
      <c r="G41" s="215">
        <v>1314</v>
      </c>
      <c r="H41" s="215">
        <v>209</v>
      </c>
      <c r="I41" s="215">
        <v>152</v>
      </c>
      <c r="J41" s="384">
        <f t="shared" ref="J41:J47" si="6">SUM(G41:I41)</f>
        <v>1675</v>
      </c>
      <c r="K41" s="193"/>
      <c r="L41" s="193"/>
      <c r="M41" s="193"/>
      <c r="N41" s="193"/>
      <c r="O41" s="193"/>
      <c r="P41" s="193"/>
      <c r="Q41" s="193"/>
      <c r="R41" s="193"/>
    </row>
    <row r="42" spans="1:18" s="402" customFormat="1">
      <c r="A42" s="24" t="s">
        <v>102</v>
      </c>
      <c r="B42" s="24" t="s">
        <v>45</v>
      </c>
      <c r="C42" s="24" t="s">
        <v>46</v>
      </c>
      <c r="D42" s="386" t="s">
        <v>147</v>
      </c>
      <c r="E42" s="386" t="s">
        <v>199</v>
      </c>
      <c r="F42" s="386" t="s">
        <v>200</v>
      </c>
      <c r="G42" s="215">
        <v>322</v>
      </c>
      <c r="H42" s="215">
        <v>39</v>
      </c>
      <c r="I42" s="215">
        <v>0</v>
      </c>
      <c r="J42" s="384">
        <f t="shared" si="6"/>
        <v>361</v>
      </c>
      <c r="K42" s="193"/>
      <c r="L42" s="193"/>
      <c r="M42" s="193"/>
      <c r="N42" s="193"/>
      <c r="O42" s="193"/>
      <c r="P42" s="193"/>
      <c r="Q42" s="193"/>
      <c r="R42" s="193"/>
    </row>
    <row r="43" spans="1:18" s="402" customFormat="1">
      <c r="A43" s="24" t="s">
        <v>102</v>
      </c>
      <c r="B43" s="24" t="s">
        <v>45</v>
      </c>
      <c r="C43" s="24" t="s">
        <v>47</v>
      </c>
      <c r="D43" s="386" t="s">
        <v>149</v>
      </c>
      <c r="E43" s="386" t="s">
        <v>201</v>
      </c>
      <c r="F43" s="387" t="s">
        <v>809</v>
      </c>
      <c r="G43" s="404" t="s">
        <v>653</v>
      </c>
      <c r="H43" s="404" t="s">
        <v>654</v>
      </c>
      <c r="I43" s="404" t="s">
        <v>655</v>
      </c>
      <c r="J43" s="384">
        <f t="shared" si="6"/>
        <v>0</v>
      </c>
      <c r="K43" s="193"/>
      <c r="L43" s="193"/>
      <c r="M43" s="193"/>
      <c r="N43" s="193"/>
      <c r="O43" s="193"/>
      <c r="P43" s="193"/>
      <c r="Q43" s="193"/>
      <c r="R43" s="193"/>
    </row>
    <row r="44" spans="1:18" s="402" customFormat="1">
      <c r="A44" s="24" t="s">
        <v>102</v>
      </c>
      <c r="B44" s="24" t="s">
        <v>45</v>
      </c>
      <c r="C44" s="24" t="s">
        <v>48</v>
      </c>
      <c r="D44" s="386" t="s">
        <v>149</v>
      </c>
      <c r="E44" s="386" t="s">
        <v>15</v>
      </c>
      <c r="F44" s="386" t="s">
        <v>358</v>
      </c>
      <c r="G44" s="215">
        <v>540.64</v>
      </c>
      <c r="H44" s="215">
        <v>147.19999999999999</v>
      </c>
      <c r="I44" s="215">
        <v>795.47</v>
      </c>
      <c r="J44" s="384">
        <f t="shared" si="6"/>
        <v>1483.31</v>
      </c>
      <c r="K44" s="193"/>
      <c r="L44" s="193"/>
      <c r="M44" s="193"/>
      <c r="N44" s="193"/>
      <c r="O44" s="193"/>
      <c r="P44" s="193"/>
      <c r="Q44" s="193"/>
      <c r="R44" s="193"/>
    </row>
    <row r="45" spans="1:18" s="402" customFormat="1">
      <c r="A45" s="24" t="s">
        <v>102</v>
      </c>
      <c r="B45" s="24" t="s">
        <v>45</v>
      </c>
      <c r="C45" s="24" t="s">
        <v>49</v>
      </c>
      <c r="D45" s="386" t="s">
        <v>149</v>
      </c>
      <c r="E45" s="386" t="s">
        <v>202</v>
      </c>
      <c r="F45" s="386" t="s">
        <v>656</v>
      </c>
      <c r="G45" s="215">
        <v>637</v>
      </c>
      <c r="H45" s="215">
        <v>107</v>
      </c>
      <c r="I45" s="215">
        <v>191</v>
      </c>
      <c r="J45" s="384">
        <f t="shared" si="6"/>
        <v>935</v>
      </c>
      <c r="K45" s="193"/>
      <c r="L45" s="193"/>
      <c r="M45" s="193"/>
      <c r="N45" s="193"/>
      <c r="O45" s="193"/>
      <c r="P45" s="193"/>
      <c r="Q45" s="193"/>
      <c r="R45" s="193"/>
    </row>
    <row r="46" spans="1:18" s="402" customFormat="1" ht="12.75" customHeight="1">
      <c r="A46" s="24" t="s">
        <v>102</v>
      </c>
      <c r="B46" s="24" t="s">
        <v>45</v>
      </c>
      <c r="C46" s="24" t="s">
        <v>44</v>
      </c>
      <c r="D46" s="386" t="s">
        <v>149</v>
      </c>
      <c r="E46" s="386" t="s">
        <v>197</v>
      </c>
      <c r="F46" s="387" t="s">
        <v>810</v>
      </c>
      <c r="G46" s="388">
        <v>263.55</v>
      </c>
      <c r="H46" s="388">
        <v>33</v>
      </c>
      <c r="I46" s="388">
        <v>263.55</v>
      </c>
      <c r="J46" s="391">
        <f t="shared" si="6"/>
        <v>560.1</v>
      </c>
      <c r="K46" s="193"/>
      <c r="L46" s="193"/>
      <c r="M46" s="193"/>
      <c r="N46" s="193"/>
      <c r="O46" s="193"/>
      <c r="P46" s="193"/>
      <c r="Q46" s="193"/>
      <c r="R46" s="193"/>
    </row>
    <row r="47" spans="1:18" s="402" customFormat="1">
      <c r="A47" s="24" t="s">
        <v>102</v>
      </c>
      <c r="B47" s="24" t="s">
        <v>45</v>
      </c>
      <c r="C47" s="24" t="s">
        <v>50</v>
      </c>
      <c r="D47" s="386" t="s">
        <v>149</v>
      </c>
      <c r="E47" s="386" t="s">
        <v>203</v>
      </c>
      <c r="F47" s="386" t="s">
        <v>204</v>
      </c>
      <c r="G47" s="215">
        <v>260</v>
      </c>
      <c r="H47" s="215">
        <v>25</v>
      </c>
      <c r="I47" s="215">
        <v>0</v>
      </c>
      <c r="J47" s="384">
        <f t="shared" si="6"/>
        <v>285</v>
      </c>
      <c r="K47" s="193"/>
      <c r="L47" s="193"/>
      <c r="M47" s="193"/>
      <c r="N47" s="193"/>
      <c r="O47" s="193"/>
      <c r="P47" s="193"/>
      <c r="Q47" s="193"/>
      <c r="R47" s="193"/>
    </row>
    <row r="48" spans="1:18" ht="5.45" customHeight="1">
      <c r="A48" s="247"/>
      <c r="B48" s="247"/>
      <c r="C48" s="247"/>
      <c r="D48" s="247"/>
      <c r="E48" s="247"/>
      <c r="F48" s="247"/>
      <c r="G48" s="247"/>
      <c r="H48" s="247"/>
      <c r="I48" s="247"/>
      <c r="J48" s="247"/>
      <c r="K48" s="212"/>
      <c r="L48" s="212"/>
      <c r="M48" s="212"/>
      <c r="N48" s="212"/>
      <c r="O48" s="212"/>
      <c r="P48" s="212"/>
      <c r="Q48" s="212"/>
      <c r="R48" s="212"/>
    </row>
    <row r="49" spans="1:18" s="402" customFormat="1">
      <c r="A49" s="475" t="s">
        <v>103</v>
      </c>
      <c r="B49" s="475" t="s">
        <v>55</v>
      </c>
      <c r="C49" s="24" t="s">
        <v>52</v>
      </c>
      <c r="D49" s="386" t="s">
        <v>149</v>
      </c>
      <c r="E49" s="386" t="s">
        <v>207</v>
      </c>
      <c r="F49" s="386" t="s">
        <v>657</v>
      </c>
      <c r="G49" s="215">
        <v>205.01</v>
      </c>
      <c r="H49" s="215">
        <v>27.62</v>
      </c>
      <c r="I49" s="215">
        <v>0</v>
      </c>
      <c r="J49" s="384">
        <f>SUM(G49:I49)</f>
        <v>232.63</v>
      </c>
      <c r="K49" s="193"/>
      <c r="L49" s="193"/>
      <c r="M49" s="193"/>
      <c r="N49" s="193"/>
      <c r="O49" s="193"/>
      <c r="P49" s="193"/>
      <c r="Q49" s="193"/>
      <c r="R49" s="193"/>
    </row>
    <row r="50" spans="1:18" s="402" customFormat="1">
      <c r="A50" s="475" t="s">
        <v>103</v>
      </c>
      <c r="B50" s="475" t="s">
        <v>55</v>
      </c>
      <c r="C50" s="24" t="s">
        <v>626</v>
      </c>
      <c r="D50" s="386" t="s">
        <v>145</v>
      </c>
      <c r="E50" s="386" t="s">
        <v>16</v>
      </c>
      <c r="F50" s="363" t="s">
        <v>861</v>
      </c>
      <c r="G50" s="215">
        <v>1946.45</v>
      </c>
      <c r="H50" s="215">
        <v>328.11</v>
      </c>
      <c r="I50" s="215">
        <v>0</v>
      </c>
      <c r="J50" s="384">
        <f t="shared" ref="J50:J55" si="7">SUM(G50:I50)</f>
        <v>2274.56</v>
      </c>
      <c r="K50" s="193"/>
      <c r="L50" s="193"/>
      <c r="M50" s="193"/>
      <c r="N50" s="193"/>
      <c r="O50" s="193"/>
      <c r="P50" s="193"/>
      <c r="Q50" s="193"/>
      <c r="R50" s="193"/>
    </row>
    <row r="51" spans="1:18" s="402" customFormat="1">
      <c r="A51" s="475" t="s">
        <v>103</v>
      </c>
      <c r="B51" s="475" t="s">
        <v>55</v>
      </c>
      <c r="C51" s="24" t="s">
        <v>627</v>
      </c>
      <c r="D51" s="386" t="s">
        <v>145</v>
      </c>
      <c r="E51" s="386" t="s">
        <v>16</v>
      </c>
      <c r="F51" s="386" t="s">
        <v>614</v>
      </c>
      <c r="G51" s="215">
        <v>1666.33</v>
      </c>
      <c r="H51" s="215">
        <v>306.24</v>
      </c>
      <c r="I51" s="215">
        <v>125.45</v>
      </c>
      <c r="J51" s="384">
        <f t="shared" si="7"/>
        <v>2098.02</v>
      </c>
      <c r="K51" s="193"/>
      <c r="L51" s="193"/>
      <c r="M51" s="193"/>
      <c r="N51" s="193"/>
      <c r="O51" s="193"/>
      <c r="P51" s="193"/>
      <c r="Q51" s="193"/>
      <c r="R51" s="193"/>
    </row>
    <row r="52" spans="1:18" s="402" customFormat="1">
      <c r="A52" s="475" t="s">
        <v>103</v>
      </c>
      <c r="B52" s="475" t="s">
        <v>55</v>
      </c>
      <c r="C52" s="24" t="s">
        <v>51</v>
      </c>
      <c r="D52" s="386" t="s">
        <v>149</v>
      </c>
      <c r="E52" s="386" t="s">
        <v>205</v>
      </c>
      <c r="F52" s="386" t="s">
        <v>206</v>
      </c>
      <c r="G52" s="215">
        <v>438</v>
      </c>
      <c r="H52" s="215">
        <v>55</v>
      </c>
      <c r="I52" s="215">
        <v>89.6</v>
      </c>
      <c r="J52" s="384">
        <f t="shared" si="7"/>
        <v>582.6</v>
      </c>
      <c r="K52" s="193"/>
      <c r="L52" s="193"/>
      <c r="M52" s="193"/>
      <c r="N52" s="193"/>
      <c r="O52" s="193"/>
      <c r="P52" s="193"/>
      <c r="Q52" s="193"/>
      <c r="R52" s="193"/>
    </row>
    <row r="53" spans="1:18" s="402" customFormat="1">
      <c r="A53" s="475" t="s">
        <v>103</v>
      </c>
      <c r="B53" s="475" t="s">
        <v>55</v>
      </c>
      <c r="C53" s="24" t="s">
        <v>56</v>
      </c>
      <c r="D53" s="386" t="s">
        <v>149</v>
      </c>
      <c r="E53" s="386" t="s">
        <v>210</v>
      </c>
      <c r="F53" s="389" t="s">
        <v>811</v>
      </c>
      <c r="G53" s="215">
        <v>558</v>
      </c>
      <c r="H53" s="215">
        <v>48</v>
      </c>
      <c r="I53" s="215">
        <v>12</v>
      </c>
      <c r="J53" s="384">
        <f t="shared" si="7"/>
        <v>618</v>
      </c>
      <c r="K53" s="193"/>
      <c r="L53" s="193"/>
      <c r="M53" s="193"/>
      <c r="N53" s="193"/>
      <c r="O53" s="193"/>
      <c r="P53" s="193"/>
      <c r="Q53" s="193"/>
      <c r="R53" s="193"/>
    </row>
    <row r="54" spans="1:18" s="402" customFormat="1">
      <c r="A54" s="475" t="s">
        <v>103</v>
      </c>
      <c r="B54" s="475" t="s">
        <v>55</v>
      </c>
      <c r="C54" s="24" t="s">
        <v>364</v>
      </c>
      <c r="D54" s="386" t="s">
        <v>149</v>
      </c>
      <c r="E54" s="386" t="s">
        <v>211</v>
      </c>
      <c r="F54" s="386" t="s">
        <v>658</v>
      </c>
      <c r="G54" s="215">
        <v>312</v>
      </c>
      <c r="H54" s="215">
        <v>89</v>
      </c>
      <c r="I54" s="215">
        <v>132</v>
      </c>
      <c r="J54" s="384">
        <f t="shared" si="7"/>
        <v>533</v>
      </c>
      <c r="K54" s="193"/>
      <c r="L54" s="193"/>
      <c r="M54" s="193"/>
      <c r="N54" s="193"/>
      <c r="O54" s="193"/>
      <c r="P54" s="193"/>
      <c r="Q54" s="193"/>
      <c r="R54" s="193"/>
    </row>
    <row r="55" spans="1:18" s="402" customFormat="1">
      <c r="A55" s="475" t="s">
        <v>103</v>
      </c>
      <c r="B55" s="475" t="s">
        <v>55</v>
      </c>
      <c r="C55" s="24" t="s">
        <v>628</v>
      </c>
      <c r="D55" s="386" t="s">
        <v>149</v>
      </c>
      <c r="E55" s="386" t="s">
        <v>211</v>
      </c>
      <c r="F55" s="386" t="s">
        <v>421</v>
      </c>
      <c r="G55" s="215">
        <v>312</v>
      </c>
      <c r="H55" s="215">
        <v>76</v>
      </c>
      <c r="I55" s="215">
        <v>132</v>
      </c>
      <c r="J55" s="384">
        <f t="shared" si="7"/>
        <v>520</v>
      </c>
      <c r="K55" s="193"/>
      <c r="L55" s="193"/>
      <c r="M55" s="193"/>
      <c r="N55" s="193"/>
      <c r="O55" s="193"/>
      <c r="P55" s="193"/>
      <c r="Q55" s="193"/>
      <c r="R55" s="193"/>
    </row>
    <row r="56" spans="1:18" s="402" customFormat="1">
      <c r="A56" s="475" t="s">
        <v>103</v>
      </c>
      <c r="B56" s="475" t="s">
        <v>55</v>
      </c>
      <c r="C56" s="24" t="s">
        <v>57</v>
      </c>
      <c r="D56" s="386" t="s">
        <v>149</v>
      </c>
      <c r="E56" s="386" t="s">
        <v>212</v>
      </c>
      <c r="F56" s="386" t="s">
        <v>213</v>
      </c>
      <c r="G56" s="215">
        <v>596</v>
      </c>
      <c r="H56" s="215">
        <v>176</v>
      </c>
      <c r="I56" s="215">
        <v>68</v>
      </c>
      <c r="J56" s="384">
        <f>SUM(G56:I56)</f>
        <v>840</v>
      </c>
      <c r="K56" s="193"/>
      <c r="L56" s="193"/>
      <c r="M56" s="193"/>
      <c r="N56" s="193"/>
      <c r="O56" s="193"/>
      <c r="P56" s="193"/>
      <c r="Q56" s="193"/>
      <c r="R56" s="193"/>
    </row>
    <row r="57" spans="1:18" s="402" customFormat="1">
      <c r="A57" s="475" t="s">
        <v>103</v>
      </c>
      <c r="B57" s="475" t="s">
        <v>55</v>
      </c>
      <c r="C57" s="24" t="s">
        <v>629</v>
      </c>
      <c r="D57" s="386" t="s">
        <v>149</v>
      </c>
      <c r="E57" s="386" t="s">
        <v>214</v>
      </c>
      <c r="F57" s="386" t="s">
        <v>215</v>
      </c>
      <c r="G57" s="215">
        <v>450.39</v>
      </c>
      <c r="H57" s="215">
        <v>110.32</v>
      </c>
      <c r="I57" s="215">
        <v>63.58</v>
      </c>
      <c r="J57" s="384">
        <f t="shared" ref="J57:J60" si="8">SUM(G57:I57)</f>
        <v>624.29000000000008</v>
      </c>
      <c r="K57" s="193"/>
      <c r="L57" s="193"/>
      <c r="M57" s="193"/>
      <c r="N57" s="193"/>
      <c r="O57" s="193"/>
      <c r="P57" s="193"/>
      <c r="Q57" s="193"/>
      <c r="R57" s="193"/>
    </row>
    <row r="58" spans="1:18" s="402" customFormat="1">
      <c r="A58" s="475" t="s">
        <v>103</v>
      </c>
      <c r="B58" s="475" t="s">
        <v>55</v>
      </c>
      <c r="C58" s="24" t="s">
        <v>53</v>
      </c>
      <c r="D58" s="386" t="s">
        <v>149</v>
      </c>
      <c r="E58" s="386" t="s">
        <v>208</v>
      </c>
      <c r="F58" s="389" t="s">
        <v>812</v>
      </c>
      <c r="G58" s="215">
        <v>489</v>
      </c>
      <c r="H58" s="215">
        <v>173</v>
      </c>
      <c r="I58" s="215">
        <v>23</v>
      </c>
      <c r="J58" s="384">
        <f t="shared" si="8"/>
        <v>685</v>
      </c>
      <c r="K58" s="193"/>
      <c r="L58" s="193"/>
      <c r="M58" s="193"/>
      <c r="N58" s="193"/>
      <c r="O58" s="193"/>
      <c r="P58" s="193"/>
      <c r="Q58" s="193"/>
      <c r="R58" s="193"/>
    </row>
    <row r="59" spans="1:18" s="402" customFormat="1">
      <c r="A59" s="475" t="s">
        <v>103</v>
      </c>
      <c r="B59" s="475" t="s">
        <v>55</v>
      </c>
      <c r="C59" s="24" t="s">
        <v>54</v>
      </c>
      <c r="D59" s="386" t="s">
        <v>149</v>
      </c>
      <c r="E59" s="386" t="s">
        <v>209</v>
      </c>
      <c r="F59" s="386" t="s">
        <v>659</v>
      </c>
      <c r="G59" s="215">
        <v>257.8</v>
      </c>
      <c r="H59" s="215">
        <v>27.03</v>
      </c>
      <c r="I59" s="215">
        <v>27.2</v>
      </c>
      <c r="J59" s="384">
        <f t="shared" si="8"/>
        <v>312.03000000000003</v>
      </c>
      <c r="K59" s="193"/>
      <c r="L59" s="193"/>
      <c r="M59" s="193"/>
      <c r="N59" s="193"/>
      <c r="O59" s="193"/>
      <c r="P59" s="193"/>
      <c r="Q59" s="193"/>
      <c r="R59" s="193"/>
    </row>
    <row r="60" spans="1:18" s="402" customFormat="1">
      <c r="A60" s="475" t="s">
        <v>103</v>
      </c>
      <c r="B60" s="475" t="s">
        <v>55</v>
      </c>
      <c r="C60" s="24" t="s">
        <v>58</v>
      </c>
      <c r="D60" s="386" t="s">
        <v>149</v>
      </c>
      <c r="E60" s="386" t="s">
        <v>216</v>
      </c>
      <c r="F60" s="386" t="s">
        <v>660</v>
      </c>
      <c r="G60" s="215">
        <v>60</v>
      </c>
      <c r="H60" s="215">
        <v>10</v>
      </c>
      <c r="I60" s="215">
        <v>33</v>
      </c>
      <c r="J60" s="384">
        <f t="shared" si="8"/>
        <v>103</v>
      </c>
      <c r="K60" s="193"/>
      <c r="L60" s="193"/>
      <c r="M60" s="193"/>
      <c r="N60" s="193"/>
      <c r="O60" s="193"/>
      <c r="P60" s="193"/>
      <c r="Q60" s="193"/>
      <c r="R60" s="193"/>
    </row>
    <row r="61" spans="1:18" ht="5.45" customHeight="1">
      <c r="A61" s="247"/>
      <c r="B61" s="247"/>
      <c r="C61" s="247"/>
      <c r="D61" s="247"/>
      <c r="E61" s="247"/>
      <c r="F61" s="247"/>
      <c r="G61" s="247"/>
      <c r="H61" s="247"/>
      <c r="I61" s="247"/>
      <c r="J61" s="247"/>
      <c r="K61" s="212"/>
      <c r="L61" s="212"/>
      <c r="M61" s="212"/>
      <c r="N61" s="212"/>
      <c r="O61" s="212"/>
      <c r="P61" s="212"/>
      <c r="Q61" s="212"/>
      <c r="R61" s="212"/>
    </row>
    <row r="62" spans="1:18" s="402" customFormat="1">
      <c r="A62" s="24" t="s">
        <v>748</v>
      </c>
      <c r="B62" s="24" t="s">
        <v>104</v>
      </c>
      <c r="C62" s="24" t="s">
        <v>417</v>
      </c>
      <c r="D62" s="386" t="s">
        <v>149</v>
      </c>
      <c r="E62" s="386" t="s">
        <v>0</v>
      </c>
      <c r="F62" s="386" t="s">
        <v>605</v>
      </c>
      <c r="G62" s="215">
        <v>3269.56</v>
      </c>
      <c r="H62" s="215">
        <v>600</v>
      </c>
      <c r="I62" s="215">
        <v>432.61</v>
      </c>
      <c r="J62" s="384">
        <f t="shared" ref="J62:J74" si="9">SUM(G62:I62)</f>
        <v>4302.17</v>
      </c>
      <c r="K62" s="193"/>
      <c r="L62" s="193"/>
      <c r="M62" s="193"/>
      <c r="N62" s="193"/>
      <c r="O62" s="193"/>
      <c r="P62" s="193"/>
      <c r="Q62" s="193"/>
      <c r="R62" s="193"/>
    </row>
    <row r="63" spans="1:18" s="402" customFormat="1">
      <c r="A63" s="24" t="s">
        <v>748</v>
      </c>
      <c r="B63" s="24" t="s">
        <v>104</v>
      </c>
      <c r="C63" s="24" t="s">
        <v>61</v>
      </c>
      <c r="D63" s="386" t="s">
        <v>147</v>
      </c>
      <c r="E63" s="386" t="s">
        <v>219</v>
      </c>
      <c r="F63" s="386" t="s">
        <v>220</v>
      </c>
      <c r="G63" s="215">
        <v>120</v>
      </c>
      <c r="H63" s="215">
        <v>80</v>
      </c>
      <c r="I63" s="215">
        <v>770</v>
      </c>
      <c r="J63" s="384">
        <f t="shared" si="9"/>
        <v>970</v>
      </c>
      <c r="K63" s="193"/>
      <c r="L63" s="193"/>
      <c r="M63" s="193"/>
      <c r="N63" s="193"/>
      <c r="O63" s="193"/>
      <c r="P63" s="193"/>
      <c r="Q63" s="193"/>
      <c r="R63" s="193"/>
    </row>
    <row r="64" spans="1:18" s="402" customFormat="1">
      <c r="A64" s="24" t="s">
        <v>748</v>
      </c>
      <c r="B64" s="24" t="s">
        <v>104</v>
      </c>
      <c r="C64" s="24" t="s">
        <v>62</v>
      </c>
      <c r="D64" s="386" t="s">
        <v>147</v>
      </c>
      <c r="E64" s="386" t="s">
        <v>221</v>
      </c>
      <c r="F64" s="216" t="s">
        <v>661</v>
      </c>
      <c r="G64" s="215">
        <v>74.89</v>
      </c>
      <c r="H64" s="215">
        <v>22</v>
      </c>
      <c r="I64" s="215">
        <v>0</v>
      </c>
      <c r="J64" s="384">
        <f t="shared" si="9"/>
        <v>96.89</v>
      </c>
      <c r="K64" s="193"/>
      <c r="L64" s="193"/>
      <c r="M64" s="193"/>
      <c r="N64" s="193"/>
      <c r="O64" s="193"/>
      <c r="P64" s="193"/>
      <c r="Q64" s="193"/>
      <c r="R64" s="193"/>
    </row>
    <row r="65" spans="1:18" s="402" customFormat="1">
      <c r="A65" s="24" t="s">
        <v>748</v>
      </c>
      <c r="B65" s="24" t="s">
        <v>104</v>
      </c>
      <c r="C65" s="24" t="s">
        <v>63</v>
      </c>
      <c r="D65" s="386" t="s">
        <v>147</v>
      </c>
      <c r="E65" s="386" t="s">
        <v>222</v>
      </c>
      <c r="F65" s="386" t="s">
        <v>223</v>
      </c>
      <c r="G65" s="215">
        <v>227</v>
      </c>
      <c r="H65" s="215">
        <v>42.29</v>
      </c>
      <c r="I65" s="215">
        <v>222.98</v>
      </c>
      <c r="J65" s="384">
        <f t="shared" si="9"/>
        <v>492.27</v>
      </c>
      <c r="K65" s="193"/>
      <c r="L65" s="193"/>
      <c r="M65" s="193"/>
      <c r="N65" s="193"/>
      <c r="O65" s="193"/>
      <c r="P65" s="193"/>
      <c r="Q65" s="193"/>
      <c r="R65" s="193"/>
    </row>
    <row r="66" spans="1:18" s="402" customFormat="1">
      <c r="A66" s="24" t="s">
        <v>748</v>
      </c>
      <c r="B66" s="24" t="s">
        <v>104</v>
      </c>
      <c r="C66" s="24" t="s">
        <v>64</v>
      </c>
      <c r="D66" s="386" t="s">
        <v>147</v>
      </c>
      <c r="E66" s="386" t="s">
        <v>224</v>
      </c>
      <c r="F66" s="386" t="s">
        <v>225</v>
      </c>
      <c r="G66" s="215">
        <v>233</v>
      </c>
      <c r="H66" s="215">
        <v>13.4</v>
      </c>
      <c r="I66" s="215">
        <v>110</v>
      </c>
      <c r="J66" s="384">
        <f t="shared" si="9"/>
        <v>356.4</v>
      </c>
      <c r="K66" s="193"/>
      <c r="L66" s="193"/>
      <c r="M66" s="193"/>
      <c r="N66" s="193"/>
      <c r="O66" s="193"/>
      <c r="P66" s="193"/>
      <c r="Q66" s="193"/>
      <c r="R66" s="193"/>
    </row>
    <row r="67" spans="1:18" s="402" customFormat="1">
      <c r="A67" s="24" t="s">
        <v>748</v>
      </c>
      <c r="B67" s="24" t="s">
        <v>104</v>
      </c>
      <c r="C67" s="24" t="s">
        <v>65</v>
      </c>
      <c r="D67" s="386" t="s">
        <v>147</v>
      </c>
      <c r="E67" s="386" t="s">
        <v>226</v>
      </c>
      <c r="F67" s="386" t="s">
        <v>750</v>
      </c>
      <c r="G67" s="215">
        <v>252</v>
      </c>
      <c r="H67" s="215">
        <v>29.8</v>
      </c>
      <c r="I67" s="215">
        <v>0</v>
      </c>
      <c r="J67" s="384">
        <f t="shared" si="9"/>
        <v>281.8</v>
      </c>
      <c r="K67" s="193"/>
      <c r="L67" s="193"/>
      <c r="M67" s="193"/>
      <c r="N67" s="193"/>
      <c r="O67" s="193"/>
      <c r="P67" s="193"/>
      <c r="Q67" s="193"/>
      <c r="R67" s="193"/>
    </row>
    <row r="68" spans="1:18" s="402" customFormat="1">
      <c r="A68" s="24" t="s">
        <v>748</v>
      </c>
      <c r="B68" s="24" t="s">
        <v>104</v>
      </c>
      <c r="C68" s="24" t="s">
        <v>66</v>
      </c>
      <c r="D68" s="386" t="s">
        <v>147</v>
      </c>
      <c r="E68" s="386" t="s">
        <v>227</v>
      </c>
      <c r="F68" s="386" t="s">
        <v>228</v>
      </c>
      <c r="G68" s="215">
        <v>228.4</v>
      </c>
      <c r="H68" s="215">
        <v>21.52</v>
      </c>
      <c r="I68" s="215">
        <v>0</v>
      </c>
      <c r="J68" s="384">
        <f t="shared" si="9"/>
        <v>249.92000000000002</v>
      </c>
      <c r="K68" s="193"/>
      <c r="L68" s="193"/>
      <c r="M68" s="193"/>
      <c r="N68" s="193"/>
      <c r="O68" s="193"/>
      <c r="P68" s="193"/>
      <c r="Q68" s="193"/>
      <c r="R68" s="193"/>
    </row>
    <row r="69" spans="1:18" s="402" customFormat="1">
      <c r="A69" s="24" t="s">
        <v>748</v>
      </c>
      <c r="B69" s="24" t="s">
        <v>104</v>
      </c>
      <c r="C69" s="24" t="s">
        <v>67</v>
      </c>
      <c r="D69" s="386" t="s">
        <v>147</v>
      </c>
      <c r="E69" s="386" t="s">
        <v>229</v>
      </c>
      <c r="F69" s="386" t="s">
        <v>230</v>
      </c>
      <c r="G69" s="215">
        <v>206.11</v>
      </c>
      <c r="H69" s="215">
        <v>15</v>
      </c>
      <c r="I69" s="215">
        <v>90</v>
      </c>
      <c r="J69" s="384">
        <f t="shared" si="9"/>
        <v>311.11</v>
      </c>
      <c r="K69" s="193"/>
      <c r="L69" s="193"/>
      <c r="M69" s="193"/>
      <c r="N69" s="193"/>
      <c r="O69" s="193"/>
      <c r="P69" s="193"/>
      <c r="Q69" s="193"/>
      <c r="R69" s="193"/>
    </row>
    <row r="70" spans="1:18" s="402" customFormat="1">
      <c r="A70" s="24" t="s">
        <v>748</v>
      </c>
      <c r="B70" s="24" t="s">
        <v>104</v>
      </c>
      <c r="C70" s="24" t="s">
        <v>68</v>
      </c>
      <c r="D70" s="386" t="s">
        <v>147</v>
      </c>
      <c r="E70" s="386" t="s">
        <v>231</v>
      </c>
      <c r="F70" s="386" t="s">
        <v>232</v>
      </c>
      <c r="G70" s="215">
        <v>296.24</v>
      </c>
      <c r="H70" s="215">
        <v>40.32</v>
      </c>
      <c r="I70" s="215">
        <v>0</v>
      </c>
      <c r="J70" s="384">
        <f t="shared" si="9"/>
        <v>336.56</v>
      </c>
      <c r="K70" s="193"/>
      <c r="L70" s="193"/>
      <c r="M70" s="193"/>
      <c r="N70" s="193"/>
      <c r="O70" s="193"/>
      <c r="P70" s="193"/>
      <c r="Q70" s="193"/>
      <c r="R70" s="193"/>
    </row>
    <row r="71" spans="1:18" s="402" customFormat="1">
      <c r="A71" s="24" t="s">
        <v>748</v>
      </c>
      <c r="B71" s="24" t="s">
        <v>104</v>
      </c>
      <c r="C71" s="24" t="s">
        <v>59</v>
      </c>
      <c r="D71" s="386" t="s">
        <v>149</v>
      </c>
      <c r="E71" s="386" t="s">
        <v>217</v>
      </c>
      <c r="F71" s="386" t="s">
        <v>301</v>
      </c>
      <c r="G71" s="215">
        <v>377.43</v>
      </c>
      <c r="H71" s="215">
        <v>17</v>
      </c>
      <c r="I71" s="215">
        <v>43.2</v>
      </c>
      <c r="J71" s="384">
        <f t="shared" si="9"/>
        <v>437.63</v>
      </c>
      <c r="K71" s="193"/>
      <c r="L71" s="193"/>
      <c r="M71" s="193"/>
      <c r="N71" s="193"/>
      <c r="O71" s="193"/>
      <c r="P71" s="193"/>
      <c r="Q71" s="193"/>
      <c r="R71" s="193"/>
    </row>
    <row r="72" spans="1:18" s="402" customFormat="1">
      <c r="A72" s="24" t="s">
        <v>748</v>
      </c>
      <c r="B72" s="24" t="s">
        <v>104</v>
      </c>
      <c r="C72" s="24" t="s">
        <v>60</v>
      </c>
      <c r="D72" s="386" t="s">
        <v>147</v>
      </c>
      <c r="E72" s="386" t="s">
        <v>218</v>
      </c>
      <c r="F72" s="386" t="s">
        <v>606</v>
      </c>
      <c r="G72" s="215">
        <v>80</v>
      </c>
      <c r="H72" s="215">
        <v>22.41</v>
      </c>
      <c r="I72" s="215">
        <v>5</v>
      </c>
      <c r="J72" s="384">
        <f t="shared" si="9"/>
        <v>107.41</v>
      </c>
      <c r="K72" s="193"/>
      <c r="L72" s="193"/>
      <c r="M72" s="193"/>
      <c r="N72" s="193"/>
      <c r="O72" s="193"/>
      <c r="P72" s="193"/>
      <c r="Q72" s="193"/>
      <c r="R72" s="193"/>
    </row>
    <row r="73" spans="1:18" s="402" customFormat="1">
      <c r="A73" s="24" t="s">
        <v>748</v>
      </c>
      <c r="B73" s="24" t="s">
        <v>104</v>
      </c>
      <c r="C73" s="24" t="s">
        <v>69</v>
      </c>
      <c r="D73" s="386" t="s">
        <v>149</v>
      </c>
      <c r="E73" s="386" t="s">
        <v>233</v>
      </c>
      <c r="F73" s="27" t="s">
        <v>662</v>
      </c>
      <c r="G73" s="215">
        <v>89.56</v>
      </c>
      <c r="H73" s="215">
        <v>13.4</v>
      </c>
      <c r="I73" s="215">
        <v>5</v>
      </c>
      <c r="J73" s="384">
        <f t="shared" si="9"/>
        <v>107.96000000000001</v>
      </c>
      <c r="K73" s="193"/>
      <c r="L73" s="193"/>
      <c r="M73" s="193"/>
      <c r="N73" s="193"/>
      <c r="O73" s="193"/>
      <c r="P73" s="193"/>
      <c r="Q73" s="193"/>
      <c r="R73" s="193"/>
    </row>
    <row r="74" spans="1:18" s="402" customFormat="1">
      <c r="A74" s="24" t="s">
        <v>748</v>
      </c>
      <c r="B74" s="24" t="s">
        <v>104</v>
      </c>
      <c r="C74" s="24" t="s">
        <v>70</v>
      </c>
      <c r="D74" s="386" t="s">
        <v>147</v>
      </c>
      <c r="E74" s="386" t="s">
        <v>234</v>
      </c>
      <c r="F74" s="386" t="s">
        <v>235</v>
      </c>
      <c r="G74" s="215">
        <v>307</v>
      </c>
      <c r="H74" s="215">
        <v>25.79</v>
      </c>
      <c r="I74" s="215">
        <v>0</v>
      </c>
      <c r="J74" s="384">
        <f t="shared" si="9"/>
        <v>332.79</v>
      </c>
      <c r="K74" s="193"/>
      <c r="L74" s="193"/>
      <c r="M74" s="193"/>
      <c r="N74" s="193"/>
      <c r="O74" s="193"/>
      <c r="P74" s="193"/>
      <c r="Q74" s="193"/>
      <c r="R74" s="193"/>
    </row>
    <row r="75" spans="1:18" ht="5.45" customHeight="1">
      <c r="A75" s="247"/>
      <c r="B75" s="247"/>
      <c r="C75" s="247"/>
      <c r="D75" s="247"/>
      <c r="E75" s="247"/>
      <c r="F75" s="247"/>
      <c r="G75" s="247"/>
      <c r="H75" s="247"/>
      <c r="I75" s="247"/>
      <c r="J75" s="247"/>
      <c r="K75" s="212"/>
      <c r="L75" s="212"/>
      <c r="M75" s="212"/>
      <c r="N75" s="212"/>
      <c r="O75" s="212"/>
      <c r="P75" s="212"/>
      <c r="Q75" s="212"/>
      <c r="R75" s="212"/>
    </row>
    <row r="76" spans="1:18" s="402" customFormat="1">
      <c r="A76" s="24" t="s">
        <v>105</v>
      </c>
      <c r="B76" s="24" t="s">
        <v>106</v>
      </c>
      <c r="C76" s="24" t="s">
        <v>73</v>
      </c>
      <c r="D76" s="386" t="s">
        <v>149</v>
      </c>
      <c r="E76" s="386" t="s">
        <v>239</v>
      </c>
      <c r="F76" s="386" t="s">
        <v>240</v>
      </c>
      <c r="G76" s="215">
        <v>380</v>
      </c>
      <c r="H76" s="215">
        <v>180</v>
      </c>
      <c r="I76" s="215">
        <v>121</v>
      </c>
      <c r="J76" s="384">
        <f t="shared" ref="J76:J82" si="10">SUM(G76:I76)</f>
        <v>681</v>
      </c>
      <c r="K76" s="193"/>
      <c r="L76" s="193"/>
      <c r="M76" s="193"/>
      <c r="N76" s="193"/>
      <c r="O76" s="193"/>
      <c r="P76" s="193"/>
      <c r="Q76" s="193"/>
      <c r="R76" s="193"/>
    </row>
    <row r="77" spans="1:18" s="402" customFormat="1">
      <c r="A77" s="24" t="s">
        <v>105</v>
      </c>
      <c r="B77" s="24" t="s">
        <v>106</v>
      </c>
      <c r="C77" s="24" t="s">
        <v>112</v>
      </c>
      <c r="D77" s="386" t="s">
        <v>149</v>
      </c>
      <c r="E77" s="386" t="s">
        <v>241</v>
      </c>
      <c r="F77" s="386" t="s">
        <v>663</v>
      </c>
      <c r="G77" s="215">
        <v>70</v>
      </c>
      <c r="H77" s="215">
        <v>12</v>
      </c>
      <c r="I77" s="215">
        <v>0</v>
      </c>
      <c r="J77" s="384">
        <f t="shared" si="10"/>
        <v>82</v>
      </c>
      <c r="K77" s="193"/>
      <c r="L77" s="193"/>
      <c r="M77" s="193"/>
      <c r="N77" s="193"/>
      <c r="O77" s="193"/>
      <c r="P77" s="193"/>
      <c r="Q77" s="193"/>
      <c r="R77" s="193"/>
    </row>
    <row r="78" spans="1:18" s="402" customFormat="1">
      <c r="A78" s="24" t="s">
        <v>105</v>
      </c>
      <c r="B78" s="24" t="s">
        <v>106</v>
      </c>
      <c r="C78" s="24" t="s">
        <v>113</v>
      </c>
      <c r="D78" s="386" t="s">
        <v>145</v>
      </c>
      <c r="E78" s="386" t="s">
        <v>2</v>
      </c>
      <c r="F78" s="386" t="s">
        <v>242</v>
      </c>
      <c r="G78" s="215">
        <v>2817</v>
      </c>
      <c r="H78" s="215">
        <v>1462</v>
      </c>
      <c r="I78" s="215">
        <v>1987</v>
      </c>
      <c r="J78" s="384">
        <f t="shared" si="10"/>
        <v>6266</v>
      </c>
      <c r="K78" s="193"/>
      <c r="L78" s="193"/>
      <c r="M78" s="193"/>
      <c r="N78" s="193"/>
      <c r="O78" s="193"/>
      <c r="P78" s="193"/>
      <c r="Q78" s="193"/>
      <c r="R78" s="193"/>
    </row>
    <row r="79" spans="1:18" s="402" customFormat="1">
      <c r="A79" s="24" t="s">
        <v>105</v>
      </c>
      <c r="B79" s="24" t="s">
        <v>106</v>
      </c>
      <c r="C79" s="24" t="s">
        <v>71</v>
      </c>
      <c r="D79" s="386" t="s">
        <v>149</v>
      </c>
      <c r="E79" s="386" t="s">
        <v>1</v>
      </c>
      <c r="F79" s="386" t="s">
        <v>236</v>
      </c>
      <c r="G79" s="215">
        <v>423</v>
      </c>
      <c r="H79" s="215">
        <v>80</v>
      </c>
      <c r="I79" s="215">
        <v>60</v>
      </c>
      <c r="J79" s="384">
        <f t="shared" si="10"/>
        <v>563</v>
      </c>
      <c r="K79" s="193"/>
      <c r="L79" s="193"/>
      <c r="M79" s="193"/>
      <c r="N79" s="193"/>
      <c r="O79" s="193"/>
      <c r="P79" s="193"/>
      <c r="Q79" s="193"/>
      <c r="R79" s="193"/>
    </row>
    <row r="80" spans="1:18" s="402" customFormat="1">
      <c r="A80" s="24" t="s">
        <v>105</v>
      </c>
      <c r="B80" s="24" t="s">
        <v>106</v>
      </c>
      <c r="C80" s="24" t="s">
        <v>72</v>
      </c>
      <c r="D80" s="386" t="s">
        <v>147</v>
      </c>
      <c r="E80" s="386" t="s">
        <v>237</v>
      </c>
      <c r="F80" s="386" t="s">
        <v>238</v>
      </c>
      <c r="G80" s="215">
        <v>167</v>
      </c>
      <c r="H80" s="215">
        <v>10</v>
      </c>
      <c r="I80" s="215">
        <v>50</v>
      </c>
      <c r="J80" s="384">
        <f t="shared" si="10"/>
        <v>227</v>
      </c>
      <c r="K80" s="193"/>
      <c r="L80" s="193"/>
      <c r="M80" s="193"/>
      <c r="N80" s="193"/>
      <c r="O80" s="193"/>
      <c r="P80" s="193"/>
      <c r="Q80" s="193"/>
      <c r="R80" s="193"/>
    </row>
    <row r="81" spans="1:18" s="402" customFormat="1">
      <c r="A81" s="24" t="s">
        <v>105</v>
      </c>
      <c r="B81" s="24" t="s">
        <v>106</v>
      </c>
      <c r="C81" s="24" t="s">
        <v>114</v>
      </c>
      <c r="D81" s="386" t="s">
        <v>147</v>
      </c>
      <c r="E81" s="386" t="s">
        <v>243</v>
      </c>
      <c r="F81" s="386" t="s">
        <v>420</v>
      </c>
      <c r="G81" s="215">
        <v>316.26</v>
      </c>
      <c r="H81" s="215">
        <v>201</v>
      </c>
      <c r="I81" s="215">
        <v>78</v>
      </c>
      <c r="J81" s="384">
        <f t="shared" si="10"/>
        <v>595.26</v>
      </c>
      <c r="K81" s="193"/>
      <c r="L81" s="193"/>
      <c r="M81" s="193"/>
      <c r="N81" s="193"/>
      <c r="O81" s="193"/>
      <c r="P81" s="193"/>
      <c r="Q81" s="193"/>
      <c r="R81" s="193"/>
    </row>
    <row r="82" spans="1:18" s="402" customFormat="1">
      <c r="A82" s="24" t="s">
        <v>105</v>
      </c>
      <c r="B82" s="24" t="s">
        <v>106</v>
      </c>
      <c r="C82" s="24" t="s">
        <v>115</v>
      </c>
      <c r="D82" s="386" t="s">
        <v>147</v>
      </c>
      <c r="E82" s="386" t="s">
        <v>244</v>
      </c>
      <c r="F82" s="386" t="s">
        <v>362</v>
      </c>
      <c r="G82" s="215">
        <v>250</v>
      </c>
      <c r="H82" s="215">
        <v>22</v>
      </c>
      <c r="I82" s="215">
        <v>30</v>
      </c>
      <c r="J82" s="384">
        <f t="shared" si="10"/>
        <v>302</v>
      </c>
      <c r="K82" s="193"/>
      <c r="L82" s="193"/>
      <c r="M82" s="193"/>
      <c r="N82" s="193"/>
      <c r="O82" s="193"/>
      <c r="P82" s="193"/>
      <c r="Q82" s="193"/>
      <c r="R82" s="193"/>
    </row>
    <row r="83" spans="1:18" ht="5.45" customHeight="1">
      <c r="A83" s="247"/>
      <c r="B83" s="247"/>
      <c r="C83" s="247"/>
      <c r="D83" s="247"/>
      <c r="E83" s="247"/>
      <c r="F83" s="247"/>
      <c r="G83" s="247"/>
      <c r="H83" s="247"/>
      <c r="I83" s="247"/>
      <c r="J83" s="247"/>
      <c r="K83" s="212"/>
      <c r="L83" s="212"/>
      <c r="M83" s="212"/>
      <c r="N83" s="212"/>
      <c r="O83" s="212"/>
      <c r="P83" s="212"/>
      <c r="Q83" s="212"/>
      <c r="R83" s="212"/>
    </row>
    <row r="84" spans="1:18" s="402" customFormat="1">
      <c r="A84" s="475" t="s">
        <v>107</v>
      </c>
      <c r="B84" s="475" t="s">
        <v>128</v>
      </c>
      <c r="C84" s="24" t="s">
        <v>348</v>
      </c>
      <c r="D84" s="386" t="s">
        <v>149</v>
      </c>
      <c r="E84" s="386" t="s">
        <v>256</v>
      </c>
      <c r="F84" s="386" t="s">
        <v>257</v>
      </c>
      <c r="G84" s="215">
        <v>430</v>
      </c>
      <c r="H84" s="215">
        <v>30</v>
      </c>
      <c r="I84" s="215">
        <v>0</v>
      </c>
      <c r="J84" s="384">
        <f t="shared" ref="J84:J86" si="11">SUM(G84:I84)</f>
        <v>460</v>
      </c>
      <c r="K84" s="193"/>
      <c r="L84" s="193"/>
      <c r="M84" s="193"/>
      <c r="N84" s="193"/>
      <c r="O84" s="193"/>
      <c r="P84" s="193"/>
      <c r="Q84" s="193"/>
      <c r="R84" s="193"/>
    </row>
    <row r="85" spans="1:18" s="402" customFormat="1">
      <c r="A85" s="475" t="s">
        <v>107</v>
      </c>
      <c r="B85" s="475" t="s">
        <v>128</v>
      </c>
      <c r="C85" s="24" t="s">
        <v>123</v>
      </c>
      <c r="D85" s="386" t="s">
        <v>147</v>
      </c>
      <c r="E85" s="386" t="s">
        <v>258</v>
      </c>
      <c r="F85" s="386" t="s">
        <v>259</v>
      </c>
      <c r="G85" s="215">
        <v>363.39</v>
      </c>
      <c r="H85" s="215">
        <v>60</v>
      </c>
      <c r="I85" s="215">
        <v>0</v>
      </c>
      <c r="J85" s="384">
        <f t="shared" si="11"/>
        <v>423.39</v>
      </c>
      <c r="K85" s="193"/>
      <c r="L85" s="193"/>
      <c r="M85" s="193"/>
      <c r="N85" s="193"/>
      <c r="O85" s="193"/>
      <c r="P85" s="193"/>
      <c r="Q85" s="193"/>
      <c r="R85" s="193"/>
    </row>
    <row r="86" spans="1:18" s="402" customFormat="1">
      <c r="A86" s="475" t="s">
        <v>107</v>
      </c>
      <c r="B86" s="475" t="s">
        <v>128</v>
      </c>
      <c r="C86" s="24" t="s">
        <v>74</v>
      </c>
      <c r="D86" s="386" t="s">
        <v>149</v>
      </c>
      <c r="E86" s="386" t="s">
        <v>270</v>
      </c>
      <c r="F86" s="386" t="s">
        <v>359</v>
      </c>
      <c r="G86" s="215">
        <v>308.33</v>
      </c>
      <c r="H86" s="215">
        <v>44.05</v>
      </c>
      <c r="I86" s="215">
        <v>0</v>
      </c>
      <c r="J86" s="384">
        <f t="shared" si="11"/>
        <v>352.38</v>
      </c>
      <c r="K86" s="193"/>
      <c r="L86" s="193"/>
      <c r="M86" s="193"/>
      <c r="N86" s="193"/>
      <c r="O86" s="193"/>
      <c r="P86" s="193"/>
      <c r="Q86" s="193"/>
      <c r="R86" s="193"/>
    </row>
    <row r="87" spans="1:18" s="402" customFormat="1">
      <c r="A87" s="475" t="s">
        <v>107</v>
      </c>
      <c r="B87" s="475" t="s">
        <v>128</v>
      </c>
      <c r="C87" s="24" t="s">
        <v>124</v>
      </c>
      <c r="D87" s="386" t="s">
        <v>149</v>
      </c>
      <c r="E87" s="386" t="s">
        <v>260</v>
      </c>
      <c r="F87" s="386" t="s">
        <v>664</v>
      </c>
      <c r="G87" s="215">
        <v>929.38</v>
      </c>
      <c r="H87" s="215">
        <v>170.49</v>
      </c>
      <c r="I87" s="215">
        <v>129.13</v>
      </c>
      <c r="J87" s="384">
        <f t="shared" ref="J87:J90" si="12">SUM(G87:I87)</f>
        <v>1229</v>
      </c>
      <c r="K87" s="193"/>
      <c r="L87" s="193"/>
      <c r="M87" s="193"/>
      <c r="N87" s="193"/>
      <c r="O87" s="193"/>
      <c r="P87" s="193"/>
      <c r="Q87" s="193"/>
      <c r="R87" s="193"/>
    </row>
    <row r="88" spans="1:18" s="402" customFormat="1">
      <c r="A88" s="475" t="s">
        <v>107</v>
      </c>
      <c r="B88" s="475" t="s">
        <v>128</v>
      </c>
      <c r="C88" s="24" t="s">
        <v>125</v>
      </c>
      <c r="D88" s="386" t="s">
        <v>147</v>
      </c>
      <c r="E88" s="386" t="s">
        <v>261</v>
      </c>
      <c r="F88" s="386" t="s">
        <v>262</v>
      </c>
      <c r="G88" s="215">
        <v>299</v>
      </c>
      <c r="H88" s="215">
        <v>22</v>
      </c>
      <c r="I88" s="215">
        <v>0</v>
      </c>
      <c r="J88" s="384">
        <f t="shared" si="12"/>
        <v>321</v>
      </c>
      <c r="K88" s="193"/>
      <c r="L88" s="193"/>
      <c r="M88" s="193"/>
      <c r="N88" s="193"/>
      <c r="O88" s="193"/>
      <c r="P88" s="193"/>
      <c r="Q88" s="193"/>
      <c r="R88" s="193"/>
    </row>
    <row r="89" spans="1:18" s="402" customFormat="1">
      <c r="A89" s="475" t="s">
        <v>107</v>
      </c>
      <c r="B89" s="475" t="s">
        <v>128</v>
      </c>
      <c r="C89" s="24" t="s">
        <v>126</v>
      </c>
      <c r="D89" s="386" t="s">
        <v>147</v>
      </c>
      <c r="E89" s="386" t="s">
        <v>263</v>
      </c>
      <c r="F89" s="386" t="s">
        <v>264</v>
      </c>
      <c r="G89" s="215">
        <v>620</v>
      </c>
      <c r="H89" s="215">
        <v>80</v>
      </c>
      <c r="I89" s="215">
        <v>0</v>
      </c>
      <c r="J89" s="384">
        <f t="shared" si="12"/>
        <v>700</v>
      </c>
      <c r="K89" s="193"/>
      <c r="L89" s="193"/>
      <c r="M89" s="193"/>
      <c r="N89" s="193"/>
      <c r="O89" s="193"/>
      <c r="P89" s="193"/>
      <c r="Q89" s="193"/>
      <c r="R89" s="193"/>
    </row>
    <row r="90" spans="1:18" s="402" customFormat="1">
      <c r="A90" s="475" t="s">
        <v>107</v>
      </c>
      <c r="B90" s="475" t="s">
        <v>128</v>
      </c>
      <c r="C90" s="24" t="s">
        <v>127</v>
      </c>
      <c r="D90" s="386" t="s">
        <v>147</v>
      </c>
      <c r="E90" s="386" t="s">
        <v>265</v>
      </c>
      <c r="F90" s="386" t="s">
        <v>357</v>
      </c>
      <c r="G90" s="215">
        <v>595</v>
      </c>
      <c r="H90" s="215">
        <v>79</v>
      </c>
      <c r="I90" s="215">
        <v>36</v>
      </c>
      <c r="J90" s="384">
        <f t="shared" si="12"/>
        <v>710</v>
      </c>
      <c r="K90" s="193"/>
      <c r="L90" s="193"/>
      <c r="M90" s="193"/>
      <c r="N90" s="193"/>
      <c r="O90" s="193"/>
      <c r="P90" s="193"/>
      <c r="Q90" s="193"/>
      <c r="R90" s="193"/>
    </row>
    <row r="91" spans="1:18" s="402" customFormat="1">
      <c r="A91" s="475" t="s">
        <v>107</v>
      </c>
      <c r="B91" s="475" t="s">
        <v>128</v>
      </c>
      <c r="C91" s="24" t="s">
        <v>416</v>
      </c>
      <c r="D91" s="386" t="s">
        <v>145</v>
      </c>
      <c r="E91" s="386" t="s">
        <v>3</v>
      </c>
      <c r="F91" s="386" t="s">
        <v>266</v>
      </c>
      <c r="G91" s="215">
        <v>2172</v>
      </c>
      <c r="H91" s="215">
        <v>1766</v>
      </c>
      <c r="I91" s="215">
        <v>1263</v>
      </c>
      <c r="J91" s="384">
        <f t="shared" ref="J91:J99" si="13">SUM(G91:I91)</f>
        <v>5201</v>
      </c>
      <c r="K91" s="193"/>
      <c r="L91" s="193"/>
      <c r="M91" s="193"/>
      <c r="N91" s="193"/>
      <c r="O91" s="193"/>
      <c r="P91" s="193"/>
      <c r="Q91" s="193"/>
      <c r="R91" s="193"/>
    </row>
    <row r="92" spans="1:18" s="402" customFormat="1">
      <c r="A92" s="475" t="s">
        <v>107</v>
      </c>
      <c r="B92" s="475" t="s">
        <v>128</v>
      </c>
      <c r="C92" s="24" t="s">
        <v>129</v>
      </c>
      <c r="D92" s="386" t="s">
        <v>147</v>
      </c>
      <c r="E92" s="386" t="s">
        <v>267</v>
      </c>
      <c r="F92" s="386" t="s">
        <v>268</v>
      </c>
      <c r="G92" s="215">
        <v>98</v>
      </c>
      <c r="H92" s="215">
        <v>0</v>
      </c>
      <c r="I92" s="215">
        <v>19</v>
      </c>
      <c r="J92" s="384">
        <f t="shared" si="13"/>
        <v>117</v>
      </c>
      <c r="K92" s="193"/>
      <c r="L92" s="193"/>
      <c r="M92" s="193"/>
      <c r="N92" s="193"/>
      <c r="O92" s="193"/>
      <c r="P92" s="193"/>
      <c r="Q92" s="193"/>
      <c r="R92" s="193"/>
    </row>
    <row r="93" spans="1:18" s="402" customFormat="1">
      <c r="A93" s="475" t="s">
        <v>107</v>
      </c>
      <c r="B93" s="475" t="s">
        <v>128</v>
      </c>
      <c r="C93" s="24" t="s">
        <v>130</v>
      </c>
      <c r="D93" s="386" t="s">
        <v>147</v>
      </c>
      <c r="E93" s="386" t="s">
        <v>269</v>
      </c>
      <c r="F93" s="386" t="s">
        <v>363</v>
      </c>
      <c r="G93" s="215">
        <v>304</v>
      </c>
      <c r="H93" s="215">
        <v>50</v>
      </c>
      <c r="I93" s="215">
        <v>62</v>
      </c>
      <c r="J93" s="384">
        <f t="shared" si="13"/>
        <v>416</v>
      </c>
      <c r="K93" s="193"/>
      <c r="L93" s="193"/>
      <c r="M93" s="193"/>
      <c r="N93" s="193"/>
      <c r="O93" s="193"/>
      <c r="P93" s="193"/>
      <c r="Q93" s="193"/>
      <c r="R93" s="193"/>
    </row>
    <row r="94" spans="1:18" s="402" customFormat="1">
      <c r="A94" s="475" t="s">
        <v>107</v>
      </c>
      <c r="B94" s="475" t="s">
        <v>128</v>
      </c>
      <c r="C94" s="24" t="s">
        <v>116</v>
      </c>
      <c r="D94" s="386" t="s">
        <v>149</v>
      </c>
      <c r="E94" s="386" t="s">
        <v>245</v>
      </c>
      <c r="F94" s="386" t="s">
        <v>246</v>
      </c>
      <c r="G94" s="215">
        <v>960.05</v>
      </c>
      <c r="H94" s="215">
        <v>14</v>
      </c>
      <c r="I94" s="215">
        <v>76</v>
      </c>
      <c r="J94" s="384">
        <f t="shared" si="13"/>
        <v>1050.05</v>
      </c>
      <c r="K94" s="193"/>
      <c r="L94" s="193"/>
      <c r="M94" s="193"/>
      <c r="N94" s="193"/>
      <c r="O94" s="193"/>
      <c r="P94" s="193"/>
      <c r="Q94" s="193"/>
      <c r="R94" s="193"/>
    </row>
    <row r="95" spans="1:18" s="402" customFormat="1">
      <c r="A95" s="475" t="s">
        <v>107</v>
      </c>
      <c r="B95" s="475" t="s">
        <v>128</v>
      </c>
      <c r="C95" s="24" t="s">
        <v>117</v>
      </c>
      <c r="D95" s="386" t="s">
        <v>149</v>
      </c>
      <c r="E95" s="386" t="s">
        <v>247</v>
      </c>
      <c r="F95" s="387" t="s">
        <v>813</v>
      </c>
      <c r="G95" s="215">
        <v>500</v>
      </c>
      <c r="H95" s="215">
        <v>63.45</v>
      </c>
      <c r="I95" s="215">
        <v>38</v>
      </c>
      <c r="J95" s="384">
        <v>538</v>
      </c>
      <c r="K95" s="193"/>
      <c r="L95" s="193"/>
      <c r="M95" s="193"/>
      <c r="N95" s="193"/>
      <c r="O95" s="193"/>
      <c r="P95" s="193"/>
      <c r="Q95" s="193"/>
      <c r="R95" s="193"/>
    </row>
    <row r="96" spans="1:18" s="402" customFormat="1">
      <c r="A96" s="475" t="s">
        <v>107</v>
      </c>
      <c r="B96" s="475" t="s">
        <v>128</v>
      </c>
      <c r="C96" s="24" t="s">
        <v>118</v>
      </c>
      <c r="D96" s="386" t="s">
        <v>147</v>
      </c>
      <c r="E96" s="386" t="s">
        <v>248</v>
      </c>
      <c r="F96" s="386" t="s">
        <v>249</v>
      </c>
      <c r="G96" s="215">
        <v>136</v>
      </c>
      <c r="H96" s="215">
        <v>20</v>
      </c>
      <c r="I96" s="215">
        <v>68</v>
      </c>
      <c r="J96" s="384">
        <f t="shared" si="13"/>
        <v>224</v>
      </c>
      <c r="K96" s="193"/>
      <c r="L96" s="193"/>
      <c r="M96" s="193"/>
      <c r="N96" s="193"/>
      <c r="O96" s="193"/>
      <c r="P96" s="193"/>
      <c r="Q96" s="193"/>
      <c r="R96" s="193"/>
    </row>
    <row r="97" spans="1:18" s="402" customFormat="1">
      <c r="A97" s="475" t="s">
        <v>107</v>
      </c>
      <c r="B97" s="475" t="s">
        <v>128</v>
      </c>
      <c r="C97" s="24" t="s">
        <v>119</v>
      </c>
      <c r="D97" s="386" t="s">
        <v>147</v>
      </c>
      <c r="E97" s="386" t="s">
        <v>250</v>
      </c>
      <c r="F97" s="386" t="s">
        <v>251</v>
      </c>
      <c r="G97" s="215">
        <v>158</v>
      </c>
      <c r="H97" s="215">
        <v>22</v>
      </c>
      <c r="I97" s="215">
        <v>190</v>
      </c>
      <c r="J97" s="384">
        <f t="shared" si="13"/>
        <v>370</v>
      </c>
      <c r="K97" s="193"/>
      <c r="L97" s="193"/>
      <c r="M97" s="193"/>
      <c r="N97" s="193"/>
      <c r="O97" s="193"/>
      <c r="P97" s="193"/>
      <c r="Q97" s="193"/>
      <c r="R97" s="193"/>
    </row>
    <row r="98" spans="1:18" s="402" customFormat="1">
      <c r="A98" s="475" t="s">
        <v>107</v>
      </c>
      <c r="B98" s="475" t="s">
        <v>128</v>
      </c>
      <c r="C98" s="24" t="s">
        <v>120</v>
      </c>
      <c r="D98" s="386" t="s">
        <v>149</v>
      </c>
      <c r="E98" s="386" t="s">
        <v>252</v>
      </c>
      <c r="F98" s="386" t="s">
        <v>253</v>
      </c>
      <c r="G98" s="215">
        <v>810</v>
      </c>
      <c r="H98" s="215">
        <v>81</v>
      </c>
      <c r="I98" s="215">
        <v>749</v>
      </c>
      <c r="J98" s="384">
        <f t="shared" si="13"/>
        <v>1640</v>
      </c>
      <c r="K98" s="193"/>
      <c r="L98" s="193"/>
      <c r="M98" s="193"/>
      <c r="N98" s="193"/>
      <c r="O98" s="193"/>
      <c r="P98" s="193"/>
      <c r="Q98" s="193"/>
      <c r="R98" s="193"/>
    </row>
    <row r="99" spans="1:18" s="402" customFormat="1">
      <c r="A99" s="475" t="s">
        <v>107</v>
      </c>
      <c r="B99" s="475" t="s">
        <v>128</v>
      </c>
      <c r="C99" s="24" t="s">
        <v>121</v>
      </c>
      <c r="D99" s="386" t="s">
        <v>147</v>
      </c>
      <c r="E99" s="386" t="s">
        <v>254</v>
      </c>
      <c r="F99" s="386" t="s">
        <v>255</v>
      </c>
      <c r="G99" s="215">
        <v>289</v>
      </c>
      <c r="H99" s="215">
        <v>33</v>
      </c>
      <c r="I99" s="215">
        <v>311</v>
      </c>
      <c r="J99" s="384">
        <f t="shared" si="13"/>
        <v>633</v>
      </c>
      <c r="K99" s="193"/>
      <c r="L99" s="193"/>
      <c r="M99" s="193"/>
      <c r="N99" s="193"/>
      <c r="O99" s="193"/>
      <c r="P99" s="193"/>
      <c r="Q99" s="193"/>
      <c r="R99" s="193"/>
    </row>
    <row r="100" spans="1:18" ht="5.45" customHeight="1">
      <c r="A100" s="247"/>
      <c r="B100" s="247"/>
      <c r="C100" s="247"/>
      <c r="D100" s="247"/>
      <c r="E100" s="247"/>
      <c r="F100" s="247"/>
      <c r="G100" s="247"/>
      <c r="H100" s="247"/>
      <c r="I100" s="247"/>
      <c r="J100" s="247"/>
      <c r="K100" s="212"/>
      <c r="L100" s="212"/>
      <c r="M100" s="212"/>
      <c r="N100" s="212"/>
      <c r="O100" s="212"/>
      <c r="P100" s="212"/>
      <c r="Q100" s="212"/>
      <c r="R100" s="212"/>
    </row>
    <row r="101" spans="1:18" s="402" customFormat="1">
      <c r="A101" s="475" t="s">
        <v>108</v>
      </c>
      <c r="B101" s="475" t="s">
        <v>109</v>
      </c>
      <c r="C101" s="24" t="s">
        <v>83</v>
      </c>
      <c r="D101" s="386" t="s">
        <v>147</v>
      </c>
      <c r="E101" s="386" t="s">
        <v>285</v>
      </c>
      <c r="F101" s="386" t="s">
        <v>351</v>
      </c>
      <c r="G101" s="215">
        <v>109</v>
      </c>
      <c r="H101" s="215">
        <v>310.55</v>
      </c>
      <c r="I101" s="215">
        <v>0</v>
      </c>
      <c r="J101" s="384">
        <f t="shared" ref="J101:J128" si="14">SUM(G101:I101)</f>
        <v>419.55</v>
      </c>
      <c r="K101" s="193"/>
      <c r="L101" s="193"/>
      <c r="M101" s="193"/>
      <c r="N101" s="193"/>
      <c r="O101" s="193"/>
      <c r="P101" s="193"/>
      <c r="Q101" s="193"/>
      <c r="R101" s="193"/>
    </row>
    <row r="102" spans="1:18" s="402" customFormat="1">
      <c r="A102" s="475" t="s">
        <v>108</v>
      </c>
      <c r="B102" s="475" t="s">
        <v>109</v>
      </c>
      <c r="C102" s="24" t="s">
        <v>89</v>
      </c>
      <c r="D102" s="386" t="s">
        <v>147</v>
      </c>
      <c r="E102" s="363" t="s">
        <v>296</v>
      </c>
      <c r="F102" s="386" t="s">
        <v>806</v>
      </c>
      <c r="G102" s="388">
        <v>202.64</v>
      </c>
      <c r="H102" s="388">
        <v>185</v>
      </c>
      <c r="I102" s="388">
        <v>395</v>
      </c>
      <c r="J102" s="391">
        <f t="shared" si="14"/>
        <v>782.64</v>
      </c>
      <c r="K102" s="193"/>
      <c r="L102" s="193"/>
      <c r="M102" s="193"/>
      <c r="N102" s="193"/>
      <c r="O102" s="193"/>
      <c r="P102" s="193"/>
      <c r="Q102" s="193"/>
      <c r="R102" s="193"/>
    </row>
    <row r="103" spans="1:18" s="402" customFormat="1">
      <c r="A103" s="475" t="s">
        <v>108</v>
      </c>
      <c r="B103" s="475" t="s">
        <v>109</v>
      </c>
      <c r="C103" s="24" t="s">
        <v>360</v>
      </c>
      <c r="D103" s="386" t="s">
        <v>149</v>
      </c>
      <c r="E103" s="386" t="s">
        <v>286</v>
      </c>
      <c r="F103" s="386" t="s">
        <v>361</v>
      </c>
      <c r="G103" s="215">
        <v>2466.63</v>
      </c>
      <c r="H103" s="215">
        <v>180</v>
      </c>
      <c r="I103" s="215">
        <v>100</v>
      </c>
      <c r="J103" s="384">
        <f t="shared" si="14"/>
        <v>2746.63</v>
      </c>
      <c r="K103" s="193"/>
      <c r="L103" s="193"/>
      <c r="M103" s="193"/>
      <c r="N103" s="193"/>
      <c r="O103" s="193"/>
      <c r="P103" s="193"/>
      <c r="Q103" s="193"/>
      <c r="R103" s="193"/>
    </row>
    <row r="104" spans="1:18" s="402" customFormat="1">
      <c r="A104" s="475" t="s">
        <v>108</v>
      </c>
      <c r="B104" s="475" t="s">
        <v>109</v>
      </c>
      <c r="C104" s="24" t="s">
        <v>75</v>
      </c>
      <c r="D104" s="386" t="s">
        <v>149</v>
      </c>
      <c r="E104" s="386" t="s">
        <v>271</v>
      </c>
      <c r="F104" s="386" t="s">
        <v>666</v>
      </c>
      <c r="G104" s="215">
        <v>210</v>
      </c>
      <c r="H104" s="215">
        <v>39.64</v>
      </c>
      <c r="I104" s="215">
        <v>180</v>
      </c>
      <c r="J104" s="384">
        <f t="shared" si="14"/>
        <v>429.64</v>
      </c>
      <c r="K104" s="193"/>
      <c r="L104" s="193"/>
      <c r="M104" s="193"/>
      <c r="N104" s="193"/>
      <c r="O104" s="193"/>
      <c r="P104" s="193"/>
      <c r="Q104" s="193"/>
      <c r="R104" s="193"/>
    </row>
    <row r="105" spans="1:18" s="402" customFormat="1">
      <c r="A105" s="475" t="s">
        <v>108</v>
      </c>
      <c r="B105" s="475" t="s">
        <v>109</v>
      </c>
      <c r="C105" s="24" t="s">
        <v>76</v>
      </c>
      <c r="D105" s="386" t="s">
        <v>149</v>
      </c>
      <c r="E105" s="386" t="s">
        <v>272</v>
      </c>
      <c r="F105" s="386" t="s">
        <v>273</v>
      </c>
      <c r="G105" s="215">
        <v>522.13</v>
      </c>
      <c r="H105" s="215">
        <v>79.98</v>
      </c>
      <c r="I105" s="215">
        <v>77.069999999999993</v>
      </c>
      <c r="J105" s="384">
        <f t="shared" si="14"/>
        <v>679.18000000000006</v>
      </c>
      <c r="K105" s="193"/>
      <c r="L105" s="193"/>
      <c r="M105" s="193"/>
      <c r="N105" s="193"/>
      <c r="O105" s="193"/>
      <c r="P105" s="193"/>
      <c r="Q105" s="193"/>
      <c r="R105" s="193"/>
    </row>
    <row r="106" spans="1:18" s="402" customFormat="1">
      <c r="A106" s="475" t="s">
        <v>108</v>
      </c>
      <c r="B106" s="475" t="s">
        <v>109</v>
      </c>
      <c r="C106" s="24" t="s">
        <v>91</v>
      </c>
      <c r="D106" s="386" t="s">
        <v>149</v>
      </c>
      <c r="E106" s="386" t="s">
        <v>298</v>
      </c>
      <c r="F106" s="386" t="s">
        <v>405</v>
      </c>
      <c r="G106" s="215">
        <v>3551</v>
      </c>
      <c r="H106" s="215">
        <v>365</v>
      </c>
      <c r="I106" s="215">
        <v>81</v>
      </c>
      <c r="J106" s="384">
        <f t="shared" si="14"/>
        <v>3997</v>
      </c>
      <c r="K106" s="193"/>
      <c r="L106" s="193"/>
      <c r="M106" s="193"/>
      <c r="N106" s="193"/>
      <c r="O106" s="193"/>
      <c r="P106" s="193"/>
      <c r="Q106" s="193"/>
      <c r="R106" s="193"/>
    </row>
    <row r="107" spans="1:18" s="402" customFormat="1">
      <c r="A107" s="475" t="s">
        <v>108</v>
      </c>
      <c r="B107" s="475" t="s">
        <v>109</v>
      </c>
      <c r="C107" s="24" t="s">
        <v>92</v>
      </c>
      <c r="D107" s="386" t="s">
        <v>147</v>
      </c>
      <c r="E107" s="386" t="s">
        <v>299</v>
      </c>
      <c r="F107" s="386" t="s">
        <v>300</v>
      </c>
      <c r="G107" s="215">
        <v>440</v>
      </c>
      <c r="H107" s="215">
        <v>80</v>
      </c>
      <c r="I107" s="215">
        <v>50</v>
      </c>
      <c r="J107" s="384">
        <f t="shared" si="14"/>
        <v>570</v>
      </c>
      <c r="K107" s="193"/>
      <c r="L107" s="193"/>
      <c r="M107" s="193"/>
      <c r="N107" s="193"/>
      <c r="O107" s="193"/>
      <c r="P107" s="193"/>
      <c r="Q107" s="193"/>
      <c r="R107" s="193"/>
    </row>
    <row r="108" spans="1:18" s="402" customFormat="1">
      <c r="A108" s="475" t="s">
        <v>108</v>
      </c>
      <c r="B108" s="475" t="s">
        <v>109</v>
      </c>
      <c r="C108" s="24" t="s">
        <v>86</v>
      </c>
      <c r="D108" s="386" t="s">
        <v>149</v>
      </c>
      <c r="E108" s="386" t="s">
        <v>292</v>
      </c>
      <c r="F108" s="386" t="s">
        <v>355</v>
      </c>
      <c r="G108" s="215">
        <v>346.04</v>
      </c>
      <c r="H108" s="215">
        <v>207.62</v>
      </c>
      <c r="I108" s="215">
        <v>55</v>
      </c>
      <c r="J108" s="384">
        <f t="shared" si="14"/>
        <v>608.66000000000008</v>
      </c>
      <c r="K108" s="193"/>
      <c r="L108" s="193"/>
      <c r="M108" s="193"/>
      <c r="N108" s="193"/>
      <c r="O108" s="193"/>
      <c r="P108" s="193"/>
      <c r="Q108" s="193"/>
      <c r="R108" s="193"/>
    </row>
    <row r="109" spans="1:18" s="402" customFormat="1">
      <c r="A109" s="475" t="s">
        <v>108</v>
      </c>
      <c r="B109" s="475" t="s">
        <v>109</v>
      </c>
      <c r="C109" s="24" t="s">
        <v>87</v>
      </c>
      <c r="D109" s="386" t="s">
        <v>147</v>
      </c>
      <c r="E109" s="386" t="s">
        <v>293</v>
      </c>
      <c r="F109" s="386" t="s">
        <v>669</v>
      </c>
      <c r="G109" s="215">
        <v>120.76</v>
      </c>
      <c r="H109" s="215">
        <v>10</v>
      </c>
      <c r="I109" s="215">
        <v>121.57</v>
      </c>
      <c r="J109" s="384">
        <f t="shared" si="14"/>
        <v>252.32999999999998</v>
      </c>
      <c r="K109" s="193"/>
      <c r="L109" s="193"/>
      <c r="M109" s="193"/>
      <c r="N109" s="193"/>
      <c r="O109" s="193"/>
      <c r="P109" s="193"/>
      <c r="Q109" s="193"/>
      <c r="R109" s="193"/>
    </row>
    <row r="110" spans="1:18" s="402" customFormat="1">
      <c r="A110" s="475" t="s">
        <v>108</v>
      </c>
      <c r="B110" s="475" t="s">
        <v>109</v>
      </c>
      <c r="C110" s="24" t="s">
        <v>88</v>
      </c>
      <c r="D110" s="386" t="s">
        <v>147</v>
      </c>
      <c r="E110" s="386" t="s">
        <v>294</v>
      </c>
      <c r="F110" s="386" t="s">
        <v>295</v>
      </c>
      <c r="G110" s="215">
        <v>227</v>
      </c>
      <c r="H110" s="215">
        <v>38</v>
      </c>
      <c r="I110" s="215">
        <v>37</v>
      </c>
      <c r="J110" s="384">
        <f t="shared" si="14"/>
        <v>302</v>
      </c>
      <c r="K110" s="193"/>
      <c r="L110" s="193"/>
      <c r="M110" s="193"/>
      <c r="N110" s="193"/>
      <c r="O110" s="193"/>
      <c r="P110" s="193"/>
      <c r="Q110" s="193"/>
      <c r="R110" s="193"/>
    </row>
    <row r="111" spans="1:18" s="402" customFormat="1">
      <c r="A111" s="475" t="s">
        <v>108</v>
      </c>
      <c r="B111" s="475" t="s">
        <v>109</v>
      </c>
      <c r="C111" s="24" t="s">
        <v>90</v>
      </c>
      <c r="D111" s="386" t="s">
        <v>149</v>
      </c>
      <c r="E111" s="386" t="s">
        <v>297</v>
      </c>
      <c r="F111" s="386" t="s">
        <v>670</v>
      </c>
      <c r="G111" s="215">
        <v>579</v>
      </c>
      <c r="H111" s="215">
        <v>130</v>
      </c>
      <c r="I111" s="215">
        <v>262</v>
      </c>
      <c r="J111" s="384">
        <f t="shared" si="14"/>
        <v>971</v>
      </c>
      <c r="K111" s="193"/>
      <c r="L111" s="193"/>
      <c r="M111" s="193"/>
      <c r="N111" s="193"/>
      <c r="O111" s="193"/>
      <c r="P111" s="193"/>
      <c r="Q111" s="193"/>
      <c r="R111" s="193"/>
    </row>
    <row r="112" spans="1:18" s="402" customFormat="1">
      <c r="A112" s="475" t="s">
        <v>108</v>
      </c>
      <c r="B112" s="475" t="s">
        <v>109</v>
      </c>
      <c r="C112" s="24" t="s">
        <v>78</v>
      </c>
      <c r="D112" s="386" t="s">
        <v>149</v>
      </c>
      <c r="E112" s="386" t="s">
        <v>275</v>
      </c>
      <c r="F112" s="386" t="s">
        <v>276</v>
      </c>
      <c r="G112" s="215">
        <v>310</v>
      </c>
      <c r="H112" s="215">
        <v>51</v>
      </c>
      <c r="I112" s="215">
        <v>0</v>
      </c>
      <c r="J112" s="384">
        <f t="shared" si="14"/>
        <v>361</v>
      </c>
      <c r="K112" s="193"/>
      <c r="L112" s="193"/>
      <c r="M112" s="193"/>
      <c r="N112" s="193"/>
      <c r="O112" s="193"/>
      <c r="P112" s="193"/>
      <c r="Q112" s="193"/>
      <c r="R112" s="193"/>
    </row>
    <row r="113" spans="1:18" s="402" customFormat="1">
      <c r="A113" s="475" t="s">
        <v>108</v>
      </c>
      <c r="B113" s="475" t="s">
        <v>109</v>
      </c>
      <c r="C113" s="24" t="s">
        <v>79</v>
      </c>
      <c r="D113" s="386" t="s">
        <v>147</v>
      </c>
      <c r="E113" s="386" t="s">
        <v>277</v>
      </c>
      <c r="F113" s="386" t="s">
        <v>278</v>
      </c>
      <c r="G113" s="215">
        <v>240</v>
      </c>
      <c r="H113" s="215">
        <v>60</v>
      </c>
      <c r="I113" s="215">
        <v>80</v>
      </c>
      <c r="J113" s="384">
        <f t="shared" si="14"/>
        <v>380</v>
      </c>
      <c r="K113" s="193"/>
      <c r="L113" s="193"/>
      <c r="M113" s="193"/>
      <c r="N113" s="193"/>
      <c r="O113" s="193"/>
      <c r="P113" s="193"/>
      <c r="Q113" s="193"/>
      <c r="R113" s="193"/>
    </row>
    <row r="114" spans="1:18" s="402" customFormat="1">
      <c r="A114" s="475" t="s">
        <v>108</v>
      </c>
      <c r="B114" s="475" t="s">
        <v>109</v>
      </c>
      <c r="C114" s="24" t="s">
        <v>354</v>
      </c>
      <c r="D114" s="386" t="s">
        <v>149</v>
      </c>
      <c r="E114" s="386" t="s">
        <v>287</v>
      </c>
      <c r="F114" s="386" t="s">
        <v>288</v>
      </c>
      <c r="G114" s="215">
        <v>2061.92</v>
      </c>
      <c r="H114" s="215">
        <v>135</v>
      </c>
      <c r="I114" s="215">
        <v>30</v>
      </c>
      <c r="J114" s="384">
        <f t="shared" si="14"/>
        <v>2226.92</v>
      </c>
      <c r="K114" s="193"/>
      <c r="L114" s="193"/>
      <c r="M114" s="193"/>
      <c r="N114" s="193"/>
      <c r="O114" s="193"/>
      <c r="P114" s="193"/>
      <c r="Q114" s="193"/>
      <c r="R114" s="193"/>
    </row>
    <row r="115" spans="1:18" s="402" customFormat="1">
      <c r="A115" s="475" t="s">
        <v>108</v>
      </c>
      <c r="B115" s="475" t="s">
        <v>109</v>
      </c>
      <c r="C115" s="24" t="s">
        <v>85</v>
      </c>
      <c r="D115" s="386" t="s">
        <v>147</v>
      </c>
      <c r="E115" s="386" t="s">
        <v>291</v>
      </c>
      <c r="F115" s="386" t="s">
        <v>667</v>
      </c>
      <c r="G115" s="215">
        <v>281.17</v>
      </c>
      <c r="H115" s="215">
        <v>0</v>
      </c>
      <c r="I115" s="215">
        <v>0</v>
      </c>
      <c r="J115" s="384">
        <f>SUM(G115:I115)</f>
        <v>281.17</v>
      </c>
      <c r="K115" s="193"/>
      <c r="L115" s="193"/>
      <c r="M115" s="193"/>
      <c r="N115" s="193"/>
      <c r="O115" s="193"/>
      <c r="P115" s="193"/>
      <c r="Q115" s="193"/>
      <c r="R115" s="193"/>
    </row>
    <row r="116" spans="1:18" s="402" customFormat="1">
      <c r="A116" s="475" t="s">
        <v>108</v>
      </c>
      <c r="B116" s="475" t="s">
        <v>109</v>
      </c>
      <c r="C116" s="24" t="s">
        <v>84</v>
      </c>
      <c r="D116" s="386" t="s">
        <v>147</v>
      </c>
      <c r="E116" s="386" t="s">
        <v>289</v>
      </c>
      <c r="F116" s="386" t="s">
        <v>290</v>
      </c>
      <c r="G116" s="215">
        <v>245</v>
      </c>
      <c r="H116" s="215">
        <v>35</v>
      </c>
      <c r="I116" s="215">
        <v>0</v>
      </c>
      <c r="J116" s="384">
        <f>SUM(G116:I116)</f>
        <v>280</v>
      </c>
      <c r="K116" s="193"/>
      <c r="L116" s="193"/>
      <c r="M116" s="193"/>
      <c r="N116" s="193"/>
      <c r="O116" s="193"/>
      <c r="P116" s="193"/>
      <c r="Q116" s="193"/>
      <c r="R116" s="193"/>
    </row>
    <row r="117" spans="1:18" s="402" customFormat="1">
      <c r="A117" s="475" t="s">
        <v>108</v>
      </c>
      <c r="B117" s="475" t="s">
        <v>109</v>
      </c>
      <c r="C117" s="24" t="s">
        <v>77</v>
      </c>
      <c r="D117" s="386" t="s">
        <v>149</v>
      </c>
      <c r="E117" s="386" t="s">
        <v>274</v>
      </c>
      <c r="F117" s="386" t="s">
        <v>807</v>
      </c>
      <c r="G117" s="388">
        <v>361.99</v>
      </c>
      <c r="H117" s="388">
        <v>65</v>
      </c>
      <c r="I117" s="388">
        <v>404.92</v>
      </c>
      <c r="J117" s="391">
        <f>SUM(G117:I117)</f>
        <v>831.91000000000008</v>
      </c>
      <c r="K117" s="193"/>
      <c r="L117" s="193"/>
      <c r="M117" s="193"/>
      <c r="N117" s="193"/>
      <c r="O117" s="193"/>
      <c r="P117" s="193"/>
      <c r="Q117" s="193"/>
      <c r="R117" s="193"/>
    </row>
    <row r="118" spans="1:18" s="402" customFormat="1">
      <c r="A118" s="475" t="s">
        <v>108</v>
      </c>
      <c r="B118" s="475" t="s">
        <v>109</v>
      </c>
      <c r="C118" s="24" t="s">
        <v>80</v>
      </c>
      <c r="D118" s="386" t="s">
        <v>149</v>
      </c>
      <c r="E118" s="386" t="s">
        <v>279</v>
      </c>
      <c r="F118" s="386" t="s">
        <v>280</v>
      </c>
      <c r="G118" s="215">
        <v>330</v>
      </c>
      <c r="H118" s="215">
        <v>58</v>
      </c>
      <c r="I118" s="215">
        <v>54</v>
      </c>
      <c r="J118" s="384">
        <f t="shared" si="14"/>
        <v>442</v>
      </c>
      <c r="K118" s="193"/>
      <c r="L118" s="193"/>
      <c r="M118" s="193"/>
      <c r="N118" s="193"/>
      <c r="O118" s="193"/>
      <c r="P118" s="193"/>
      <c r="Q118" s="193"/>
      <c r="R118" s="193"/>
    </row>
    <row r="119" spans="1:18" s="402" customFormat="1">
      <c r="A119" s="475" t="s">
        <v>108</v>
      </c>
      <c r="B119" s="475" t="s">
        <v>109</v>
      </c>
      <c r="C119" s="24" t="s">
        <v>81</v>
      </c>
      <c r="D119" s="386" t="s">
        <v>147</v>
      </c>
      <c r="E119" s="386" t="s">
        <v>281</v>
      </c>
      <c r="F119" s="386" t="s">
        <v>282</v>
      </c>
      <c r="G119" s="215">
        <v>186</v>
      </c>
      <c r="H119" s="215">
        <v>24</v>
      </c>
      <c r="I119" s="215">
        <v>4</v>
      </c>
      <c r="J119" s="384">
        <f t="shared" si="14"/>
        <v>214</v>
      </c>
      <c r="K119" s="193"/>
      <c r="L119" s="193"/>
      <c r="M119" s="193"/>
      <c r="N119" s="193"/>
      <c r="O119" s="193"/>
      <c r="P119" s="193"/>
      <c r="Q119" s="193"/>
      <c r="R119" s="193"/>
    </row>
    <row r="120" spans="1:18" s="402" customFormat="1">
      <c r="A120" s="475" t="s">
        <v>108</v>
      </c>
      <c r="B120" s="475" t="s">
        <v>109</v>
      </c>
      <c r="C120" s="24" t="s">
        <v>82</v>
      </c>
      <c r="D120" s="386" t="s">
        <v>147</v>
      </c>
      <c r="E120" s="386" t="s">
        <v>283</v>
      </c>
      <c r="F120" s="386" t="s">
        <v>284</v>
      </c>
      <c r="G120" s="215">
        <v>270</v>
      </c>
      <c r="H120" s="215">
        <v>37.21</v>
      </c>
      <c r="I120" s="215">
        <v>19.7</v>
      </c>
      <c r="J120" s="384">
        <f t="shared" si="14"/>
        <v>326.90999999999997</v>
      </c>
      <c r="K120" s="193"/>
      <c r="L120" s="193"/>
      <c r="M120" s="193"/>
      <c r="N120" s="193"/>
      <c r="O120" s="193"/>
      <c r="P120" s="193"/>
      <c r="Q120" s="193"/>
      <c r="R120" s="193"/>
    </row>
    <row r="121" spans="1:18" ht="5.45" customHeight="1">
      <c r="A121" s="247"/>
      <c r="B121" s="247"/>
      <c r="C121" s="247"/>
      <c r="D121" s="247"/>
      <c r="E121" s="247"/>
      <c r="F121" s="247"/>
      <c r="G121" s="247"/>
      <c r="H121" s="247"/>
      <c r="I121" s="247"/>
      <c r="J121" s="247"/>
      <c r="K121" s="212"/>
      <c r="L121" s="212"/>
      <c r="M121" s="212"/>
      <c r="N121" s="212"/>
      <c r="O121" s="212"/>
      <c r="P121" s="212"/>
      <c r="Q121" s="212"/>
      <c r="R121" s="212"/>
    </row>
    <row r="122" spans="1:18">
      <c r="A122" s="24" t="s">
        <v>620</v>
      </c>
      <c r="B122" s="24" t="s">
        <v>620</v>
      </c>
      <c r="C122" s="24" t="s">
        <v>406</v>
      </c>
      <c r="D122" s="24"/>
      <c r="E122" s="386" t="s">
        <v>11</v>
      </c>
      <c r="F122" s="386" t="s">
        <v>407</v>
      </c>
      <c r="G122" s="388">
        <v>820</v>
      </c>
      <c r="H122" s="388">
        <v>305</v>
      </c>
      <c r="I122" s="388">
        <v>736</v>
      </c>
      <c r="J122" s="391">
        <f t="shared" ref="J122" si="15">SUM(G122:I122)</f>
        <v>1861</v>
      </c>
      <c r="K122" s="210"/>
      <c r="L122" s="210"/>
      <c r="M122" s="210"/>
      <c r="N122" s="210"/>
      <c r="O122" s="210"/>
      <c r="P122" s="210"/>
      <c r="Q122" s="210"/>
      <c r="R122" s="210"/>
    </row>
    <row r="123" spans="1:18" ht="5.45" customHeight="1">
      <c r="A123" s="247"/>
      <c r="B123" s="247"/>
      <c r="C123" s="247"/>
      <c r="D123" s="247"/>
      <c r="E123" s="247"/>
      <c r="F123" s="247"/>
      <c r="G123" s="247"/>
      <c r="H123" s="247"/>
      <c r="I123" s="247"/>
      <c r="J123" s="247"/>
      <c r="K123" s="212"/>
      <c r="L123" s="212"/>
      <c r="M123" s="212"/>
      <c r="N123" s="212"/>
      <c r="O123" s="212"/>
      <c r="P123" s="212"/>
      <c r="Q123" s="212"/>
      <c r="R123" s="212"/>
    </row>
    <row r="124" spans="1:18">
      <c r="A124" s="24" t="s">
        <v>616</v>
      </c>
      <c r="B124" s="24" t="s">
        <v>616</v>
      </c>
      <c r="C124" s="24" t="s">
        <v>630</v>
      </c>
      <c r="D124" s="24"/>
      <c r="E124" s="386" t="s">
        <v>11</v>
      </c>
      <c r="F124" s="386" t="s">
        <v>671</v>
      </c>
      <c r="G124" s="215">
        <v>2400</v>
      </c>
      <c r="H124" s="215">
        <v>270</v>
      </c>
      <c r="I124" s="215">
        <v>2230</v>
      </c>
      <c r="J124" s="384">
        <f t="shared" si="14"/>
        <v>4900</v>
      </c>
      <c r="K124" s="210"/>
      <c r="L124" s="210"/>
      <c r="M124" s="210"/>
      <c r="N124" s="210"/>
      <c r="O124" s="210"/>
      <c r="P124" s="210"/>
      <c r="Q124" s="210"/>
      <c r="R124" s="210"/>
    </row>
    <row r="125" spans="1:18" ht="5.45" customHeight="1">
      <c r="A125" s="247"/>
      <c r="B125" s="247"/>
      <c r="C125" s="247"/>
      <c r="D125" s="247"/>
      <c r="E125" s="247"/>
      <c r="F125" s="247"/>
      <c r="G125" s="247"/>
      <c r="H125" s="247"/>
      <c r="I125" s="247"/>
      <c r="J125" s="247"/>
      <c r="K125" s="212"/>
      <c r="L125" s="212"/>
      <c r="M125" s="212"/>
      <c r="N125" s="212"/>
      <c r="O125" s="212"/>
      <c r="P125" s="212"/>
      <c r="Q125" s="212"/>
      <c r="R125" s="212"/>
    </row>
    <row r="126" spans="1:18">
      <c r="A126" s="24" t="s">
        <v>617</v>
      </c>
      <c r="B126" s="24" t="s">
        <v>617</v>
      </c>
      <c r="C126" s="24" t="s">
        <v>631</v>
      </c>
      <c r="D126" s="24"/>
      <c r="E126" s="386" t="s">
        <v>410</v>
      </c>
      <c r="F126" s="386" t="s">
        <v>408</v>
      </c>
      <c r="G126" s="390">
        <v>596</v>
      </c>
      <c r="H126" s="390">
        <v>30</v>
      </c>
      <c r="I126" s="390">
        <v>0</v>
      </c>
      <c r="J126" s="384">
        <f t="shared" si="14"/>
        <v>626</v>
      </c>
      <c r="K126" s="210"/>
      <c r="L126" s="210"/>
      <c r="M126" s="210"/>
      <c r="N126" s="210"/>
      <c r="O126" s="210"/>
      <c r="P126" s="210"/>
      <c r="Q126" s="210"/>
      <c r="R126" s="210"/>
    </row>
    <row r="127" spans="1:18">
      <c r="A127" s="24" t="s">
        <v>617</v>
      </c>
      <c r="B127" s="24" t="s">
        <v>617</v>
      </c>
      <c r="C127" s="24" t="s">
        <v>632</v>
      </c>
      <c r="D127" s="24"/>
      <c r="E127" s="386" t="s">
        <v>411</v>
      </c>
      <c r="F127" s="386" t="s">
        <v>672</v>
      </c>
      <c r="G127" s="390">
        <v>510</v>
      </c>
      <c r="H127" s="390">
        <v>95</v>
      </c>
      <c r="I127" s="390">
        <v>0</v>
      </c>
      <c r="J127" s="384">
        <f t="shared" si="14"/>
        <v>605</v>
      </c>
      <c r="K127" s="210"/>
      <c r="L127" s="210"/>
      <c r="M127" s="210"/>
      <c r="N127" s="210"/>
      <c r="O127" s="210"/>
      <c r="P127" s="210"/>
      <c r="Q127" s="210"/>
      <c r="R127" s="210"/>
    </row>
    <row r="128" spans="1:18">
      <c r="A128" s="24" t="s">
        <v>617</v>
      </c>
      <c r="B128" s="24" t="s">
        <v>617</v>
      </c>
      <c r="C128" s="24" t="s">
        <v>633</v>
      </c>
      <c r="D128" s="24"/>
      <c r="E128" s="386" t="s">
        <v>412</v>
      </c>
      <c r="F128" s="386" t="s">
        <v>409</v>
      </c>
      <c r="G128" s="390">
        <v>55</v>
      </c>
      <c r="H128" s="390">
        <v>3</v>
      </c>
      <c r="I128" s="390">
        <v>0</v>
      </c>
      <c r="J128" s="384">
        <f t="shared" si="14"/>
        <v>58</v>
      </c>
      <c r="K128" s="210"/>
      <c r="L128" s="210"/>
      <c r="M128" s="210"/>
      <c r="N128" s="210"/>
      <c r="O128" s="210"/>
      <c r="P128" s="210"/>
      <c r="Q128" s="210"/>
      <c r="R128" s="210"/>
    </row>
    <row r="129" spans="7:10">
      <c r="G129" s="218">
        <f>SUM(G2:G128)</f>
        <v>78118.53</v>
      </c>
      <c r="H129" s="218">
        <f>SUM(H2:H128)</f>
        <v>15709.710399999996</v>
      </c>
      <c r="I129" s="218">
        <f>SUM(I2:I128)</f>
        <v>17520.86</v>
      </c>
      <c r="J129" s="218">
        <f>SUM(J2:J128)</f>
        <v>111285.6504</v>
      </c>
    </row>
    <row r="131" spans="7:10">
      <c r="I131" s="217"/>
    </row>
    <row r="143" spans="7:10">
      <c r="I143" s="384"/>
    </row>
  </sheetData>
  <autoFilter ref="A1:N128" xr:uid="{00000000-0009-0000-0000-000001000000}"/>
  <pageMargins left="0.51181102362204722" right="0.51181102362204722" top="1.3474015748031496" bottom="0.78740157480314965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7"/>
  <sheetViews>
    <sheetView showGridLines="0" topLeftCell="A2" zoomScale="140" zoomScaleNormal="140" workbookViewId="0">
      <selection activeCell="I29" sqref="I29"/>
    </sheetView>
  </sheetViews>
  <sheetFormatPr defaultRowHeight="12.75"/>
  <cols>
    <col min="1" max="1" width="45.140625" style="3" customWidth="1"/>
    <col min="12" max="12" width="2.5703125" customWidth="1"/>
  </cols>
  <sheetData>
    <row r="1" spans="1:12">
      <c r="A1" s="484" t="s">
        <v>596</v>
      </c>
      <c r="B1" s="485"/>
      <c r="C1" s="485"/>
      <c r="D1" s="485"/>
      <c r="E1" s="485"/>
      <c r="F1" s="485"/>
      <c r="G1" s="485"/>
      <c r="H1" s="485"/>
      <c r="I1" s="485"/>
      <c r="J1" s="485"/>
      <c r="K1" s="485"/>
      <c r="L1" s="486"/>
    </row>
    <row r="2" spans="1:12">
      <c r="A2" s="281"/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8"/>
    </row>
    <row r="3" spans="1:12">
      <c r="A3" s="490" t="s">
        <v>884</v>
      </c>
      <c r="B3" s="491"/>
      <c r="C3" s="491"/>
      <c r="D3" s="491"/>
      <c r="E3" s="491"/>
      <c r="F3" s="491"/>
      <c r="G3" s="491"/>
      <c r="H3" s="491"/>
      <c r="I3" s="491"/>
      <c r="J3" s="491"/>
      <c r="K3" s="491"/>
      <c r="L3" s="492"/>
    </row>
    <row r="4" spans="1:12">
      <c r="A4" s="282"/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20"/>
    </row>
    <row r="5" spans="1:12">
      <c r="A5" s="487" t="s">
        <v>885</v>
      </c>
      <c r="B5" s="488"/>
      <c r="C5" s="488"/>
      <c r="D5" s="488"/>
      <c r="E5" s="488"/>
      <c r="F5" s="488"/>
      <c r="G5" s="488"/>
      <c r="H5" s="488"/>
      <c r="I5" s="488"/>
      <c r="J5" s="488"/>
      <c r="K5" s="488"/>
      <c r="L5" s="489"/>
    </row>
    <row r="6" spans="1:12">
      <c r="A6" s="282"/>
      <c r="B6" s="419"/>
      <c r="C6" s="419"/>
      <c r="D6" s="419"/>
      <c r="E6" s="419"/>
      <c r="F6" s="419"/>
      <c r="G6" s="419"/>
      <c r="H6" s="419"/>
      <c r="I6" s="419"/>
      <c r="J6" s="419"/>
      <c r="K6" s="419"/>
      <c r="L6" s="420"/>
    </row>
    <row r="7" spans="1:12">
      <c r="A7" s="487" t="s">
        <v>886</v>
      </c>
      <c r="B7" s="488"/>
      <c r="C7" s="488"/>
      <c r="D7" s="488"/>
      <c r="E7" s="488"/>
      <c r="F7" s="488"/>
      <c r="G7" s="488"/>
      <c r="H7" s="488"/>
      <c r="I7" s="488"/>
      <c r="J7" s="488"/>
      <c r="K7" s="488"/>
      <c r="L7" s="489"/>
    </row>
    <row r="8" spans="1:12">
      <c r="A8" s="282"/>
      <c r="B8" s="419"/>
      <c r="C8" s="419"/>
      <c r="D8" s="419"/>
      <c r="E8" s="419"/>
      <c r="F8" s="419"/>
      <c r="G8" s="419"/>
      <c r="H8" s="419"/>
      <c r="I8" s="419"/>
      <c r="J8" s="419"/>
      <c r="K8" s="419"/>
      <c r="L8" s="420"/>
    </row>
    <row r="9" spans="1:12">
      <c r="A9" s="487" t="s">
        <v>887</v>
      </c>
      <c r="B9" s="488"/>
      <c r="C9" s="488"/>
      <c r="D9" s="488"/>
      <c r="E9" s="488"/>
      <c r="F9" s="488"/>
      <c r="G9" s="488"/>
      <c r="H9" s="488"/>
      <c r="I9" s="488"/>
      <c r="J9" s="488"/>
      <c r="K9" s="488"/>
      <c r="L9" s="489"/>
    </row>
    <row r="10" spans="1:12">
      <c r="A10" s="282"/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20"/>
    </row>
    <row r="11" spans="1:12">
      <c r="A11" s="487" t="s">
        <v>888</v>
      </c>
      <c r="B11" s="488"/>
      <c r="C11" s="488"/>
      <c r="D11" s="488"/>
      <c r="E11" s="488"/>
      <c r="F11" s="488"/>
      <c r="G11" s="488"/>
      <c r="H11" s="488"/>
      <c r="I11" s="488"/>
      <c r="J11" s="488"/>
      <c r="K11" s="488"/>
      <c r="L11" s="489"/>
    </row>
    <row r="12" spans="1:12">
      <c r="A12" s="282"/>
      <c r="B12" s="419"/>
      <c r="C12" s="419"/>
      <c r="D12" s="419"/>
      <c r="E12" s="419"/>
      <c r="F12" s="419"/>
      <c r="G12" s="419"/>
      <c r="H12" s="419"/>
      <c r="I12" s="419"/>
      <c r="J12" s="419"/>
      <c r="K12" s="419"/>
      <c r="L12" s="420"/>
    </row>
    <row r="13" spans="1:12">
      <c r="A13" s="487" t="s">
        <v>889</v>
      </c>
      <c r="B13" s="488"/>
      <c r="C13" s="488"/>
      <c r="D13" s="488"/>
      <c r="E13" s="488"/>
      <c r="F13" s="488"/>
      <c r="G13" s="488"/>
      <c r="H13" s="488"/>
      <c r="I13" s="488"/>
      <c r="J13" s="488"/>
      <c r="K13" s="488"/>
      <c r="L13" s="489"/>
    </row>
    <row r="14" spans="1:12">
      <c r="A14" s="282"/>
      <c r="B14" s="419"/>
      <c r="C14" s="419"/>
      <c r="D14" s="419"/>
      <c r="E14" s="419"/>
      <c r="F14" s="419"/>
      <c r="G14" s="419"/>
      <c r="H14" s="419"/>
      <c r="I14" s="419"/>
      <c r="J14" s="419"/>
      <c r="K14" s="419"/>
      <c r="L14" s="420"/>
    </row>
    <row r="15" spans="1:12">
      <c r="A15" s="487" t="s">
        <v>890</v>
      </c>
      <c r="B15" s="488"/>
      <c r="C15" s="488"/>
      <c r="D15" s="488"/>
      <c r="E15" s="488"/>
      <c r="F15" s="488"/>
      <c r="G15" s="488"/>
      <c r="H15" s="488"/>
      <c r="I15" s="488"/>
      <c r="J15" s="488"/>
      <c r="K15" s="488"/>
      <c r="L15" s="489"/>
    </row>
    <row r="16" spans="1:12">
      <c r="A16" s="284"/>
      <c r="B16" s="421"/>
      <c r="C16" s="421"/>
      <c r="D16" s="421"/>
      <c r="E16" s="421"/>
      <c r="F16" s="421"/>
      <c r="G16" s="421"/>
      <c r="H16" s="421"/>
      <c r="I16" s="421"/>
      <c r="J16" s="421"/>
      <c r="K16" s="421"/>
      <c r="L16" s="422"/>
    </row>
    <row r="17" spans="1:12">
      <c r="A17" s="487" t="s">
        <v>891</v>
      </c>
      <c r="B17" s="488"/>
      <c r="C17" s="488"/>
      <c r="D17" s="488"/>
      <c r="E17" s="488"/>
      <c r="F17" s="488"/>
      <c r="G17" s="488"/>
      <c r="H17" s="488"/>
      <c r="I17" s="488"/>
      <c r="J17" s="488"/>
      <c r="K17" s="488"/>
      <c r="L17" s="489"/>
    </row>
    <row r="18" spans="1:12">
      <c r="A18" s="282"/>
      <c r="B18" s="419"/>
      <c r="C18" s="419"/>
      <c r="D18" s="419"/>
      <c r="E18" s="419"/>
      <c r="F18" s="419"/>
      <c r="G18" s="419"/>
      <c r="H18" s="419"/>
      <c r="I18" s="419"/>
      <c r="J18" s="419"/>
      <c r="K18" s="419"/>
      <c r="L18" s="420"/>
    </row>
    <row r="19" spans="1:12">
      <c r="A19" s="487" t="s">
        <v>892</v>
      </c>
      <c r="B19" s="488"/>
      <c r="C19" s="488"/>
      <c r="D19" s="488"/>
      <c r="E19" s="488"/>
      <c r="F19" s="488"/>
      <c r="G19" s="488"/>
      <c r="H19" s="488"/>
      <c r="I19" s="488"/>
      <c r="J19" s="488"/>
      <c r="K19" s="488"/>
      <c r="L19" s="489"/>
    </row>
    <row r="20" spans="1:12">
      <c r="A20" s="283"/>
      <c r="B20" s="423"/>
      <c r="C20" s="423"/>
      <c r="D20" s="423"/>
      <c r="E20" s="423"/>
      <c r="F20" s="423"/>
      <c r="G20" s="423"/>
      <c r="H20" s="423"/>
      <c r="I20" s="423"/>
      <c r="J20" s="423"/>
      <c r="K20" s="423"/>
      <c r="L20" s="424"/>
    </row>
    <row r="21" spans="1:12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285" t="s">
        <v>461</v>
      </c>
      <c r="B22" s="3"/>
      <c r="C22" s="493" t="s">
        <v>893</v>
      </c>
      <c r="D22" s="493"/>
      <c r="E22" s="493"/>
      <c r="F22" s="493"/>
      <c r="G22" s="493"/>
      <c r="H22" s="493"/>
      <c r="I22" s="493"/>
      <c r="J22" s="493"/>
      <c r="K22" s="493"/>
      <c r="L22" s="3"/>
    </row>
    <row r="23" spans="1:12">
      <c r="A23" s="355"/>
      <c r="B23" s="3"/>
      <c r="C23" s="493" t="s">
        <v>881</v>
      </c>
      <c r="D23" s="493"/>
      <c r="E23" s="493"/>
      <c r="F23" s="493" t="s">
        <v>882</v>
      </c>
      <c r="G23" s="493"/>
      <c r="H23" s="493"/>
      <c r="I23" s="493" t="s">
        <v>883</v>
      </c>
      <c r="J23" s="493"/>
      <c r="K23" s="493"/>
      <c r="L23" s="3"/>
    </row>
    <row r="24" spans="1:12">
      <c r="A24" s="356" t="s">
        <v>829</v>
      </c>
      <c r="B24" s="3"/>
      <c r="C24" s="196">
        <v>120</v>
      </c>
      <c r="D24" s="43">
        <f>C24*55%</f>
        <v>66</v>
      </c>
      <c r="E24" s="43">
        <f>C24*45%</f>
        <v>54</v>
      </c>
      <c r="F24" s="196">
        <v>120</v>
      </c>
      <c r="G24" s="43">
        <f>F24*87.5%</f>
        <v>105</v>
      </c>
      <c r="H24" s="43">
        <f>F24*12.5%</f>
        <v>15</v>
      </c>
      <c r="I24" s="196">
        <v>120</v>
      </c>
      <c r="J24" s="43">
        <f>I24*62.5%</f>
        <v>75</v>
      </c>
      <c r="K24" s="43">
        <f>I24*37.5%</f>
        <v>45</v>
      </c>
      <c r="L24" s="3"/>
    </row>
    <row r="25" spans="1:12">
      <c r="A25" s="356" t="s">
        <v>830</v>
      </c>
      <c r="B25" s="3"/>
      <c r="C25" s="196">
        <v>180</v>
      </c>
      <c r="D25" s="43">
        <f t="shared" ref="D25:D26" si="0">C25*55%</f>
        <v>99.000000000000014</v>
      </c>
      <c r="E25" s="43">
        <f t="shared" ref="E25:E26" si="1">C25*45%</f>
        <v>81</v>
      </c>
      <c r="F25" s="196">
        <v>180</v>
      </c>
      <c r="G25" s="43">
        <f t="shared" ref="G25:G26" si="2">F25*87.5%</f>
        <v>157.5</v>
      </c>
      <c r="H25" s="43">
        <f t="shared" ref="H25:H26" si="3">F25*12.5%</f>
        <v>22.5</v>
      </c>
      <c r="I25" s="196">
        <v>180</v>
      </c>
      <c r="J25" s="43">
        <f t="shared" ref="J25:J26" si="4">I25*62.5%</f>
        <v>112.5</v>
      </c>
      <c r="K25" s="43">
        <f t="shared" ref="K25:K26" si="5">I25*37.5%</f>
        <v>67.5</v>
      </c>
      <c r="L25" s="3"/>
    </row>
    <row r="26" spans="1:12">
      <c r="A26" s="356" t="s">
        <v>831</v>
      </c>
      <c r="B26" s="3"/>
      <c r="C26" s="196">
        <v>220</v>
      </c>
      <c r="D26" s="43">
        <f t="shared" si="0"/>
        <v>121.00000000000001</v>
      </c>
      <c r="E26" s="43">
        <f t="shared" si="1"/>
        <v>99</v>
      </c>
      <c r="F26" s="196">
        <v>220</v>
      </c>
      <c r="G26" s="43">
        <f t="shared" si="2"/>
        <v>192.5</v>
      </c>
      <c r="H26" s="43">
        <f t="shared" si="3"/>
        <v>27.5</v>
      </c>
      <c r="I26" s="196">
        <v>220</v>
      </c>
      <c r="J26" s="43">
        <f t="shared" si="4"/>
        <v>137.5</v>
      </c>
      <c r="K26" s="43">
        <f t="shared" si="5"/>
        <v>82.5</v>
      </c>
      <c r="L26" s="3"/>
    </row>
    <row r="27" spans="1:12">
      <c r="A27" s="357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9" spans="1:12">
      <c r="A29"/>
    </row>
    <row r="30" spans="1:12">
      <c r="A30"/>
    </row>
    <row r="31" spans="1:12">
      <c r="A31"/>
    </row>
    <row r="32" spans="1:12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</sheetData>
  <mergeCells count="14">
    <mergeCell ref="C23:E23"/>
    <mergeCell ref="F23:H23"/>
    <mergeCell ref="I23:K23"/>
    <mergeCell ref="C22:K22"/>
    <mergeCell ref="A19:L19"/>
    <mergeCell ref="A1:L1"/>
    <mergeCell ref="A7:L7"/>
    <mergeCell ref="A9:L9"/>
    <mergeCell ref="A17:L17"/>
    <mergeCell ref="A11:L11"/>
    <mergeCell ref="A13:L13"/>
    <mergeCell ref="A15:L15"/>
    <mergeCell ref="A3:L3"/>
    <mergeCell ref="A5:L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6"/>
  <sheetViews>
    <sheetView showGridLines="0" zoomScaleNormal="100" workbookViewId="0">
      <pane ySplit="1" topLeftCell="A2" activePane="bottomLeft" state="frozen"/>
      <selection pane="bottomLeft" activeCell="B104" sqref="B104:B111"/>
    </sheetView>
  </sheetViews>
  <sheetFormatPr defaultColWidth="9.140625" defaultRowHeight="12.75"/>
  <cols>
    <col min="1" max="1" width="23.85546875" customWidth="1"/>
    <col min="2" max="2" width="23.5703125" customWidth="1"/>
    <col min="3" max="3" width="42.28515625" bestFit="1" customWidth="1"/>
    <col min="4" max="4" width="51.28515625" customWidth="1"/>
    <col min="5" max="5" width="7.85546875" customWidth="1"/>
    <col min="6" max="6" width="31.85546875" bestFit="1" customWidth="1"/>
    <col min="7" max="7" width="23.28515625" customWidth="1"/>
    <col min="8" max="8" width="15.28515625" customWidth="1"/>
  </cols>
  <sheetData>
    <row r="1" spans="1:5">
      <c r="A1" s="17" t="s">
        <v>93</v>
      </c>
      <c r="B1" s="17" t="s">
        <v>94</v>
      </c>
      <c r="C1" s="17" t="s">
        <v>110</v>
      </c>
      <c r="D1" s="17" t="s">
        <v>423</v>
      </c>
      <c r="E1" s="17" t="s">
        <v>674</v>
      </c>
    </row>
    <row r="2" spans="1:5">
      <c r="A2" s="304" t="s">
        <v>95</v>
      </c>
      <c r="B2" s="304" t="s">
        <v>96</v>
      </c>
      <c r="C2" s="304" t="s">
        <v>402</v>
      </c>
      <c r="D2" s="304" t="s">
        <v>11</v>
      </c>
      <c r="E2" s="305">
        <v>2023</v>
      </c>
    </row>
    <row r="3" spans="1:5">
      <c r="A3" s="304" t="s">
        <v>95</v>
      </c>
      <c r="B3" s="304" t="s">
        <v>96</v>
      </c>
      <c r="C3" s="304" t="s">
        <v>403</v>
      </c>
      <c r="D3" s="304" t="s">
        <v>11</v>
      </c>
      <c r="E3" s="305">
        <v>2023</v>
      </c>
    </row>
    <row r="4" spans="1:5">
      <c r="A4" s="304" t="s">
        <v>95</v>
      </c>
      <c r="B4" s="304" t="s">
        <v>96</v>
      </c>
      <c r="C4" s="304" t="s">
        <v>404</v>
      </c>
      <c r="D4" s="304" t="s">
        <v>11</v>
      </c>
      <c r="E4" s="305">
        <v>2023</v>
      </c>
    </row>
    <row r="5" spans="1:5">
      <c r="A5" s="304" t="s">
        <v>95</v>
      </c>
      <c r="B5" s="304" t="s">
        <v>96</v>
      </c>
      <c r="C5" s="304" t="s">
        <v>17</v>
      </c>
      <c r="D5" s="304" t="s">
        <v>424</v>
      </c>
      <c r="E5" s="305">
        <v>2023</v>
      </c>
    </row>
    <row r="6" spans="1:5">
      <c r="A6" s="304" t="s">
        <v>95</v>
      </c>
      <c r="B6" s="304" t="s">
        <v>96</v>
      </c>
      <c r="C6" s="304" t="s">
        <v>18</v>
      </c>
      <c r="D6" s="304" t="s">
        <v>426</v>
      </c>
      <c r="E6" s="305">
        <v>2023</v>
      </c>
    </row>
    <row r="7" spans="1:5">
      <c r="A7" s="304" t="s">
        <v>95</v>
      </c>
      <c r="B7" s="304" t="s">
        <v>96</v>
      </c>
      <c r="C7" s="304" t="s">
        <v>19</v>
      </c>
      <c r="D7" s="304" t="s">
        <v>426</v>
      </c>
      <c r="E7" s="305">
        <v>2023</v>
      </c>
    </row>
    <row r="8" spans="1:5">
      <c r="A8" s="304" t="s">
        <v>95</v>
      </c>
      <c r="B8" s="304" t="s">
        <v>96</v>
      </c>
      <c r="C8" s="304" t="s">
        <v>350</v>
      </c>
      <c r="D8" s="304" t="s">
        <v>424</v>
      </c>
      <c r="E8" s="305">
        <v>2023</v>
      </c>
    </row>
    <row r="9" spans="1:5">
      <c r="A9" s="304" t="s">
        <v>95</v>
      </c>
      <c r="B9" s="304" t="s">
        <v>96</v>
      </c>
      <c r="C9" s="304" t="s">
        <v>20</v>
      </c>
      <c r="D9" s="304" t="s">
        <v>111</v>
      </c>
      <c r="E9" s="305">
        <v>2023</v>
      </c>
    </row>
    <row r="10" spans="1:5">
      <c r="A10" s="304" t="s">
        <v>95</v>
      </c>
      <c r="B10" s="304" t="s">
        <v>96</v>
      </c>
      <c r="C10" s="304" t="s">
        <v>21</v>
      </c>
      <c r="D10" s="304" t="s">
        <v>424</v>
      </c>
      <c r="E10" s="305">
        <v>2023</v>
      </c>
    </row>
    <row r="11" spans="1:5">
      <c r="A11" s="304" t="s">
        <v>97</v>
      </c>
      <c r="B11" s="304" t="s">
        <v>747</v>
      </c>
      <c r="C11" s="304" t="s">
        <v>22</v>
      </c>
      <c r="D11" s="304" t="s">
        <v>424</v>
      </c>
      <c r="E11" s="305">
        <v>2023</v>
      </c>
    </row>
    <row r="12" spans="1:5">
      <c r="A12" s="304" t="s">
        <v>97</v>
      </c>
      <c r="B12" s="304" t="s">
        <v>747</v>
      </c>
      <c r="C12" s="304" t="s">
        <v>23</v>
      </c>
      <c r="D12" s="304" t="s">
        <v>424</v>
      </c>
      <c r="E12" s="305">
        <v>2023</v>
      </c>
    </row>
    <row r="13" spans="1:5">
      <c r="A13" s="304" t="s">
        <v>97</v>
      </c>
      <c r="B13" s="304" t="s">
        <v>747</v>
      </c>
      <c r="C13" s="304" t="s">
        <v>623</v>
      </c>
      <c r="D13" s="304" t="s">
        <v>424</v>
      </c>
      <c r="E13" s="305">
        <v>2023</v>
      </c>
    </row>
    <row r="14" spans="1:5">
      <c r="A14" s="304" t="s">
        <v>97</v>
      </c>
      <c r="B14" s="304" t="s">
        <v>747</v>
      </c>
      <c r="C14" s="304" t="s">
        <v>624</v>
      </c>
      <c r="D14" s="304" t="s">
        <v>424</v>
      </c>
      <c r="E14" s="305">
        <v>2023</v>
      </c>
    </row>
    <row r="15" spans="1:5">
      <c r="A15" s="304" t="s">
        <v>97</v>
      </c>
      <c r="B15" s="304" t="s">
        <v>747</v>
      </c>
      <c r="C15" s="304" t="s">
        <v>24</v>
      </c>
      <c r="D15" s="304" t="s">
        <v>427</v>
      </c>
      <c r="E15" s="305">
        <v>2023</v>
      </c>
    </row>
    <row r="16" spans="1:5">
      <c r="A16" s="304" t="s">
        <v>97</v>
      </c>
      <c r="B16" s="304" t="s">
        <v>747</v>
      </c>
      <c r="C16" s="304" t="s">
        <v>25</v>
      </c>
      <c r="D16" s="304" t="s">
        <v>428</v>
      </c>
      <c r="E16" s="305">
        <v>2023</v>
      </c>
    </row>
    <row r="17" spans="1:6">
      <c r="A17" s="304" t="s">
        <v>98</v>
      </c>
      <c r="B17" s="304" t="s">
        <v>99</v>
      </c>
      <c r="C17" s="304" t="s">
        <v>367</v>
      </c>
      <c r="D17" s="304" t="s">
        <v>164</v>
      </c>
      <c r="E17" s="305">
        <v>2023</v>
      </c>
    </row>
    <row r="18" spans="1:6">
      <c r="A18" s="304" t="s">
        <v>98</v>
      </c>
      <c r="B18" s="304" t="s">
        <v>99</v>
      </c>
      <c r="C18" s="304" t="s">
        <v>30</v>
      </c>
      <c r="D18" s="304" t="s">
        <v>425</v>
      </c>
      <c r="E18" s="305">
        <v>2023</v>
      </c>
    </row>
    <row r="19" spans="1:6">
      <c r="A19" s="304" t="s">
        <v>98</v>
      </c>
      <c r="B19" s="304" t="s">
        <v>99</v>
      </c>
      <c r="C19" s="304" t="s">
        <v>31</v>
      </c>
      <c r="D19" s="304" t="s">
        <v>425</v>
      </c>
      <c r="E19" s="305">
        <v>2023</v>
      </c>
    </row>
    <row r="20" spans="1:6">
      <c r="A20" s="304" t="s">
        <v>98</v>
      </c>
      <c r="B20" s="304" t="s">
        <v>99</v>
      </c>
      <c r="C20" s="304" t="s">
        <v>32</v>
      </c>
      <c r="D20" s="304" t="s">
        <v>427</v>
      </c>
      <c r="E20" s="305">
        <v>2023</v>
      </c>
    </row>
    <row r="21" spans="1:6">
      <c r="A21" s="304" t="s">
        <v>98</v>
      </c>
      <c r="B21" s="304" t="s">
        <v>99</v>
      </c>
      <c r="C21" s="304" t="s">
        <v>33</v>
      </c>
      <c r="D21" s="304" t="s">
        <v>425</v>
      </c>
      <c r="E21" s="305">
        <v>2023</v>
      </c>
    </row>
    <row r="22" spans="1:6">
      <c r="A22" s="417" t="s">
        <v>98</v>
      </c>
      <c r="B22" s="304" t="s">
        <v>99</v>
      </c>
      <c r="C22" s="304" t="s">
        <v>34</v>
      </c>
      <c r="D22" s="304" t="s">
        <v>429</v>
      </c>
      <c r="E22" s="305">
        <v>2023</v>
      </c>
    </row>
    <row r="23" spans="1:6">
      <c r="A23" s="417" t="s">
        <v>98</v>
      </c>
      <c r="B23" s="304" t="s">
        <v>99</v>
      </c>
      <c r="C23" s="304" t="s">
        <v>26</v>
      </c>
      <c r="D23" s="304" t="s">
        <v>429</v>
      </c>
      <c r="E23" s="305">
        <v>2023</v>
      </c>
    </row>
    <row r="24" spans="1:6">
      <c r="A24" s="417" t="s">
        <v>98</v>
      </c>
      <c r="B24" s="304" t="s">
        <v>99</v>
      </c>
      <c r="C24" s="304" t="s">
        <v>27</v>
      </c>
      <c r="D24" s="304" t="s">
        <v>429</v>
      </c>
      <c r="E24" s="305">
        <v>2023</v>
      </c>
    </row>
    <row r="25" spans="1:6">
      <c r="A25" s="417" t="s">
        <v>98</v>
      </c>
      <c r="B25" s="304" t="s">
        <v>99</v>
      </c>
      <c r="C25" s="304" t="s">
        <v>28</v>
      </c>
      <c r="D25" s="304" t="s">
        <v>430</v>
      </c>
      <c r="E25" s="305">
        <v>2023</v>
      </c>
    </row>
    <row r="26" spans="1:6">
      <c r="A26" s="417" t="s">
        <v>98</v>
      </c>
      <c r="B26" s="304" t="s">
        <v>99</v>
      </c>
      <c r="C26" s="304" t="s">
        <v>29</v>
      </c>
      <c r="D26" s="304" t="s">
        <v>429</v>
      </c>
      <c r="E26" s="305">
        <v>2023</v>
      </c>
    </row>
    <row r="27" spans="1:6">
      <c r="A27" s="304" t="s">
        <v>100</v>
      </c>
      <c r="B27" s="304" t="s">
        <v>101</v>
      </c>
      <c r="C27" s="304" t="s">
        <v>36</v>
      </c>
      <c r="D27" s="304" t="s">
        <v>595</v>
      </c>
      <c r="E27" s="305">
        <v>2023</v>
      </c>
    </row>
    <row r="28" spans="1:6">
      <c r="A28" s="304" t="s">
        <v>100</v>
      </c>
      <c r="B28" s="304" t="s">
        <v>101</v>
      </c>
      <c r="C28" s="304" t="s">
        <v>39</v>
      </c>
      <c r="D28" s="304" t="s">
        <v>595</v>
      </c>
      <c r="E28" s="305">
        <v>2023</v>
      </c>
    </row>
    <row r="29" spans="1:6">
      <c r="A29" s="304" t="s">
        <v>100</v>
      </c>
      <c r="B29" s="304" t="s">
        <v>101</v>
      </c>
      <c r="C29" s="304" t="s">
        <v>625</v>
      </c>
      <c r="D29" s="304" t="s">
        <v>13</v>
      </c>
      <c r="E29" s="305">
        <v>2023</v>
      </c>
    </row>
    <row r="30" spans="1:6">
      <c r="A30" s="304" t="s">
        <v>100</v>
      </c>
      <c r="B30" s="304" t="s">
        <v>101</v>
      </c>
      <c r="C30" s="304" t="s">
        <v>35</v>
      </c>
      <c r="D30" s="304" t="s">
        <v>425</v>
      </c>
      <c r="E30" s="305">
        <v>2023</v>
      </c>
    </row>
    <row r="31" spans="1:6">
      <c r="A31" s="304" t="s">
        <v>100</v>
      </c>
      <c r="B31" s="304" t="s">
        <v>101</v>
      </c>
      <c r="C31" s="304" t="s">
        <v>37</v>
      </c>
      <c r="D31" s="304" t="s">
        <v>425</v>
      </c>
      <c r="E31" s="305">
        <v>2023</v>
      </c>
    </row>
    <row r="32" spans="1:6">
      <c r="A32" s="304" t="s">
        <v>100</v>
      </c>
      <c r="B32" s="304" t="s">
        <v>101</v>
      </c>
      <c r="C32" s="304" t="s">
        <v>40</v>
      </c>
      <c r="D32" s="304" t="s">
        <v>189</v>
      </c>
      <c r="E32" s="305">
        <v>2023</v>
      </c>
      <c r="F32" s="154"/>
    </row>
    <row r="33" spans="1:5">
      <c r="A33" s="304" t="s">
        <v>100</v>
      </c>
      <c r="B33" s="304" t="s">
        <v>101</v>
      </c>
      <c r="C33" s="304" t="s">
        <v>41</v>
      </c>
      <c r="D33" s="304" t="s">
        <v>595</v>
      </c>
      <c r="E33" s="305">
        <v>2023</v>
      </c>
    </row>
    <row r="34" spans="1:5">
      <c r="A34" s="304" t="s">
        <v>100</v>
      </c>
      <c r="B34" s="304" t="s">
        <v>101</v>
      </c>
      <c r="C34" s="304" t="s">
        <v>42</v>
      </c>
      <c r="D34" s="304" t="s">
        <v>425</v>
      </c>
      <c r="E34" s="305">
        <v>2023</v>
      </c>
    </row>
    <row r="35" spans="1:5">
      <c r="A35" s="304" t="s">
        <v>100</v>
      </c>
      <c r="B35" s="304" t="s">
        <v>101</v>
      </c>
      <c r="C35" s="304" t="s">
        <v>43</v>
      </c>
      <c r="D35" s="304" t="s">
        <v>595</v>
      </c>
      <c r="E35" s="305">
        <v>2023</v>
      </c>
    </row>
    <row r="36" spans="1:5">
      <c r="A36" s="304" t="s">
        <v>100</v>
      </c>
      <c r="B36" s="304" t="s">
        <v>101</v>
      </c>
      <c r="C36" s="304" t="s">
        <v>38</v>
      </c>
      <c r="D36" s="304" t="s">
        <v>595</v>
      </c>
      <c r="E36" s="305">
        <v>2023</v>
      </c>
    </row>
    <row r="37" spans="1:5">
      <c r="A37" s="304" t="s">
        <v>102</v>
      </c>
      <c r="B37" s="304" t="s">
        <v>45</v>
      </c>
      <c r="C37" s="304" t="s">
        <v>45</v>
      </c>
      <c r="D37" s="304" t="s">
        <v>14</v>
      </c>
      <c r="E37" s="305">
        <v>2023</v>
      </c>
    </row>
    <row r="38" spans="1:5">
      <c r="A38" s="304" t="s">
        <v>102</v>
      </c>
      <c r="B38" s="304" t="s">
        <v>45</v>
      </c>
      <c r="C38" s="304" t="s">
        <v>46</v>
      </c>
      <c r="D38" s="304" t="s">
        <v>431</v>
      </c>
      <c r="E38" s="305">
        <v>2023</v>
      </c>
    </row>
    <row r="39" spans="1:5">
      <c r="A39" s="304" t="s">
        <v>102</v>
      </c>
      <c r="B39" s="304" t="s">
        <v>45</v>
      </c>
      <c r="C39" s="304" t="s">
        <v>47</v>
      </c>
      <c r="D39" s="304" t="s">
        <v>201</v>
      </c>
      <c r="E39" s="305">
        <v>2023</v>
      </c>
    </row>
    <row r="40" spans="1:5">
      <c r="A40" s="304" t="s">
        <v>102</v>
      </c>
      <c r="B40" s="304" t="s">
        <v>45</v>
      </c>
      <c r="C40" s="304" t="s">
        <v>48</v>
      </c>
      <c r="D40" s="304" t="s">
        <v>15</v>
      </c>
      <c r="E40" s="305">
        <v>2023</v>
      </c>
    </row>
    <row r="41" spans="1:5">
      <c r="A41" s="304" t="s">
        <v>102</v>
      </c>
      <c r="B41" s="304" t="s">
        <v>45</v>
      </c>
      <c r="C41" s="304" t="s">
        <v>49</v>
      </c>
      <c r="D41" s="304" t="s">
        <v>432</v>
      </c>
      <c r="E41" s="305">
        <v>2023</v>
      </c>
    </row>
    <row r="42" spans="1:5">
      <c r="A42" s="304" t="s">
        <v>102</v>
      </c>
      <c r="B42" s="304" t="s">
        <v>45</v>
      </c>
      <c r="C42" s="304" t="s">
        <v>44</v>
      </c>
      <c r="D42" s="304" t="s">
        <v>431</v>
      </c>
      <c r="E42" s="305">
        <v>2023</v>
      </c>
    </row>
    <row r="43" spans="1:5">
      <c r="A43" s="304" t="s">
        <v>102</v>
      </c>
      <c r="B43" s="304" t="s">
        <v>45</v>
      </c>
      <c r="C43" s="304" t="s">
        <v>50</v>
      </c>
      <c r="D43" s="304" t="s">
        <v>426</v>
      </c>
      <c r="E43" s="305">
        <v>2023</v>
      </c>
    </row>
    <row r="44" spans="1:5">
      <c r="A44" s="304" t="s">
        <v>103</v>
      </c>
      <c r="B44" s="304" t="s">
        <v>55</v>
      </c>
      <c r="C44" s="304" t="s">
        <v>52</v>
      </c>
      <c r="D44" s="304" t="s">
        <v>432</v>
      </c>
      <c r="E44" s="305">
        <v>2023</v>
      </c>
    </row>
    <row r="45" spans="1:5">
      <c r="A45" s="304" t="s">
        <v>103</v>
      </c>
      <c r="B45" s="304" t="s">
        <v>55</v>
      </c>
      <c r="C45" s="304" t="s">
        <v>626</v>
      </c>
      <c r="D45" s="304" t="s">
        <v>16</v>
      </c>
      <c r="E45" s="305">
        <v>2023</v>
      </c>
    </row>
    <row r="46" spans="1:5">
      <c r="A46" s="304" t="s">
        <v>103</v>
      </c>
      <c r="B46" s="304" t="s">
        <v>55</v>
      </c>
      <c r="C46" s="304" t="s">
        <v>627</v>
      </c>
      <c r="D46" s="304" t="s">
        <v>16</v>
      </c>
      <c r="E46" s="305">
        <v>2023</v>
      </c>
    </row>
    <row r="47" spans="1:5">
      <c r="A47" s="304" t="s">
        <v>103</v>
      </c>
      <c r="B47" s="304" t="s">
        <v>55</v>
      </c>
      <c r="C47" s="304" t="s">
        <v>51</v>
      </c>
      <c r="D47" s="304" t="s">
        <v>433</v>
      </c>
      <c r="E47" s="305">
        <v>2023</v>
      </c>
    </row>
    <row r="48" spans="1:5">
      <c r="A48" s="304" t="s">
        <v>103</v>
      </c>
      <c r="B48" s="304" t="s">
        <v>55</v>
      </c>
      <c r="C48" s="304" t="s">
        <v>56</v>
      </c>
      <c r="D48" s="304" t="s">
        <v>433</v>
      </c>
      <c r="E48" s="305">
        <v>2023</v>
      </c>
    </row>
    <row r="49" spans="1:5">
      <c r="A49" s="304" t="s">
        <v>103</v>
      </c>
      <c r="B49" s="304" t="s">
        <v>55</v>
      </c>
      <c r="C49" s="304" t="s">
        <v>364</v>
      </c>
      <c r="D49" s="304" t="s">
        <v>433</v>
      </c>
      <c r="E49" s="305">
        <v>2023</v>
      </c>
    </row>
    <row r="50" spans="1:5">
      <c r="A50" s="304" t="s">
        <v>103</v>
      </c>
      <c r="B50" s="304" t="s">
        <v>55</v>
      </c>
      <c r="C50" s="304" t="s">
        <v>628</v>
      </c>
      <c r="D50" s="304" t="s">
        <v>433</v>
      </c>
      <c r="E50" s="305">
        <v>2023</v>
      </c>
    </row>
    <row r="51" spans="1:5">
      <c r="A51" s="304" t="s">
        <v>103</v>
      </c>
      <c r="B51" s="304" t="s">
        <v>55</v>
      </c>
      <c r="C51" s="304" t="s">
        <v>57</v>
      </c>
      <c r="D51" s="304" t="s">
        <v>432</v>
      </c>
      <c r="E51" s="305">
        <v>2023</v>
      </c>
    </row>
    <row r="52" spans="1:5">
      <c r="A52" s="304" t="s">
        <v>103</v>
      </c>
      <c r="B52" s="304" t="s">
        <v>55</v>
      </c>
      <c r="C52" s="304" t="s">
        <v>629</v>
      </c>
      <c r="D52" s="304" t="s">
        <v>433</v>
      </c>
      <c r="E52" s="305">
        <v>2023</v>
      </c>
    </row>
    <row r="53" spans="1:5">
      <c r="A53" s="304" t="s">
        <v>103</v>
      </c>
      <c r="B53" s="304" t="s">
        <v>55</v>
      </c>
      <c r="C53" s="304" t="s">
        <v>53</v>
      </c>
      <c r="D53" s="304" t="s">
        <v>432</v>
      </c>
      <c r="E53" s="305">
        <v>2023</v>
      </c>
    </row>
    <row r="54" spans="1:5">
      <c r="A54" s="304" t="s">
        <v>103</v>
      </c>
      <c r="B54" s="304" t="s">
        <v>55</v>
      </c>
      <c r="C54" s="304" t="s">
        <v>54</v>
      </c>
      <c r="D54" s="304" t="s">
        <v>433</v>
      </c>
      <c r="E54" s="305">
        <v>2023</v>
      </c>
    </row>
    <row r="55" spans="1:5">
      <c r="A55" s="304" t="s">
        <v>103</v>
      </c>
      <c r="B55" s="304" t="s">
        <v>55</v>
      </c>
      <c r="C55" s="304" t="s">
        <v>58</v>
      </c>
      <c r="D55" s="304" t="s">
        <v>216</v>
      </c>
      <c r="E55" s="305">
        <v>2023</v>
      </c>
    </row>
    <row r="56" spans="1:5">
      <c r="A56" s="304" t="s">
        <v>748</v>
      </c>
      <c r="B56" s="304" t="s">
        <v>104</v>
      </c>
      <c r="C56" s="304" t="s">
        <v>417</v>
      </c>
      <c r="D56" s="304" t="s">
        <v>0</v>
      </c>
      <c r="E56" s="305">
        <v>2023</v>
      </c>
    </row>
    <row r="57" spans="1:5">
      <c r="A57" s="304" t="s">
        <v>748</v>
      </c>
      <c r="B57" s="304" t="s">
        <v>104</v>
      </c>
      <c r="C57" s="304" t="s">
        <v>61</v>
      </c>
      <c r="D57" s="304" t="s">
        <v>434</v>
      </c>
      <c r="E57" s="305">
        <v>2023</v>
      </c>
    </row>
    <row r="58" spans="1:5">
      <c r="A58" s="304" t="s">
        <v>748</v>
      </c>
      <c r="B58" s="304" t="s">
        <v>104</v>
      </c>
      <c r="C58" s="304" t="s">
        <v>62</v>
      </c>
      <c r="D58" s="304" t="s">
        <v>434</v>
      </c>
      <c r="E58" s="305">
        <v>2023</v>
      </c>
    </row>
    <row r="59" spans="1:5">
      <c r="A59" s="304" t="s">
        <v>748</v>
      </c>
      <c r="B59" s="304" t="s">
        <v>104</v>
      </c>
      <c r="C59" s="304" t="s">
        <v>63</v>
      </c>
      <c r="D59" s="304" t="s">
        <v>434</v>
      </c>
      <c r="E59" s="305">
        <v>2023</v>
      </c>
    </row>
    <row r="60" spans="1:5">
      <c r="A60" s="304" t="s">
        <v>748</v>
      </c>
      <c r="B60" s="304" t="s">
        <v>104</v>
      </c>
      <c r="C60" s="304" t="s">
        <v>64</v>
      </c>
      <c r="D60" s="304" t="s">
        <v>434</v>
      </c>
      <c r="E60" s="305">
        <v>2023</v>
      </c>
    </row>
    <row r="61" spans="1:5">
      <c r="A61" s="304" t="s">
        <v>748</v>
      </c>
      <c r="B61" s="304" t="s">
        <v>104</v>
      </c>
      <c r="C61" s="304" t="s">
        <v>65</v>
      </c>
      <c r="D61" s="304" t="s">
        <v>434</v>
      </c>
      <c r="E61" s="305">
        <v>2023</v>
      </c>
    </row>
    <row r="62" spans="1:5">
      <c r="A62" s="304" t="s">
        <v>748</v>
      </c>
      <c r="B62" s="304" t="s">
        <v>104</v>
      </c>
      <c r="C62" s="304" t="s">
        <v>66</v>
      </c>
      <c r="D62" s="304" t="s">
        <v>434</v>
      </c>
      <c r="E62" s="305">
        <v>2023</v>
      </c>
    </row>
    <row r="63" spans="1:5">
      <c r="A63" s="304" t="s">
        <v>748</v>
      </c>
      <c r="B63" s="304" t="s">
        <v>104</v>
      </c>
      <c r="C63" s="304" t="s">
        <v>67</v>
      </c>
      <c r="D63" s="304" t="s">
        <v>434</v>
      </c>
      <c r="E63" s="305">
        <v>2023</v>
      </c>
    </row>
    <row r="64" spans="1:5">
      <c r="A64" s="304" t="s">
        <v>748</v>
      </c>
      <c r="B64" s="304" t="s">
        <v>104</v>
      </c>
      <c r="C64" s="304" t="s">
        <v>68</v>
      </c>
      <c r="D64" s="304" t="s">
        <v>427</v>
      </c>
      <c r="E64" s="305">
        <v>2023</v>
      </c>
    </row>
    <row r="65" spans="1:5">
      <c r="A65" s="304" t="s">
        <v>748</v>
      </c>
      <c r="B65" s="304" t="s">
        <v>104</v>
      </c>
      <c r="C65" s="304" t="s">
        <v>59</v>
      </c>
      <c r="D65" s="304" t="s">
        <v>434</v>
      </c>
      <c r="E65" s="305">
        <v>2023</v>
      </c>
    </row>
    <row r="66" spans="1:5">
      <c r="A66" s="304" t="s">
        <v>748</v>
      </c>
      <c r="B66" s="304" t="s">
        <v>104</v>
      </c>
      <c r="C66" s="304" t="s">
        <v>60</v>
      </c>
      <c r="D66" s="304" t="s">
        <v>434</v>
      </c>
      <c r="E66" s="305">
        <v>2023</v>
      </c>
    </row>
    <row r="67" spans="1:5">
      <c r="A67" s="304" t="s">
        <v>748</v>
      </c>
      <c r="B67" s="304" t="s">
        <v>104</v>
      </c>
      <c r="C67" s="304" t="s">
        <v>69</v>
      </c>
      <c r="D67" s="304" t="s">
        <v>434</v>
      </c>
      <c r="E67" s="305">
        <v>2023</v>
      </c>
    </row>
    <row r="68" spans="1:5">
      <c r="A68" s="304" t="s">
        <v>748</v>
      </c>
      <c r="B68" s="304" t="s">
        <v>104</v>
      </c>
      <c r="C68" s="304" t="s">
        <v>70</v>
      </c>
      <c r="D68" s="304" t="s">
        <v>434</v>
      </c>
      <c r="E68" s="305">
        <v>2023</v>
      </c>
    </row>
    <row r="69" spans="1:5">
      <c r="A69" s="304" t="s">
        <v>105</v>
      </c>
      <c r="B69" s="304" t="s">
        <v>106</v>
      </c>
      <c r="C69" s="304" t="s">
        <v>73</v>
      </c>
      <c r="D69" s="304" t="s">
        <v>435</v>
      </c>
      <c r="E69" s="305">
        <v>2023</v>
      </c>
    </row>
    <row r="70" spans="1:5">
      <c r="A70" s="304" t="s">
        <v>105</v>
      </c>
      <c r="B70" s="304" t="s">
        <v>106</v>
      </c>
      <c r="C70" s="304" t="s">
        <v>112</v>
      </c>
      <c r="D70" s="304" t="s">
        <v>436</v>
      </c>
      <c r="E70" s="305">
        <v>2023</v>
      </c>
    </row>
    <row r="71" spans="1:5">
      <c r="A71" s="304" t="s">
        <v>105</v>
      </c>
      <c r="B71" s="304" t="s">
        <v>106</v>
      </c>
      <c r="C71" s="304" t="s">
        <v>113</v>
      </c>
      <c r="D71" s="304" t="s">
        <v>2</v>
      </c>
      <c r="E71" s="305">
        <v>2023</v>
      </c>
    </row>
    <row r="72" spans="1:5">
      <c r="A72" s="304" t="s">
        <v>105</v>
      </c>
      <c r="B72" s="304" t="s">
        <v>106</v>
      </c>
      <c r="C72" s="304" t="s">
        <v>71</v>
      </c>
      <c r="D72" s="304" t="s">
        <v>1</v>
      </c>
      <c r="E72" s="305">
        <v>2023</v>
      </c>
    </row>
    <row r="73" spans="1:5">
      <c r="A73" s="304" t="s">
        <v>105</v>
      </c>
      <c r="B73" s="304" t="s">
        <v>106</v>
      </c>
      <c r="C73" s="304" t="s">
        <v>72</v>
      </c>
      <c r="D73" s="304" t="s">
        <v>436</v>
      </c>
      <c r="E73" s="305">
        <v>2023</v>
      </c>
    </row>
    <row r="74" spans="1:5">
      <c r="A74" s="304" t="s">
        <v>105</v>
      </c>
      <c r="B74" s="304" t="s">
        <v>106</v>
      </c>
      <c r="C74" s="304" t="s">
        <v>114</v>
      </c>
      <c r="D74" s="304" t="s">
        <v>435</v>
      </c>
      <c r="E74" s="305">
        <v>2023</v>
      </c>
    </row>
    <row r="75" spans="1:5">
      <c r="A75" s="304" t="s">
        <v>105</v>
      </c>
      <c r="B75" s="304" t="s">
        <v>106</v>
      </c>
      <c r="C75" s="304" t="s">
        <v>115</v>
      </c>
      <c r="D75" s="304" t="s">
        <v>435</v>
      </c>
      <c r="E75" s="305">
        <v>2023</v>
      </c>
    </row>
    <row r="76" spans="1:5">
      <c r="A76" s="304" t="s">
        <v>107</v>
      </c>
      <c r="B76" s="304" t="s">
        <v>128</v>
      </c>
      <c r="C76" s="304" t="s">
        <v>348</v>
      </c>
      <c r="D76" s="304" t="s">
        <v>425</v>
      </c>
      <c r="E76" s="305">
        <v>2023</v>
      </c>
    </row>
    <row r="77" spans="1:5">
      <c r="A77" s="304" t="s">
        <v>107</v>
      </c>
      <c r="B77" s="304" t="s">
        <v>128</v>
      </c>
      <c r="C77" s="304" t="s">
        <v>123</v>
      </c>
      <c r="D77" s="304" t="s">
        <v>425</v>
      </c>
      <c r="E77" s="305">
        <v>2023</v>
      </c>
    </row>
    <row r="78" spans="1:5">
      <c r="A78" s="304" t="s">
        <v>107</v>
      </c>
      <c r="B78" s="304" t="s">
        <v>128</v>
      </c>
      <c r="C78" s="304" t="s">
        <v>74</v>
      </c>
      <c r="D78" s="304" t="s">
        <v>425</v>
      </c>
      <c r="E78" s="305">
        <v>2023</v>
      </c>
    </row>
    <row r="79" spans="1:5">
      <c r="A79" s="304" t="s">
        <v>107</v>
      </c>
      <c r="B79" s="304" t="s">
        <v>128</v>
      </c>
      <c r="C79" s="304" t="s">
        <v>124</v>
      </c>
      <c r="D79" s="304" t="s">
        <v>435</v>
      </c>
      <c r="E79" s="305">
        <v>2023</v>
      </c>
    </row>
    <row r="80" spans="1:5">
      <c r="A80" s="304" t="s">
        <v>107</v>
      </c>
      <c r="B80" s="304" t="s">
        <v>128</v>
      </c>
      <c r="C80" s="304" t="s">
        <v>125</v>
      </c>
      <c r="D80" s="304" t="s">
        <v>436</v>
      </c>
      <c r="E80" s="305">
        <v>2023</v>
      </c>
    </row>
    <row r="81" spans="1:6">
      <c r="A81" s="304" t="s">
        <v>107</v>
      </c>
      <c r="B81" s="304" t="s">
        <v>128</v>
      </c>
      <c r="C81" s="304" t="s">
        <v>126</v>
      </c>
      <c r="D81" s="304" t="s">
        <v>436</v>
      </c>
      <c r="E81" s="305">
        <v>2023</v>
      </c>
    </row>
    <row r="82" spans="1:6">
      <c r="A82" s="304" t="s">
        <v>107</v>
      </c>
      <c r="B82" s="304" t="s">
        <v>128</v>
      </c>
      <c r="C82" s="304" t="s">
        <v>127</v>
      </c>
      <c r="D82" s="304" t="s">
        <v>435</v>
      </c>
      <c r="E82" s="305">
        <v>2023</v>
      </c>
    </row>
    <row r="83" spans="1:6">
      <c r="A83" s="304" t="s">
        <v>107</v>
      </c>
      <c r="B83" s="304" t="s">
        <v>128</v>
      </c>
      <c r="C83" s="304" t="s">
        <v>416</v>
      </c>
      <c r="D83" s="304" t="s">
        <v>3</v>
      </c>
      <c r="E83" s="305">
        <v>2023</v>
      </c>
      <c r="F83" s="154"/>
    </row>
    <row r="84" spans="1:6">
      <c r="A84" s="304" t="s">
        <v>107</v>
      </c>
      <c r="B84" s="304" t="s">
        <v>128</v>
      </c>
      <c r="C84" s="304" t="s">
        <v>129</v>
      </c>
      <c r="D84" s="304" t="s">
        <v>436</v>
      </c>
      <c r="E84" s="305">
        <v>2023</v>
      </c>
    </row>
    <row r="85" spans="1:6">
      <c r="A85" s="304" t="s">
        <v>107</v>
      </c>
      <c r="B85" s="304" t="s">
        <v>128</v>
      </c>
      <c r="C85" s="304" t="s">
        <v>130</v>
      </c>
      <c r="D85" s="304" t="s">
        <v>436</v>
      </c>
      <c r="E85" s="305">
        <v>2023</v>
      </c>
    </row>
    <row r="86" spans="1:6">
      <c r="A86" s="304" t="s">
        <v>107</v>
      </c>
      <c r="B86" s="304" t="s">
        <v>128</v>
      </c>
      <c r="C86" s="304" t="s">
        <v>116</v>
      </c>
      <c r="D86" s="304" t="s">
        <v>436</v>
      </c>
      <c r="E86" s="305">
        <v>2023</v>
      </c>
    </row>
    <row r="87" spans="1:6">
      <c r="A87" s="304" t="s">
        <v>107</v>
      </c>
      <c r="B87" s="304" t="s">
        <v>128</v>
      </c>
      <c r="C87" s="304" t="s">
        <v>117</v>
      </c>
      <c r="D87" s="304" t="s">
        <v>436</v>
      </c>
      <c r="E87" s="305">
        <v>2023</v>
      </c>
    </row>
    <row r="88" spans="1:6">
      <c r="A88" s="304" t="s">
        <v>107</v>
      </c>
      <c r="B88" s="304" t="s">
        <v>128</v>
      </c>
      <c r="C88" s="304" t="s">
        <v>118</v>
      </c>
      <c r="D88" s="304" t="s">
        <v>436</v>
      </c>
      <c r="E88" s="305">
        <v>2023</v>
      </c>
    </row>
    <row r="89" spans="1:6">
      <c r="A89" s="304" t="s">
        <v>107</v>
      </c>
      <c r="B89" s="304" t="s">
        <v>128</v>
      </c>
      <c r="C89" s="304" t="s">
        <v>119</v>
      </c>
      <c r="D89" s="304" t="s">
        <v>436</v>
      </c>
      <c r="E89" s="305">
        <v>2023</v>
      </c>
    </row>
    <row r="90" spans="1:6">
      <c r="A90" s="304" t="s">
        <v>107</v>
      </c>
      <c r="B90" s="304" t="s">
        <v>128</v>
      </c>
      <c r="C90" s="304" t="s">
        <v>120</v>
      </c>
      <c r="D90" s="304" t="s">
        <v>436</v>
      </c>
      <c r="E90" s="305">
        <v>2023</v>
      </c>
    </row>
    <row r="91" spans="1:6">
      <c r="A91" s="304" t="s">
        <v>107</v>
      </c>
      <c r="B91" s="304" t="s">
        <v>128</v>
      </c>
      <c r="C91" s="304" t="s">
        <v>121</v>
      </c>
      <c r="D91" s="304" t="s">
        <v>436</v>
      </c>
      <c r="E91" s="305">
        <v>2023</v>
      </c>
    </row>
    <row r="92" spans="1:6">
      <c r="A92" s="304" t="s">
        <v>108</v>
      </c>
      <c r="B92" s="304" t="s">
        <v>109</v>
      </c>
      <c r="C92" s="304" t="s">
        <v>83</v>
      </c>
      <c r="D92" s="304" t="s">
        <v>430</v>
      </c>
      <c r="E92" s="305">
        <v>2023</v>
      </c>
    </row>
    <row r="93" spans="1:6">
      <c r="A93" s="304" t="s">
        <v>108</v>
      </c>
      <c r="B93" s="304" t="s">
        <v>109</v>
      </c>
      <c r="C93" s="304" t="s">
        <v>89</v>
      </c>
      <c r="D93" s="304" t="s">
        <v>430</v>
      </c>
      <c r="E93" s="305">
        <v>2023</v>
      </c>
    </row>
    <row r="94" spans="1:6">
      <c r="A94" s="304" t="s">
        <v>108</v>
      </c>
      <c r="B94" s="304" t="s">
        <v>109</v>
      </c>
      <c r="C94" s="304" t="s">
        <v>360</v>
      </c>
      <c r="D94" s="304" t="s">
        <v>286</v>
      </c>
      <c r="E94" s="305">
        <v>2023</v>
      </c>
    </row>
    <row r="95" spans="1:6">
      <c r="A95" s="304" t="s">
        <v>108</v>
      </c>
      <c r="B95" s="304" t="s">
        <v>109</v>
      </c>
      <c r="C95" s="304" t="s">
        <v>75</v>
      </c>
      <c r="D95" s="304" t="s">
        <v>430</v>
      </c>
      <c r="E95" s="305">
        <v>2023</v>
      </c>
    </row>
    <row r="96" spans="1:6">
      <c r="A96" s="304" t="s">
        <v>108</v>
      </c>
      <c r="B96" s="304" t="s">
        <v>109</v>
      </c>
      <c r="C96" s="304" t="s">
        <v>76</v>
      </c>
      <c r="D96" s="304" t="s">
        <v>425</v>
      </c>
      <c r="E96" s="305">
        <v>2023</v>
      </c>
    </row>
    <row r="97" spans="1:5">
      <c r="A97" s="304" t="s">
        <v>108</v>
      </c>
      <c r="B97" s="304" t="s">
        <v>109</v>
      </c>
      <c r="C97" s="304" t="s">
        <v>91</v>
      </c>
      <c r="D97" s="304" t="s">
        <v>430</v>
      </c>
      <c r="E97" s="305">
        <v>2023</v>
      </c>
    </row>
    <row r="98" spans="1:5">
      <c r="A98" s="304" t="s">
        <v>108</v>
      </c>
      <c r="B98" s="304" t="s">
        <v>109</v>
      </c>
      <c r="C98" s="304" t="s">
        <v>92</v>
      </c>
      <c r="D98" s="304" t="s">
        <v>430</v>
      </c>
      <c r="E98" s="305">
        <v>2023</v>
      </c>
    </row>
    <row r="99" spans="1:5">
      <c r="A99" s="417" t="s">
        <v>108</v>
      </c>
      <c r="B99" s="417" t="s">
        <v>109</v>
      </c>
      <c r="C99" s="417" t="s">
        <v>86</v>
      </c>
      <c r="D99" s="417" t="s">
        <v>292</v>
      </c>
      <c r="E99" s="305">
        <v>2023</v>
      </c>
    </row>
    <row r="100" spans="1:5">
      <c r="A100" s="304" t="s">
        <v>108</v>
      </c>
      <c r="B100" s="304" t="s">
        <v>109</v>
      </c>
      <c r="C100" s="304" t="s">
        <v>87</v>
      </c>
      <c r="D100" s="304" t="s">
        <v>425</v>
      </c>
      <c r="E100" s="305">
        <v>2023</v>
      </c>
    </row>
    <row r="101" spans="1:5">
      <c r="A101" s="304" t="s">
        <v>108</v>
      </c>
      <c r="B101" s="304" t="s">
        <v>109</v>
      </c>
      <c r="C101" s="304" t="s">
        <v>88</v>
      </c>
      <c r="D101" s="304" t="s">
        <v>430</v>
      </c>
      <c r="E101" s="305">
        <v>2023</v>
      </c>
    </row>
    <row r="102" spans="1:5">
      <c r="A102" s="304" t="s">
        <v>108</v>
      </c>
      <c r="B102" s="304" t="s">
        <v>109</v>
      </c>
      <c r="C102" s="304" t="s">
        <v>90</v>
      </c>
      <c r="D102" s="304" t="s">
        <v>430</v>
      </c>
      <c r="E102" s="305">
        <v>2023</v>
      </c>
    </row>
    <row r="103" spans="1:5">
      <c r="A103" s="304" t="s">
        <v>108</v>
      </c>
      <c r="B103" s="304" t="s">
        <v>109</v>
      </c>
      <c r="C103" s="304" t="s">
        <v>78</v>
      </c>
      <c r="D103" s="304" t="s">
        <v>430</v>
      </c>
      <c r="E103" s="305">
        <v>2023</v>
      </c>
    </row>
    <row r="104" spans="1:5">
      <c r="A104" s="304" t="s">
        <v>108</v>
      </c>
      <c r="B104" s="304" t="s">
        <v>109</v>
      </c>
      <c r="C104" s="304" t="s">
        <v>79</v>
      </c>
      <c r="D104" s="304" t="s">
        <v>430</v>
      </c>
      <c r="E104" s="305">
        <v>2023</v>
      </c>
    </row>
    <row r="105" spans="1:5">
      <c r="A105" s="304" t="s">
        <v>108</v>
      </c>
      <c r="B105" s="304" t="s">
        <v>109</v>
      </c>
      <c r="C105" s="304" t="s">
        <v>354</v>
      </c>
      <c r="D105" s="304" t="s">
        <v>430</v>
      </c>
      <c r="E105" s="305">
        <v>2023</v>
      </c>
    </row>
    <row r="106" spans="1:5">
      <c r="A106" s="304" t="s">
        <v>108</v>
      </c>
      <c r="B106" s="304" t="s">
        <v>109</v>
      </c>
      <c r="C106" s="304" t="s">
        <v>85</v>
      </c>
      <c r="D106" s="304" t="s">
        <v>430</v>
      </c>
      <c r="E106" s="305">
        <v>2023</v>
      </c>
    </row>
    <row r="107" spans="1:5">
      <c r="A107" s="304" t="s">
        <v>108</v>
      </c>
      <c r="B107" s="304" t="s">
        <v>109</v>
      </c>
      <c r="C107" s="304" t="s">
        <v>84</v>
      </c>
      <c r="D107" s="304" t="s">
        <v>425</v>
      </c>
      <c r="E107" s="305">
        <v>2023</v>
      </c>
    </row>
    <row r="108" spans="1:5">
      <c r="A108" s="304" t="s">
        <v>108</v>
      </c>
      <c r="B108" s="304" t="s">
        <v>109</v>
      </c>
      <c r="C108" s="304" t="s">
        <v>77</v>
      </c>
      <c r="D108" s="304" t="s">
        <v>430</v>
      </c>
      <c r="E108" s="305">
        <v>2023</v>
      </c>
    </row>
    <row r="109" spans="1:5">
      <c r="A109" s="304" t="s">
        <v>108</v>
      </c>
      <c r="B109" s="304" t="s">
        <v>109</v>
      </c>
      <c r="C109" s="304" t="s">
        <v>80</v>
      </c>
      <c r="D109" s="304" t="s">
        <v>430</v>
      </c>
      <c r="E109" s="305">
        <v>2023</v>
      </c>
    </row>
    <row r="110" spans="1:5">
      <c r="A110" s="304" t="s">
        <v>108</v>
      </c>
      <c r="B110" s="304" t="s">
        <v>109</v>
      </c>
      <c r="C110" s="304" t="s">
        <v>81</v>
      </c>
      <c r="D110" s="304" t="s">
        <v>430</v>
      </c>
      <c r="E110" s="305">
        <v>2023</v>
      </c>
    </row>
    <row r="111" spans="1:5">
      <c r="A111" s="304" t="s">
        <v>108</v>
      </c>
      <c r="B111" s="304" t="s">
        <v>109</v>
      </c>
      <c r="C111" s="304" t="s">
        <v>82</v>
      </c>
      <c r="D111" s="304" t="s">
        <v>425</v>
      </c>
      <c r="E111" s="305">
        <v>2023</v>
      </c>
    </row>
    <row r="112" spans="1:5">
      <c r="A112" s="304" t="s">
        <v>620</v>
      </c>
      <c r="B112" s="304" t="s">
        <v>620</v>
      </c>
      <c r="C112" s="304" t="s">
        <v>406</v>
      </c>
      <c r="D112" s="304" t="s">
        <v>11</v>
      </c>
      <c r="E112" s="305">
        <v>2023</v>
      </c>
    </row>
    <row r="113" spans="1:5">
      <c r="A113" s="304" t="s">
        <v>616</v>
      </c>
      <c r="B113" s="304" t="s">
        <v>616</v>
      </c>
      <c r="C113" s="304" t="s">
        <v>630</v>
      </c>
      <c r="D113" s="304" t="s">
        <v>11</v>
      </c>
      <c r="E113" s="305">
        <v>2023</v>
      </c>
    </row>
    <row r="114" spans="1:5">
      <c r="A114" s="304" t="s">
        <v>617</v>
      </c>
      <c r="B114" s="304" t="s">
        <v>617</v>
      </c>
      <c r="C114" s="304" t="s">
        <v>631</v>
      </c>
      <c r="D114" s="304" t="s">
        <v>485</v>
      </c>
      <c r="E114" s="305">
        <v>2023</v>
      </c>
    </row>
    <row r="115" spans="1:5">
      <c r="A115" s="304" t="s">
        <v>617</v>
      </c>
      <c r="B115" s="304" t="s">
        <v>617</v>
      </c>
      <c r="C115" s="304" t="s">
        <v>632</v>
      </c>
      <c r="D115" s="304" t="s">
        <v>484</v>
      </c>
      <c r="E115" s="305">
        <v>2023</v>
      </c>
    </row>
    <row r="116" spans="1:5">
      <c r="A116" s="304" t="s">
        <v>617</v>
      </c>
      <c r="B116" s="304" t="s">
        <v>617</v>
      </c>
      <c r="C116" s="304" t="s">
        <v>633</v>
      </c>
      <c r="D116" s="304" t="s">
        <v>483</v>
      </c>
      <c r="E116" s="305">
        <v>2023</v>
      </c>
    </row>
  </sheetData>
  <pageMargins left="0.51181102362204722" right="0.51181102362204722" top="1.3474015748031496" bottom="0.78740157480314965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H38"/>
  <sheetViews>
    <sheetView showGridLines="0" zoomScale="120" zoomScaleNormal="120" workbookViewId="0">
      <selection activeCell="O32" sqref="O32"/>
    </sheetView>
  </sheetViews>
  <sheetFormatPr defaultColWidth="9.140625" defaultRowHeight="12.75"/>
  <cols>
    <col min="1" max="1" width="4.28515625" customWidth="1"/>
    <col min="2" max="2" width="9.85546875" customWidth="1"/>
    <col min="3" max="3" width="10.42578125" customWidth="1"/>
    <col min="4" max="4" width="11" bestFit="1" customWidth="1"/>
    <col min="5" max="5" width="7.42578125" bestFit="1" customWidth="1"/>
    <col min="8" max="8" width="9.42578125" customWidth="1"/>
    <col min="9" max="9" width="10.5703125" customWidth="1"/>
    <col min="10" max="10" width="12.28515625" bestFit="1" customWidth="1"/>
    <col min="12" max="12" width="10.42578125" bestFit="1" customWidth="1"/>
    <col min="14" max="14" width="9.7109375" customWidth="1"/>
    <col min="15" max="15" width="9.85546875" customWidth="1"/>
    <col min="16" max="16" width="12.28515625" bestFit="1" customWidth="1"/>
    <col min="18" max="18" width="11.140625" bestFit="1" customWidth="1"/>
    <col min="22" max="22" width="10.140625" bestFit="1" customWidth="1"/>
    <col min="24" max="24" width="11.140625" bestFit="1" customWidth="1"/>
    <col min="28" max="28" width="10.140625" bestFit="1" customWidth="1"/>
    <col min="34" max="34" width="11" bestFit="1" customWidth="1"/>
    <col min="36" max="36" width="10" bestFit="1" customWidth="1"/>
    <col min="38" max="38" width="10" customWidth="1"/>
    <col min="39" max="39" width="10.140625" customWidth="1"/>
    <col min="40" max="40" width="13.28515625" customWidth="1"/>
    <col min="41" max="41" width="10.5703125" customWidth="1"/>
    <col min="42" max="42" width="11.85546875" customWidth="1"/>
    <col min="46" max="46" width="11.85546875" customWidth="1"/>
    <col min="47" max="47" width="10.28515625" customWidth="1"/>
    <col min="48" max="48" width="11" bestFit="1" customWidth="1"/>
    <col min="50" max="50" width="12" customWidth="1"/>
    <col min="52" max="52" width="12.28515625" bestFit="1" customWidth="1"/>
    <col min="54" max="54" width="11.42578125" customWidth="1"/>
    <col min="56" max="56" width="10.7109375" customWidth="1"/>
    <col min="58" max="58" width="12.5703125" customWidth="1"/>
    <col min="60" max="60" width="13.5703125" customWidth="1"/>
  </cols>
  <sheetData>
    <row r="1" spans="1:60">
      <c r="B1" s="502" t="s">
        <v>773</v>
      </c>
      <c r="C1" s="502"/>
      <c r="D1" s="502"/>
      <c r="E1" s="502"/>
      <c r="F1" s="502"/>
      <c r="H1" s="502" t="s">
        <v>774</v>
      </c>
      <c r="I1" s="502"/>
      <c r="J1" s="502"/>
      <c r="K1" s="502"/>
      <c r="L1" s="502"/>
      <c r="N1" s="502" t="s">
        <v>775</v>
      </c>
      <c r="O1" s="502"/>
      <c r="P1" s="502"/>
      <c r="Q1" s="502"/>
      <c r="R1" s="502"/>
      <c r="T1" s="505" t="s">
        <v>776</v>
      </c>
      <c r="U1" s="506"/>
      <c r="V1" s="506"/>
      <c r="W1" s="506"/>
      <c r="X1" s="507"/>
      <c r="Z1" s="505" t="s">
        <v>777</v>
      </c>
      <c r="AA1" s="506"/>
      <c r="AB1" s="506"/>
      <c r="AC1" s="506"/>
      <c r="AD1" s="507"/>
      <c r="AF1" s="505" t="s">
        <v>778</v>
      </c>
      <c r="AG1" s="506"/>
      <c r="AH1" s="506"/>
      <c r="AI1" s="506"/>
      <c r="AJ1" s="507"/>
      <c r="AL1" s="502" t="s">
        <v>779</v>
      </c>
      <c r="AM1" s="502"/>
      <c r="AN1" s="502"/>
      <c r="AO1" s="502"/>
      <c r="AP1" s="502"/>
      <c r="AR1" s="505" t="s">
        <v>780</v>
      </c>
      <c r="AS1" s="506"/>
      <c r="AT1" s="506"/>
      <c r="AU1" s="506"/>
      <c r="AV1" s="507"/>
      <c r="AX1" s="505" t="s">
        <v>781</v>
      </c>
      <c r="AY1" s="506"/>
      <c r="AZ1" s="506"/>
      <c r="BA1" s="506"/>
      <c r="BB1" s="507"/>
      <c r="BD1" s="505" t="s">
        <v>761</v>
      </c>
      <c r="BE1" s="506"/>
      <c r="BF1" s="506"/>
      <c r="BG1" s="506"/>
      <c r="BH1" s="507"/>
    </row>
    <row r="2" spans="1:60">
      <c r="B2" s="508" t="s">
        <v>462</v>
      </c>
      <c r="C2" s="508"/>
      <c r="D2" s="508"/>
      <c r="E2" s="508"/>
      <c r="F2" s="508"/>
      <c r="H2" s="508" t="s">
        <v>463</v>
      </c>
      <c r="I2" s="508"/>
      <c r="J2" s="508"/>
      <c r="K2" s="508"/>
      <c r="L2" s="508"/>
      <c r="N2" s="508" t="s">
        <v>464</v>
      </c>
      <c r="O2" s="508"/>
      <c r="P2" s="508"/>
      <c r="Q2" s="508"/>
      <c r="R2" s="508"/>
      <c r="T2" s="497" t="s">
        <v>465</v>
      </c>
      <c r="U2" s="498"/>
      <c r="V2" s="498"/>
      <c r="W2" s="498"/>
      <c r="X2" s="499"/>
      <c r="Z2" s="497" t="s">
        <v>466</v>
      </c>
      <c r="AA2" s="498"/>
      <c r="AB2" s="498"/>
      <c r="AC2" s="498"/>
      <c r="AD2" s="499"/>
      <c r="AF2" s="497" t="s">
        <v>467</v>
      </c>
      <c r="AG2" s="498"/>
      <c r="AH2" s="498"/>
      <c r="AI2" s="498"/>
      <c r="AJ2" s="499"/>
      <c r="AL2" s="508" t="s">
        <v>468</v>
      </c>
      <c r="AM2" s="508"/>
      <c r="AN2" s="508"/>
      <c r="AO2" s="508"/>
      <c r="AP2" s="508"/>
      <c r="AR2" s="497" t="s">
        <v>609</v>
      </c>
      <c r="AS2" s="498"/>
      <c r="AT2" s="498"/>
      <c r="AU2" s="498"/>
      <c r="AV2" s="499"/>
      <c r="AX2" s="497" t="s">
        <v>604</v>
      </c>
      <c r="AY2" s="498"/>
      <c r="AZ2" s="498"/>
      <c r="BA2" s="498"/>
      <c r="BB2" s="499"/>
      <c r="BD2" s="497" t="s">
        <v>469</v>
      </c>
      <c r="BE2" s="498"/>
      <c r="BF2" s="498"/>
      <c r="BG2" s="498"/>
      <c r="BH2" s="499"/>
    </row>
    <row r="3" spans="1:60">
      <c r="B3" s="3" t="s">
        <v>742</v>
      </c>
      <c r="H3" s="3" t="s">
        <v>742</v>
      </c>
      <c r="N3" s="3" t="s">
        <v>742</v>
      </c>
      <c r="T3" s="3" t="s">
        <v>742</v>
      </c>
      <c r="Z3" s="3" t="s">
        <v>742</v>
      </c>
      <c r="AF3" s="3" t="s">
        <v>742</v>
      </c>
      <c r="AL3" s="3" t="s">
        <v>742</v>
      </c>
      <c r="AR3" s="3" t="s">
        <v>742</v>
      </c>
      <c r="AX3" s="3" t="s">
        <v>742</v>
      </c>
      <c r="BD3" s="3" t="s">
        <v>742</v>
      </c>
    </row>
    <row r="4" spans="1:60">
      <c r="A4" s="44" t="s">
        <v>764</v>
      </c>
      <c r="B4" s="149">
        <f>N4/220*120</f>
        <v>760.4971363636364</v>
      </c>
      <c r="C4" s="43">
        <v>120</v>
      </c>
      <c r="D4" s="51">
        <f>B4/C4</f>
        <v>6.3374761363636365</v>
      </c>
      <c r="E4" s="51">
        <f>D4*E5</f>
        <v>0.76049713636363636</v>
      </c>
      <c r="F4" s="51">
        <f>D4+E4</f>
        <v>7.0979732727272733</v>
      </c>
      <c r="G4" s="44" t="s">
        <v>764</v>
      </c>
      <c r="H4" s="150">
        <f>N4/220*180-0.01</f>
        <v>1140.7357045454546</v>
      </c>
      <c r="I4" s="43">
        <v>180</v>
      </c>
      <c r="J4" s="51">
        <f>H4/I4</f>
        <v>6.3374205808080815</v>
      </c>
      <c r="K4" s="51">
        <f>J4*K5</f>
        <v>0.76049046969696976</v>
      </c>
      <c r="L4" s="51">
        <f>J4+K4</f>
        <v>7.0979110505050516</v>
      </c>
      <c r="M4" s="44" t="s">
        <v>764</v>
      </c>
      <c r="N4" s="316">
        <f>1309.15*1.065</f>
        <v>1394.2447500000001</v>
      </c>
      <c r="O4" s="43">
        <v>220</v>
      </c>
      <c r="P4" s="51">
        <f>N4/O4</f>
        <v>6.3374761363636365</v>
      </c>
      <c r="Q4" s="51">
        <f>P4*Q5</f>
        <v>0.76049713636363636</v>
      </c>
      <c r="R4" s="51">
        <f>P4+Q4</f>
        <v>7.0979732727272733</v>
      </c>
      <c r="S4" s="44" t="s">
        <v>764</v>
      </c>
      <c r="T4" s="317">
        <f>AF4/220*120</f>
        <v>760.4971363636364</v>
      </c>
      <c r="U4" s="43">
        <v>120</v>
      </c>
      <c r="V4" s="51">
        <f>T4/U4</f>
        <v>6.3374761363636365</v>
      </c>
      <c r="W4" s="51">
        <f>V4*W5</f>
        <v>0.76049713636363636</v>
      </c>
      <c r="X4" s="51">
        <f>V4+W4</f>
        <v>7.0979732727272733</v>
      </c>
      <c r="Y4" s="44" t="s">
        <v>764</v>
      </c>
      <c r="Z4" s="318">
        <f>AF4/220*180</f>
        <v>1140.7457045454546</v>
      </c>
      <c r="AA4" s="43">
        <v>180</v>
      </c>
      <c r="AB4" s="51">
        <f>Z4/AA4</f>
        <v>6.3374761363636365</v>
      </c>
      <c r="AC4" s="51">
        <f>AB4*AC5</f>
        <v>0.76049713636363636</v>
      </c>
      <c r="AD4" s="51">
        <f>AB4+AC4</f>
        <v>7.0979732727272733</v>
      </c>
      <c r="AE4" s="44" t="s">
        <v>764</v>
      </c>
      <c r="AF4" s="316">
        <f>1309.15*1.065</f>
        <v>1394.2447500000001</v>
      </c>
      <c r="AG4" s="43">
        <v>220</v>
      </c>
      <c r="AH4" s="51">
        <f>AF4/AG4</f>
        <v>6.3374761363636365</v>
      </c>
      <c r="AI4" s="51">
        <f>AH4*AI5</f>
        <v>0.76049713636363636</v>
      </c>
      <c r="AJ4" s="51">
        <f>AH4+AI4</f>
        <v>7.0979732727272733</v>
      </c>
      <c r="AK4" s="44" t="s">
        <v>764</v>
      </c>
      <c r="AL4" s="316">
        <f>1309.15*1.065</f>
        <v>1394.2447500000001</v>
      </c>
      <c r="AM4" s="43">
        <v>220</v>
      </c>
      <c r="AN4" s="51">
        <f>AL4/AM4</f>
        <v>6.3374761363636365</v>
      </c>
      <c r="AO4" s="51">
        <f>AN4*AO5</f>
        <v>0.76049713636363636</v>
      </c>
      <c r="AP4" s="51">
        <f>AN4+AO4</f>
        <v>7.0979732727272733</v>
      </c>
      <c r="AQ4" s="44" t="s">
        <v>764</v>
      </c>
      <c r="AR4" s="316">
        <f>1309.15*1.065</f>
        <v>1394.2447500000001</v>
      </c>
      <c r="AS4" s="43">
        <v>220</v>
      </c>
      <c r="AT4" s="51">
        <f>AR4/AS4</f>
        <v>6.3374761363636365</v>
      </c>
      <c r="AU4" s="51">
        <f>AT4*AU5</f>
        <v>0.76049713636363636</v>
      </c>
      <c r="AV4" s="51">
        <f>AT4+AU4</f>
        <v>7.0979732727272733</v>
      </c>
      <c r="AW4" s="44" t="s">
        <v>764</v>
      </c>
      <c r="AX4" s="316">
        <f>(BD4/220)*120</f>
        <v>791.35502727272728</v>
      </c>
      <c r="AY4" s="43">
        <v>120</v>
      </c>
      <c r="AZ4" s="51">
        <f>AX4/AY4</f>
        <v>6.5946252272727275</v>
      </c>
      <c r="BA4" s="51">
        <f>AZ4*BA5</f>
        <v>0.79135502727272722</v>
      </c>
      <c r="BB4" s="51">
        <f>AZ4+BA4</f>
        <v>7.3859802545454549</v>
      </c>
      <c r="BC4" s="44" t="s">
        <v>764</v>
      </c>
      <c r="BD4" s="316">
        <f>1362.27*1.065</f>
        <v>1450.81755</v>
      </c>
      <c r="BE4" s="43">
        <v>220</v>
      </c>
      <c r="BF4" s="51">
        <f>BD4/BE4</f>
        <v>6.5946252272727275</v>
      </c>
      <c r="BG4" s="51">
        <f>BF4*BG5</f>
        <v>0.79135502727272722</v>
      </c>
      <c r="BH4" s="51">
        <f>BF4+BG4</f>
        <v>7.3859802545454549</v>
      </c>
    </row>
    <row r="5" spans="1:60">
      <c r="B5" s="500" t="s">
        <v>470</v>
      </c>
      <c r="C5" s="501"/>
      <c r="D5" s="43" t="s">
        <v>471</v>
      </c>
      <c r="E5" s="52">
        <v>0.12</v>
      </c>
      <c r="F5" s="43" t="s">
        <v>472</v>
      </c>
      <c r="H5" s="500" t="s">
        <v>470</v>
      </c>
      <c r="I5" s="501"/>
      <c r="J5" s="43" t="s">
        <v>473</v>
      </c>
      <c r="K5" s="52">
        <v>0.12</v>
      </c>
      <c r="L5" s="43" t="s">
        <v>474</v>
      </c>
      <c r="N5" s="500" t="s">
        <v>470</v>
      </c>
      <c r="O5" s="501"/>
      <c r="P5" s="43" t="s">
        <v>894</v>
      </c>
      <c r="Q5" s="52">
        <v>0.12</v>
      </c>
      <c r="R5" s="43" t="s">
        <v>895</v>
      </c>
      <c r="T5" s="500" t="s">
        <v>470</v>
      </c>
      <c r="U5" s="501"/>
      <c r="V5" s="43" t="s">
        <v>475</v>
      </c>
      <c r="W5" s="52">
        <v>0.12</v>
      </c>
      <c r="X5" s="43" t="s">
        <v>476</v>
      </c>
      <c r="Z5" s="500" t="s">
        <v>470</v>
      </c>
      <c r="AA5" s="501"/>
      <c r="AB5" s="43" t="s">
        <v>477</v>
      </c>
      <c r="AC5" s="52">
        <v>0.12</v>
      </c>
      <c r="AD5" s="43" t="s">
        <v>478</v>
      </c>
      <c r="AF5" s="500" t="s">
        <v>470</v>
      </c>
      <c r="AG5" s="501"/>
      <c r="AH5" s="43" t="s">
        <v>479</v>
      </c>
      <c r="AI5" s="52">
        <v>0.12</v>
      </c>
      <c r="AJ5" s="43" t="s">
        <v>480</v>
      </c>
      <c r="AL5" s="500" t="s">
        <v>470</v>
      </c>
      <c r="AM5" s="501"/>
      <c r="AN5" s="43" t="s">
        <v>481</v>
      </c>
      <c r="AO5" s="52">
        <v>0.12</v>
      </c>
      <c r="AP5" s="43" t="s">
        <v>482</v>
      </c>
      <c r="AR5" s="500" t="s">
        <v>470</v>
      </c>
      <c r="AS5" s="501"/>
      <c r="AT5" s="43" t="s">
        <v>481</v>
      </c>
      <c r="AU5" s="52">
        <v>0.12</v>
      </c>
      <c r="AV5" s="43" t="s">
        <v>482</v>
      </c>
      <c r="AX5" s="500" t="s">
        <v>470</v>
      </c>
      <c r="AY5" s="501"/>
      <c r="AZ5" s="43" t="s">
        <v>600</v>
      </c>
      <c r="BA5" s="52">
        <v>0.12</v>
      </c>
      <c r="BB5" s="43" t="s">
        <v>601</v>
      </c>
      <c r="BD5" s="500" t="s">
        <v>470</v>
      </c>
      <c r="BE5" s="501"/>
      <c r="BF5" s="43" t="s">
        <v>602</v>
      </c>
      <c r="BG5" s="52">
        <v>0.12</v>
      </c>
      <c r="BH5" s="43" t="s">
        <v>603</v>
      </c>
    </row>
    <row r="6" spans="1:60">
      <c r="B6" s="3"/>
      <c r="C6" s="3"/>
      <c r="D6" s="43">
        <f>87.5%*C4</f>
        <v>105</v>
      </c>
      <c r="E6" s="180"/>
      <c r="F6" s="43">
        <f>12.5%*C4</f>
        <v>15</v>
      </c>
      <c r="H6" s="3"/>
      <c r="I6" s="3"/>
      <c r="J6" s="43">
        <f>87.5%*I4</f>
        <v>157.5</v>
      </c>
      <c r="K6" s="180"/>
      <c r="L6" s="43">
        <f>12.5%*I4</f>
        <v>22.5</v>
      </c>
      <c r="N6" s="3"/>
      <c r="O6" s="3"/>
      <c r="P6" s="43">
        <f>87.5%*O4</f>
        <v>192.5</v>
      </c>
      <c r="Q6" s="180"/>
      <c r="R6" s="43">
        <f>12.5%*O4</f>
        <v>27.5</v>
      </c>
      <c r="T6" s="3"/>
      <c r="U6" s="3"/>
      <c r="V6" s="43">
        <f>55%*U4</f>
        <v>66</v>
      </c>
      <c r="W6" s="180"/>
      <c r="X6" s="43">
        <f>45%*U4</f>
        <v>54</v>
      </c>
      <c r="Z6" s="3"/>
      <c r="AA6" s="3"/>
      <c r="AB6" s="43">
        <f>55%*AA4</f>
        <v>99.000000000000014</v>
      </c>
      <c r="AC6" s="180"/>
      <c r="AD6" s="43">
        <f>45%*AA4</f>
        <v>81</v>
      </c>
      <c r="AF6" s="3"/>
      <c r="AG6" s="3"/>
      <c r="AH6" s="43">
        <f>55%*AG4</f>
        <v>121.00000000000001</v>
      </c>
      <c r="AI6" s="180"/>
      <c r="AJ6" s="43">
        <f>45%*AG4</f>
        <v>99</v>
      </c>
      <c r="AL6" s="3"/>
      <c r="AM6" s="3"/>
      <c r="AN6" s="43">
        <f>62.5%*AM4</f>
        <v>137.5</v>
      </c>
      <c r="AO6" s="180"/>
      <c r="AP6" s="43">
        <f>37.5%*AM4</f>
        <v>82.5</v>
      </c>
      <c r="AR6" s="3"/>
      <c r="AS6" s="3"/>
      <c r="AT6" s="43">
        <f>62.5%*AS4</f>
        <v>137.5</v>
      </c>
      <c r="AU6" s="180"/>
      <c r="AV6" s="43">
        <f>37.5%*AS4</f>
        <v>82.5</v>
      </c>
      <c r="AX6" s="3"/>
      <c r="AY6" s="3"/>
      <c r="AZ6" s="43">
        <f>62.5%*AY4</f>
        <v>75</v>
      </c>
      <c r="BA6" s="180"/>
      <c r="BB6" s="43">
        <f>37.5%*AY4</f>
        <v>45</v>
      </c>
      <c r="BD6" s="3"/>
      <c r="BE6" s="3"/>
      <c r="BF6" s="43">
        <f>62.5%*BE4</f>
        <v>137.5</v>
      </c>
      <c r="BG6" s="180"/>
      <c r="BH6" s="43">
        <f>37.5%*BE4</f>
        <v>82.5</v>
      </c>
    </row>
    <row r="7" spans="1:60">
      <c r="B7" s="3"/>
      <c r="C7" s="3"/>
      <c r="D7" s="51">
        <f>D4*D6</f>
        <v>665.43499431818179</v>
      </c>
      <c r="E7" s="181"/>
      <c r="F7" s="51">
        <f>F4*F6</f>
        <v>106.4695990909091</v>
      </c>
      <c r="H7" s="3"/>
      <c r="I7" s="3"/>
      <c r="J7" s="51">
        <f>J4*J6</f>
        <v>998.14374147727278</v>
      </c>
      <c r="K7" s="181"/>
      <c r="L7" s="51">
        <f>L4*L6</f>
        <v>159.70299863636367</v>
      </c>
      <c r="N7" s="3"/>
      <c r="O7" s="3"/>
      <c r="P7" s="51">
        <f>P4*P6</f>
        <v>1219.9641562500001</v>
      </c>
      <c r="Q7" s="181"/>
      <c r="R7" s="51">
        <f>R4*R6</f>
        <v>195.19426500000003</v>
      </c>
      <c r="T7" s="3"/>
      <c r="U7" s="3"/>
      <c r="V7" s="51">
        <f>V4*V6</f>
        <v>418.27342500000003</v>
      </c>
      <c r="W7" s="181"/>
      <c r="X7" s="51">
        <f>X4*X6</f>
        <v>383.29055672727276</v>
      </c>
      <c r="Z7" s="3"/>
      <c r="AA7" s="3"/>
      <c r="AB7" s="51">
        <f>AB4*AB6</f>
        <v>627.41013750000013</v>
      </c>
      <c r="AC7" s="181"/>
      <c r="AD7" s="51">
        <f>AD4*AD6</f>
        <v>574.93583509090911</v>
      </c>
      <c r="AF7" s="3"/>
      <c r="AG7" s="3"/>
      <c r="AH7" s="51">
        <f>AH4*AH6</f>
        <v>766.83461250000016</v>
      </c>
      <c r="AI7" s="181"/>
      <c r="AJ7" s="51">
        <f>AJ4*AJ6</f>
        <v>702.69935400000008</v>
      </c>
      <c r="AL7" s="3"/>
      <c r="AM7" s="3"/>
      <c r="AN7" s="51">
        <f>AN4*AN6</f>
        <v>871.40296875000001</v>
      </c>
      <c r="AO7" s="181"/>
      <c r="AP7" s="51">
        <f>AP4*AP6</f>
        <v>585.58279500000003</v>
      </c>
      <c r="AR7" s="3"/>
      <c r="AS7" s="3"/>
      <c r="AT7" s="51">
        <f>AT4*AT6</f>
        <v>871.40296875000001</v>
      </c>
      <c r="AU7" s="181"/>
      <c r="AV7" s="51">
        <f>AV4*AV6</f>
        <v>585.58279500000003</v>
      </c>
      <c r="AX7" s="3"/>
      <c r="AY7" s="3"/>
      <c r="AZ7" s="51">
        <f>AZ4*AZ6</f>
        <v>494.59689204545458</v>
      </c>
      <c r="BA7" s="181"/>
      <c r="BB7" s="51">
        <f>BB4*BB6</f>
        <v>332.36911145454548</v>
      </c>
      <c r="BD7" s="3"/>
      <c r="BE7" s="3"/>
      <c r="BF7" s="51">
        <f>BF4*BF6</f>
        <v>906.76096875000007</v>
      </c>
      <c r="BG7" s="181"/>
      <c r="BH7" s="51">
        <f>BH4*BH6</f>
        <v>609.34337100000005</v>
      </c>
    </row>
    <row r="8" spans="1:60">
      <c r="B8" s="3"/>
      <c r="C8" s="3"/>
      <c r="D8" s="3"/>
      <c r="E8" s="315">
        <f>D7+F7+0.01</f>
        <v>771.91459340909091</v>
      </c>
      <c r="F8" s="3" t="s">
        <v>764</v>
      </c>
      <c r="H8" s="3"/>
      <c r="I8" s="3"/>
      <c r="J8" s="3"/>
      <c r="K8" s="316">
        <f>J7+L7+0.01</f>
        <v>1157.8567401136365</v>
      </c>
      <c r="L8" s="3" t="s">
        <v>764</v>
      </c>
      <c r="N8" s="3"/>
      <c r="O8" s="3"/>
      <c r="P8" s="3"/>
      <c r="Q8" s="316">
        <f>P7+R7</f>
        <v>1415.1584212500002</v>
      </c>
      <c r="R8" s="3" t="s">
        <v>764</v>
      </c>
      <c r="T8" s="3"/>
      <c r="U8" s="3"/>
      <c r="V8" s="3"/>
      <c r="W8" s="315">
        <f>V7+X7-0.01</f>
        <v>801.5539817272728</v>
      </c>
      <c r="X8" s="3" t="s">
        <v>764</v>
      </c>
      <c r="Z8" s="3"/>
      <c r="AA8" s="3"/>
      <c r="AB8" s="3"/>
      <c r="AC8" s="316">
        <f>AB7+AD7-0.02</f>
        <v>1202.3259725909093</v>
      </c>
      <c r="AD8" s="3" t="s">
        <v>764</v>
      </c>
      <c r="AF8" s="3"/>
      <c r="AG8" s="3"/>
      <c r="AH8" s="44"/>
      <c r="AI8" s="316">
        <f>AH7+AJ7+0.01</f>
        <v>1469.5439665000001</v>
      </c>
      <c r="AJ8" s="3" t="s">
        <v>764</v>
      </c>
      <c r="AL8" s="3"/>
      <c r="AM8" s="3"/>
      <c r="AN8" s="44"/>
      <c r="AO8" s="316">
        <f>AN7+AP7-0.01</f>
        <v>1456.9757637499999</v>
      </c>
      <c r="AP8" s="3" t="s">
        <v>764</v>
      </c>
      <c r="AR8" s="3"/>
      <c r="AS8" s="3"/>
      <c r="AT8" s="44"/>
      <c r="AU8" s="316">
        <f>AT7+AV7-0.01</f>
        <v>1456.9757637499999</v>
      </c>
      <c r="AV8" s="3" t="s">
        <v>764</v>
      </c>
      <c r="AX8" s="3"/>
      <c r="AY8" s="3"/>
      <c r="AZ8" s="3"/>
      <c r="BA8" s="316">
        <f>AZ7+BB7-0.01</f>
        <v>826.95600350000007</v>
      </c>
      <c r="BB8" s="26" t="s">
        <v>764</v>
      </c>
      <c r="BD8" s="3"/>
      <c r="BE8" s="3"/>
      <c r="BF8" s="3"/>
      <c r="BG8" s="316">
        <f>BF7+BH7</f>
        <v>1516.1043397500002</v>
      </c>
      <c r="BH8" s="26" t="s">
        <v>764</v>
      </c>
    </row>
    <row r="9" spans="1:60">
      <c r="B9" s="3" t="s">
        <v>742</v>
      </c>
      <c r="C9" s="3"/>
      <c r="D9" s="3"/>
      <c r="E9" s="3"/>
      <c r="F9" s="3"/>
      <c r="H9" s="3" t="s">
        <v>742</v>
      </c>
      <c r="I9" s="3"/>
      <c r="J9" s="3"/>
      <c r="K9" s="3"/>
      <c r="L9" s="3"/>
      <c r="N9" s="3" t="s">
        <v>742</v>
      </c>
      <c r="O9" s="3"/>
      <c r="P9" s="3"/>
      <c r="Q9" s="3"/>
      <c r="R9" s="3"/>
      <c r="T9" s="3" t="s">
        <v>742</v>
      </c>
      <c r="U9" s="3"/>
      <c r="V9" s="3"/>
      <c r="W9" s="3"/>
      <c r="X9" s="3"/>
      <c r="Z9" s="3" t="s">
        <v>742</v>
      </c>
      <c r="AA9" s="3"/>
      <c r="AB9" s="3"/>
      <c r="AC9" s="3"/>
      <c r="AD9" s="3"/>
      <c r="AF9" s="3" t="s">
        <v>742</v>
      </c>
      <c r="AG9" s="3"/>
      <c r="AH9" s="3"/>
      <c r="AI9" s="3"/>
      <c r="AJ9" s="3"/>
      <c r="AL9" s="3" t="s">
        <v>742</v>
      </c>
      <c r="AM9" s="3"/>
      <c r="AN9" s="3"/>
      <c r="AO9" s="3"/>
      <c r="AP9" s="3"/>
      <c r="AR9" s="3" t="s">
        <v>742</v>
      </c>
      <c r="AS9" s="3"/>
      <c r="AT9" s="3"/>
      <c r="AU9" s="3"/>
      <c r="AV9" s="3"/>
      <c r="AX9" s="3" t="s">
        <v>742</v>
      </c>
      <c r="AY9" s="3"/>
      <c r="AZ9" s="3"/>
      <c r="BA9" s="3"/>
      <c r="BB9" s="3"/>
      <c r="BD9" s="3" t="s">
        <v>742</v>
      </c>
      <c r="BE9" s="3"/>
      <c r="BF9" s="3"/>
      <c r="BG9" s="3"/>
      <c r="BH9" s="3"/>
    </row>
    <row r="10" spans="1:60">
      <c r="A10" s="44" t="s">
        <v>764</v>
      </c>
      <c r="B10" s="164">
        <f>N10/220*120</f>
        <v>785.67373636363629</v>
      </c>
      <c r="C10" s="43">
        <v>120</v>
      </c>
      <c r="D10" s="51">
        <f>B10/C10</f>
        <v>6.5472811363636358</v>
      </c>
      <c r="E10" s="51">
        <f>D10*E11</f>
        <v>0.78567373636363624</v>
      </c>
      <c r="F10" s="51">
        <f>D10+E10</f>
        <v>7.3329548727272718</v>
      </c>
      <c r="G10" s="44" t="s">
        <v>764</v>
      </c>
      <c r="H10" s="165">
        <f>N10/220*180</f>
        <v>1178.5106045454545</v>
      </c>
      <c r="I10" s="43">
        <v>180</v>
      </c>
      <c r="J10" s="51">
        <f>H10/I10</f>
        <v>6.5472811363636358</v>
      </c>
      <c r="K10" s="51">
        <f>J10*K11</f>
        <v>0.78567373636363624</v>
      </c>
      <c r="L10" s="51">
        <f>J10+K10</f>
        <v>7.3329548727272718</v>
      </c>
      <c r="M10" s="44" t="s">
        <v>764</v>
      </c>
      <c r="N10" s="165">
        <f>1352.49*1.065</f>
        <v>1440.40185</v>
      </c>
      <c r="O10" s="43">
        <v>220</v>
      </c>
      <c r="P10" s="51">
        <f>N10/O10</f>
        <v>6.5472811363636358</v>
      </c>
      <c r="Q10" s="51">
        <f>P10*Q11</f>
        <v>0.78567373636363624</v>
      </c>
      <c r="R10" s="51">
        <f>P10+Q10</f>
        <v>7.3329548727272718</v>
      </c>
      <c r="S10" s="44" t="s">
        <v>764</v>
      </c>
      <c r="T10" s="164">
        <f>AF10/220*120</f>
        <v>785.67373636363629</v>
      </c>
      <c r="U10" s="43">
        <v>120</v>
      </c>
      <c r="V10" s="51">
        <f>T10/U10</f>
        <v>6.5472811363636358</v>
      </c>
      <c r="W10" s="51">
        <f>V10*W11</f>
        <v>0.78567373636363624</v>
      </c>
      <c r="X10" s="51">
        <f>V10+W10</f>
        <v>7.3329548727272718</v>
      </c>
      <c r="Y10" s="44" t="s">
        <v>764</v>
      </c>
      <c r="Z10" s="165">
        <f>AF10/220*180</f>
        <v>1178.5106045454545</v>
      </c>
      <c r="AA10" s="43">
        <v>180</v>
      </c>
      <c r="AB10" s="51">
        <f>Z10/AA10</f>
        <v>6.5472811363636358</v>
      </c>
      <c r="AC10" s="51">
        <f>AB10*AC11</f>
        <v>0.78567373636363624</v>
      </c>
      <c r="AD10" s="51">
        <f>AB10+AC10</f>
        <v>7.3329548727272718</v>
      </c>
      <c r="AE10" s="44" t="s">
        <v>764</v>
      </c>
      <c r="AF10" s="165">
        <f>1352.49*1.065</f>
        <v>1440.40185</v>
      </c>
      <c r="AG10" s="43">
        <v>220</v>
      </c>
      <c r="AH10" s="51">
        <f>AF10/AG10</f>
        <v>6.5472811363636358</v>
      </c>
      <c r="AI10" s="51">
        <f>AH10*AI11</f>
        <v>0.78567373636363624</v>
      </c>
      <c r="AJ10" s="51">
        <f>AH10+AI10</f>
        <v>7.3329548727272718</v>
      </c>
      <c r="AK10" s="44" t="s">
        <v>764</v>
      </c>
      <c r="AL10" s="165">
        <f>1352.49*1.065</f>
        <v>1440.40185</v>
      </c>
      <c r="AM10" s="43">
        <v>220</v>
      </c>
      <c r="AN10" s="51">
        <f>AL10/AM10</f>
        <v>6.5472811363636358</v>
      </c>
      <c r="AO10" s="51">
        <f>AN10*AO11</f>
        <v>0.78567373636363624</v>
      </c>
      <c r="AP10" s="51">
        <f>AN10+AO10</f>
        <v>7.3329548727272718</v>
      </c>
      <c r="AQ10" s="44" t="s">
        <v>764</v>
      </c>
      <c r="AR10" s="165">
        <f>1352.49*1.065</f>
        <v>1440.40185</v>
      </c>
      <c r="AS10" s="43">
        <v>220</v>
      </c>
      <c r="AT10" s="51">
        <f>AR10/AS10</f>
        <v>6.5472811363636358</v>
      </c>
      <c r="AU10" s="51">
        <f>AT10*AU11</f>
        <v>0.78567373636363624</v>
      </c>
      <c r="AV10" s="51">
        <f>AT10+AU10</f>
        <v>7.3329548727272718</v>
      </c>
      <c r="AW10" s="44" t="s">
        <v>764</v>
      </c>
      <c r="AX10" s="165">
        <f>(BD10/220)*120</f>
        <v>860.38445454545445</v>
      </c>
      <c r="AY10" s="43">
        <v>120</v>
      </c>
      <c r="AZ10" s="51">
        <f>AX10/AY10</f>
        <v>7.1698704545454541</v>
      </c>
      <c r="BA10" s="51">
        <f>AZ10*BA11</f>
        <v>0.86038445454545442</v>
      </c>
      <c r="BB10" s="51">
        <f>AZ10+BA10</f>
        <v>8.0302549090909086</v>
      </c>
      <c r="BC10" s="44" t="s">
        <v>764</v>
      </c>
      <c r="BD10" s="165">
        <f>1481.1*1.065</f>
        <v>1577.3714999999997</v>
      </c>
      <c r="BE10" s="43">
        <v>220</v>
      </c>
      <c r="BF10" s="51">
        <f>BD10/BE10</f>
        <v>7.1698704545454532</v>
      </c>
      <c r="BG10" s="51">
        <f>BF10*BG11</f>
        <v>0.86038445454545431</v>
      </c>
      <c r="BH10" s="51">
        <f>BF10+BG10</f>
        <v>8.0302549090909068</v>
      </c>
    </row>
    <row r="11" spans="1:60">
      <c r="B11" s="500" t="s">
        <v>470</v>
      </c>
      <c r="C11" s="501"/>
      <c r="D11" s="43" t="s">
        <v>471</v>
      </c>
      <c r="E11" s="52">
        <v>0.12</v>
      </c>
      <c r="F11" s="43" t="s">
        <v>472</v>
      </c>
      <c r="H11" s="500" t="s">
        <v>470</v>
      </c>
      <c r="I11" s="501"/>
      <c r="J11" s="43" t="s">
        <v>473</v>
      </c>
      <c r="K11" s="52">
        <v>0.12</v>
      </c>
      <c r="L11" s="43" t="s">
        <v>474</v>
      </c>
      <c r="N11" s="500" t="s">
        <v>470</v>
      </c>
      <c r="O11" s="501"/>
      <c r="P11" s="43" t="s">
        <v>894</v>
      </c>
      <c r="Q11" s="52">
        <v>0.12</v>
      </c>
      <c r="R11" s="43" t="s">
        <v>895</v>
      </c>
      <c r="T11" s="500" t="s">
        <v>470</v>
      </c>
      <c r="U11" s="501"/>
      <c r="V11" s="43" t="s">
        <v>475</v>
      </c>
      <c r="W11" s="52">
        <v>0.12</v>
      </c>
      <c r="X11" s="43" t="s">
        <v>476</v>
      </c>
      <c r="Z11" s="500" t="s">
        <v>470</v>
      </c>
      <c r="AA11" s="501"/>
      <c r="AB11" s="43" t="s">
        <v>477</v>
      </c>
      <c r="AC11" s="52">
        <v>0.12</v>
      </c>
      <c r="AD11" s="43" t="s">
        <v>478</v>
      </c>
      <c r="AF11" s="500" t="s">
        <v>470</v>
      </c>
      <c r="AG11" s="501"/>
      <c r="AH11" s="43" t="s">
        <v>479</v>
      </c>
      <c r="AI11" s="52">
        <v>0.12</v>
      </c>
      <c r="AJ11" s="43" t="s">
        <v>480</v>
      </c>
      <c r="AL11" s="500" t="s">
        <v>470</v>
      </c>
      <c r="AM11" s="501"/>
      <c r="AN11" s="43" t="s">
        <v>481</v>
      </c>
      <c r="AO11" s="52">
        <v>0.12</v>
      </c>
      <c r="AP11" s="43" t="s">
        <v>482</v>
      </c>
      <c r="AR11" s="500" t="s">
        <v>470</v>
      </c>
      <c r="AS11" s="501"/>
      <c r="AT11" s="43" t="s">
        <v>481</v>
      </c>
      <c r="AU11" s="52">
        <v>0.12</v>
      </c>
      <c r="AV11" s="43" t="s">
        <v>482</v>
      </c>
      <c r="AX11" s="500" t="s">
        <v>470</v>
      </c>
      <c r="AY11" s="501"/>
      <c r="AZ11" s="43" t="s">
        <v>600</v>
      </c>
      <c r="BA11" s="52">
        <v>0.12</v>
      </c>
      <c r="BB11" s="43" t="s">
        <v>601</v>
      </c>
      <c r="BD11" s="500" t="s">
        <v>470</v>
      </c>
      <c r="BE11" s="501"/>
      <c r="BF11" s="43" t="s">
        <v>602</v>
      </c>
      <c r="BG11" s="52">
        <v>0.12</v>
      </c>
      <c r="BH11" s="43" t="s">
        <v>603</v>
      </c>
    </row>
    <row r="12" spans="1:60">
      <c r="B12" s="3"/>
      <c r="C12" s="3"/>
      <c r="D12" s="43">
        <f>87.5%*C10</f>
        <v>105</v>
      </c>
      <c r="E12" s="503"/>
      <c r="F12" s="43">
        <f>12.5%*C10</f>
        <v>15</v>
      </c>
      <c r="H12" s="3"/>
      <c r="I12" s="3"/>
      <c r="J12" s="43">
        <f>87.5%*I10</f>
        <v>157.5</v>
      </c>
      <c r="K12" s="503"/>
      <c r="L12" s="43">
        <f>12.5%*I10</f>
        <v>22.5</v>
      </c>
      <c r="N12" s="3"/>
      <c r="O12" s="3"/>
      <c r="P12" s="43">
        <f>87.5%*O10</f>
        <v>192.5</v>
      </c>
      <c r="Q12" s="503"/>
      <c r="R12" s="43">
        <f>12.5%*O4</f>
        <v>27.5</v>
      </c>
      <c r="T12" s="3"/>
      <c r="U12" s="3"/>
      <c r="V12" s="43">
        <f>55%*U10</f>
        <v>66</v>
      </c>
      <c r="W12" s="503"/>
      <c r="X12" s="43">
        <f>45%*U10</f>
        <v>54</v>
      </c>
      <c r="Z12" s="3"/>
      <c r="AA12" s="3"/>
      <c r="AB12" s="43">
        <f>55%*AA10</f>
        <v>99.000000000000014</v>
      </c>
      <c r="AC12" s="503"/>
      <c r="AD12" s="43">
        <f>45%*AA10</f>
        <v>81</v>
      </c>
      <c r="AF12" s="3"/>
      <c r="AG12" s="3"/>
      <c r="AH12" s="43">
        <f>55%*AG10</f>
        <v>121.00000000000001</v>
      </c>
      <c r="AI12" s="503"/>
      <c r="AJ12" s="43">
        <f>45%*AG10</f>
        <v>99</v>
      </c>
      <c r="AL12" s="3"/>
      <c r="AM12" s="3"/>
      <c r="AN12" s="43">
        <f>62.5%*AM10</f>
        <v>137.5</v>
      </c>
      <c r="AO12" s="503"/>
      <c r="AP12" s="43">
        <f>37.5%*AM10</f>
        <v>82.5</v>
      </c>
      <c r="AR12" s="3"/>
      <c r="AS12" s="3"/>
      <c r="AT12" s="43">
        <f>62.5%*AS10</f>
        <v>137.5</v>
      </c>
      <c r="AU12" s="503"/>
      <c r="AV12" s="43">
        <f>37.5%*AS10</f>
        <v>82.5</v>
      </c>
      <c r="AX12" s="3"/>
      <c r="AY12" s="3"/>
      <c r="AZ12" s="43">
        <f>62.5%*AY10</f>
        <v>75</v>
      </c>
      <c r="BA12" s="503"/>
      <c r="BB12" s="43">
        <f>37.5%*AY10</f>
        <v>45</v>
      </c>
      <c r="BD12" s="3"/>
      <c r="BE12" s="3"/>
      <c r="BF12" s="43">
        <f>62.5%*BE10</f>
        <v>137.5</v>
      </c>
      <c r="BG12" s="503"/>
      <c r="BH12" s="43">
        <f>37.5%*BE10</f>
        <v>82.5</v>
      </c>
    </row>
    <row r="13" spans="1:60">
      <c r="B13" s="3"/>
      <c r="C13" s="3"/>
      <c r="D13" s="51">
        <f>D10*D12</f>
        <v>687.46451931818171</v>
      </c>
      <c r="E13" s="504"/>
      <c r="F13" s="51">
        <f>F10*F12</f>
        <v>109.99432309090908</v>
      </c>
      <c r="H13" s="3"/>
      <c r="I13" s="3"/>
      <c r="J13" s="51">
        <f>J10*J12</f>
        <v>1031.1967789772727</v>
      </c>
      <c r="K13" s="504"/>
      <c r="L13" s="51">
        <f>L10*L12</f>
        <v>164.99148463636362</v>
      </c>
      <c r="N13" s="3"/>
      <c r="O13" s="3"/>
      <c r="P13" s="51">
        <f>P10*P12</f>
        <v>1260.3516187499999</v>
      </c>
      <c r="Q13" s="504"/>
      <c r="R13" s="51">
        <f>R10*R12</f>
        <v>201.65625899999998</v>
      </c>
      <c r="T13" s="3"/>
      <c r="U13" s="3"/>
      <c r="V13" s="51">
        <f>V10*V12</f>
        <v>432.12055499999997</v>
      </c>
      <c r="W13" s="504"/>
      <c r="X13" s="51">
        <f>X10*X12</f>
        <v>395.97956312727268</v>
      </c>
      <c r="Z13" s="3"/>
      <c r="AA13" s="3"/>
      <c r="AB13" s="51">
        <f>AB10*AB12</f>
        <v>648.18083250000007</v>
      </c>
      <c r="AC13" s="504"/>
      <c r="AD13" s="51">
        <f>AD10*AD12</f>
        <v>593.969344690909</v>
      </c>
      <c r="AF13" s="3"/>
      <c r="AG13" s="3"/>
      <c r="AH13" s="51">
        <f>AH10*AH12</f>
        <v>792.22101750000002</v>
      </c>
      <c r="AI13" s="504"/>
      <c r="AJ13" s="51">
        <f>AJ10*AJ12</f>
        <v>725.96253239999987</v>
      </c>
      <c r="AL13" s="3"/>
      <c r="AM13" s="3"/>
      <c r="AN13" s="51">
        <f>AN10*AN12</f>
        <v>900.25115624999989</v>
      </c>
      <c r="AO13" s="504"/>
      <c r="AP13" s="51">
        <f>AP10*AP12</f>
        <v>604.96877699999993</v>
      </c>
      <c r="AR13" s="3"/>
      <c r="AS13" s="3"/>
      <c r="AT13" s="51">
        <f>AT10*AT12</f>
        <v>900.25115624999989</v>
      </c>
      <c r="AU13" s="504"/>
      <c r="AV13" s="51">
        <f>AV10*AV12</f>
        <v>604.96877699999993</v>
      </c>
      <c r="AX13" s="3"/>
      <c r="AY13" s="3"/>
      <c r="AZ13" s="51">
        <f>AZ10*AZ12</f>
        <v>537.74028409090909</v>
      </c>
      <c r="BA13" s="504"/>
      <c r="BB13" s="51">
        <f>BB10*BB12</f>
        <v>361.36147090909088</v>
      </c>
      <c r="BD13" s="3"/>
      <c r="BE13" s="3"/>
      <c r="BF13" s="51">
        <f>BF10*BF12</f>
        <v>985.85718749999978</v>
      </c>
      <c r="BG13" s="504"/>
      <c r="BH13" s="51">
        <f>BH10*BH12</f>
        <v>662.49602999999979</v>
      </c>
    </row>
    <row r="14" spans="1:60">
      <c r="B14" s="3"/>
      <c r="C14" s="3"/>
      <c r="D14" s="3"/>
      <c r="E14" s="164">
        <f>D13+F13</f>
        <v>797.45884240909083</v>
      </c>
      <c r="F14" s="3" t="s">
        <v>764</v>
      </c>
      <c r="H14" s="3"/>
      <c r="I14" s="3"/>
      <c r="J14" s="3"/>
      <c r="K14" s="165">
        <f>J13+L13</f>
        <v>1196.1882636136363</v>
      </c>
      <c r="L14" s="3" t="s">
        <v>764</v>
      </c>
      <c r="N14" s="3"/>
      <c r="O14" s="3"/>
      <c r="P14" s="3"/>
      <c r="Q14" s="165">
        <f>P13+R13</f>
        <v>1462.0078777499998</v>
      </c>
      <c r="R14" s="3" t="s">
        <v>764</v>
      </c>
      <c r="T14" s="3"/>
      <c r="U14" s="3"/>
      <c r="V14" s="3"/>
      <c r="W14" s="164">
        <f>V13+X13</f>
        <v>828.10011812727271</v>
      </c>
      <c r="X14" s="3" t="s">
        <v>764</v>
      </c>
      <c r="Z14" s="3"/>
      <c r="AA14" s="3"/>
      <c r="AB14" s="3"/>
      <c r="AC14" s="165">
        <f>AB13+AD13</f>
        <v>1242.1501771909091</v>
      </c>
      <c r="AD14" s="3" t="s">
        <v>764</v>
      </c>
      <c r="AF14" s="3"/>
      <c r="AG14" s="3"/>
      <c r="AH14" s="3"/>
      <c r="AI14" s="165">
        <f>AH13+AJ13</f>
        <v>1518.1835498999999</v>
      </c>
      <c r="AJ14" s="3" t="s">
        <v>764</v>
      </c>
      <c r="AL14" s="3"/>
      <c r="AM14" s="3"/>
      <c r="AN14" s="3"/>
      <c r="AO14" s="165">
        <f>AN13+AP13</f>
        <v>1505.2199332499999</v>
      </c>
      <c r="AP14" s="3" t="s">
        <v>764</v>
      </c>
      <c r="AR14" s="3"/>
      <c r="AS14" s="3"/>
      <c r="AT14" s="3"/>
      <c r="AU14" s="165">
        <f>AT13+AV13</f>
        <v>1505.2199332499999</v>
      </c>
      <c r="AV14" s="3" t="s">
        <v>764</v>
      </c>
      <c r="AX14" s="3"/>
      <c r="AY14" s="3"/>
      <c r="AZ14" s="3"/>
      <c r="BA14" s="165">
        <f>AZ13+BB13</f>
        <v>899.10175499999991</v>
      </c>
      <c r="BB14" s="26" t="s">
        <v>764</v>
      </c>
      <c r="BD14" s="3"/>
      <c r="BE14" s="3"/>
      <c r="BF14" s="3"/>
      <c r="BG14" s="165">
        <f>BF13+BH13</f>
        <v>1648.3532174999996</v>
      </c>
      <c r="BH14" s="26" t="s">
        <v>764</v>
      </c>
    </row>
    <row r="15" spans="1:60">
      <c r="B15" s="3" t="s">
        <v>743</v>
      </c>
      <c r="C15" s="3"/>
      <c r="D15" s="3"/>
      <c r="E15" s="3"/>
      <c r="F15" s="3"/>
      <c r="H15" s="3" t="s">
        <v>743</v>
      </c>
      <c r="I15" s="3"/>
      <c r="J15" s="3"/>
      <c r="K15" s="3"/>
      <c r="L15" s="3"/>
      <c r="N15" s="3" t="s">
        <v>743</v>
      </c>
      <c r="O15" s="3"/>
      <c r="P15" s="3"/>
      <c r="Q15" s="3"/>
      <c r="R15" s="3"/>
      <c r="T15" s="3" t="s">
        <v>743</v>
      </c>
      <c r="U15" s="3"/>
      <c r="V15" s="3"/>
      <c r="W15" s="3"/>
      <c r="X15" s="3"/>
      <c r="Z15" s="3" t="s">
        <v>743</v>
      </c>
      <c r="AA15" s="3"/>
      <c r="AB15" s="3"/>
      <c r="AC15" s="3"/>
      <c r="AD15" s="3"/>
      <c r="AF15" s="3" t="s">
        <v>743</v>
      </c>
      <c r="AG15" s="3"/>
      <c r="AH15" s="3"/>
      <c r="AI15" s="3"/>
      <c r="AJ15" s="3"/>
      <c r="AL15" s="3" t="s">
        <v>743</v>
      </c>
      <c r="AM15" s="3"/>
      <c r="AN15" s="3"/>
      <c r="AO15" s="3"/>
      <c r="AP15" s="3"/>
      <c r="AR15" s="3" t="s">
        <v>743</v>
      </c>
      <c r="AS15" s="3"/>
      <c r="AT15" s="3"/>
      <c r="AU15" s="3"/>
      <c r="AV15" s="3"/>
      <c r="BD15" s="3" t="s">
        <v>743</v>
      </c>
      <c r="BE15" s="3"/>
      <c r="BF15" s="3"/>
      <c r="BG15" s="3"/>
      <c r="BH15" s="3"/>
    </row>
    <row r="16" spans="1:60">
      <c r="A16" s="44" t="s">
        <v>764</v>
      </c>
      <c r="B16" s="320">
        <f>N16/220*120</f>
        <v>811.57636363636368</v>
      </c>
      <c r="C16" s="43">
        <v>120</v>
      </c>
      <c r="D16" s="51">
        <f>B16/C16</f>
        <v>6.7631363636363639</v>
      </c>
      <c r="E16" s="51">
        <f>D16*E17</f>
        <v>0.81157636363636365</v>
      </c>
      <c r="F16" s="51">
        <f>D16+E16</f>
        <v>7.5747127272727273</v>
      </c>
      <c r="G16" s="44" t="s">
        <v>764</v>
      </c>
      <c r="H16" s="331">
        <f>N16/220*180</f>
        <v>1217.3645454545456</v>
      </c>
      <c r="I16" s="43">
        <v>180</v>
      </c>
      <c r="J16" s="51">
        <f>H16/I16</f>
        <v>6.7631363636363639</v>
      </c>
      <c r="K16" s="51">
        <f>J16*K17</f>
        <v>0.81157636363636365</v>
      </c>
      <c r="L16" s="51">
        <f>J16+K16</f>
        <v>7.5747127272727273</v>
      </c>
      <c r="M16" s="44" t="s">
        <v>764</v>
      </c>
      <c r="N16" s="331">
        <v>1487.89</v>
      </c>
      <c r="O16" s="43">
        <v>220</v>
      </c>
      <c r="P16" s="51">
        <f>N16/O16</f>
        <v>6.7631363636363639</v>
      </c>
      <c r="Q16" s="51">
        <f>P16*Q17</f>
        <v>0.81157636363636365</v>
      </c>
      <c r="R16" s="51">
        <f>P16+Q16</f>
        <v>7.5747127272727273</v>
      </c>
      <c r="S16" s="44" t="s">
        <v>764</v>
      </c>
      <c r="T16" s="320">
        <f>AF16/220*120</f>
        <v>811.57636363636368</v>
      </c>
      <c r="U16" s="43">
        <v>120</v>
      </c>
      <c r="V16" s="51">
        <f>T16/U16</f>
        <v>6.7631363636363639</v>
      </c>
      <c r="W16" s="51">
        <f>V16*W17</f>
        <v>0.81157636363636365</v>
      </c>
      <c r="X16" s="51">
        <f>V16+W16</f>
        <v>7.5747127272727273</v>
      </c>
      <c r="Y16" s="44" t="s">
        <v>764</v>
      </c>
      <c r="Z16" s="331">
        <f>AF16/220*180</f>
        <v>1217.3645454545456</v>
      </c>
      <c r="AA16" s="43">
        <v>180</v>
      </c>
      <c r="AB16" s="51">
        <f>Z16/AA16</f>
        <v>6.7631363636363639</v>
      </c>
      <c r="AC16" s="51">
        <f>AB16*AC17</f>
        <v>0.81157636363636365</v>
      </c>
      <c r="AD16" s="51">
        <f>AB16+AC16</f>
        <v>7.5747127272727273</v>
      </c>
      <c r="AE16" s="44" t="s">
        <v>764</v>
      </c>
      <c r="AF16" s="331">
        <v>1487.89</v>
      </c>
      <c r="AG16" s="43">
        <v>220</v>
      </c>
      <c r="AH16" s="51">
        <f>AF16/AG16</f>
        <v>6.7631363636363639</v>
      </c>
      <c r="AI16" s="51">
        <f>AH16*AI17</f>
        <v>0.81157636363636365</v>
      </c>
      <c r="AJ16" s="51">
        <f>AH16+AI16</f>
        <v>7.5747127272727273</v>
      </c>
      <c r="AK16" s="44" t="s">
        <v>764</v>
      </c>
      <c r="AL16" s="331">
        <v>1487.89</v>
      </c>
      <c r="AM16" s="43">
        <v>220</v>
      </c>
      <c r="AN16" s="51">
        <f>AL16/AM16</f>
        <v>6.7631363636363639</v>
      </c>
      <c r="AO16" s="51">
        <f>AN16*AO17</f>
        <v>0.81157636363636365</v>
      </c>
      <c r="AP16" s="51">
        <f>AN16+AO16</f>
        <v>7.5747127272727273</v>
      </c>
      <c r="AQ16" s="44" t="s">
        <v>764</v>
      </c>
      <c r="AR16" s="331">
        <v>1487.89</v>
      </c>
      <c r="AS16" s="43">
        <v>220</v>
      </c>
      <c r="AT16" s="51">
        <f>AR16/AS16</f>
        <v>6.7631363636363639</v>
      </c>
      <c r="AU16" s="51">
        <f>AT16*AU17</f>
        <v>0.81157636363636365</v>
      </c>
      <c r="AV16" s="51">
        <f>AT16+AU16</f>
        <v>7.5747127272727273</v>
      </c>
      <c r="BC16" s="44" t="s">
        <v>764</v>
      </c>
      <c r="BD16" s="331">
        <v>1596.68</v>
      </c>
      <c r="BE16" s="43">
        <v>220</v>
      </c>
      <c r="BF16" s="51">
        <f>BD16/BE16</f>
        <v>7.2576363636363643</v>
      </c>
      <c r="BG16" s="51">
        <f>BF16*BG17</f>
        <v>0.87091636363636371</v>
      </c>
      <c r="BH16" s="51">
        <f>BF16+BG16</f>
        <v>8.1285527272727283</v>
      </c>
    </row>
    <row r="17" spans="1:60">
      <c r="B17" s="500" t="s">
        <v>470</v>
      </c>
      <c r="C17" s="501"/>
      <c r="D17" s="43" t="s">
        <v>471</v>
      </c>
      <c r="E17" s="52">
        <v>0.12</v>
      </c>
      <c r="F17" s="43" t="s">
        <v>472</v>
      </c>
      <c r="H17" s="500" t="s">
        <v>470</v>
      </c>
      <c r="I17" s="501"/>
      <c r="J17" s="43" t="s">
        <v>473</v>
      </c>
      <c r="K17" s="52">
        <v>0.12</v>
      </c>
      <c r="L17" s="43" t="s">
        <v>474</v>
      </c>
      <c r="N17" s="500" t="s">
        <v>470</v>
      </c>
      <c r="O17" s="501"/>
      <c r="P17" s="43" t="s">
        <v>894</v>
      </c>
      <c r="Q17" s="52">
        <v>0.12</v>
      </c>
      <c r="R17" s="43" t="s">
        <v>895</v>
      </c>
      <c r="T17" s="500" t="s">
        <v>470</v>
      </c>
      <c r="U17" s="501"/>
      <c r="V17" s="43" t="s">
        <v>475</v>
      </c>
      <c r="W17" s="52">
        <v>0.12</v>
      </c>
      <c r="X17" s="43" t="s">
        <v>476</v>
      </c>
      <c r="Z17" s="500" t="s">
        <v>470</v>
      </c>
      <c r="AA17" s="501"/>
      <c r="AB17" s="43" t="s">
        <v>477</v>
      </c>
      <c r="AC17" s="52">
        <v>0.12</v>
      </c>
      <c r="AD17" s="43" t="s">
        <v>478</v>
      </c>
      <c r="AF17" s="500" t="s">
        <v>470</v>
      </c>
      <c r="AG17" s="501"/>
      <c r="AH17" s="43" t="s">
        <v>479</v>
      </c>
      <c r="AI17" s="52">
        <v>0.12</v>
      </c>
      <c r="AJ17" s="43" t="s">
        <v>480</v>
      </c>
      <c r="AL17" s="500" t="s">
        <v>470</v>
      </c>
      <c r="AM17" s="501"/>
      <c r="AN17" s="43" t="s">
        <v>481</v>
      </c>
      <c r="AO17" s="52">
        <v>0.12</v>
      </c>
      <c r="AP17" s="43" t="s">
        <v>482</v>
      </c>
      <c r="AR17" s="500" t="s">
        <v>470</v>
      </c>
      <c r="AS17" s="501"/>
      <c r="AT17" s="43" t="s">
        <v>481</v>
      </c>
      <c r="AU17" s="52">
        <v>0.12</v>
      </c>
      <c r="AV17" s="43" t="s">
        <v>482</v>
      </c>
      <c r="BD17" s="500" t="s">
        <v>470</v>
      </c>
      <c r="BE17" s="501"/>
      <c r="BF17" s="43" t="s">
        <v>602</v>
      </c>
      <c r="BG17" s="52">
        <v>0.12</v>
      </c>
      <c r="BH17" s="43" t="s">
        <v>603</v>
      </c>
    </row>
    <row r="18" spans="1:60">
      <c r="B18" s="3"/>
      <c r="C18" s="3"/>
      <c r="D18" s="43">
        <f>87.5%*C16</f>
        <v>105</v>
      </c>
      <c r="E18" s="503"/>
      <c r="F18" s="43">
        <f>12.5%*C16</f>
        <v>15</v>
      </c>
      <c r="H18" s="3"/>
      <c r="I18" s="3"/>
      <c r="J18" s="43">
        <f>87.5%*I16</f>
        <v>157.5</v>
      </c>
      <c r="K18" s="503"/>
      <c r="L18" s="43">
        <f>12.5%*I16</f>
        <v>22.5</v>
      </c>
      <c r="N18" s="3"/>
      <c r="O18" s="3"/>
      <c r="P18" s="43">
        <f>87.5%*O16</f>
        <v>192.5</v>
      </c>
      <c r="Q18" s="503"/>
      <c r="R18" s="43">
        <f>12.5%*O16</f>
        <v>27.5</v>
      </c>
      <c r="T18" s="3"/>
      <c r="U18" s="3"/>
      <c r="V18" s="43">
        <f>55%*U16</f>
        <v>66</v>
      </c>
      <c r="W18" s="503"/>
      <c r="X18" s="43">
        <f>45%*U16</f>
        <v>54</v>
      </c>
      <c r="Z18" s="3"/>
      <c r="AA18" s="3"/>
      <c r="AB18" s="43">
        <f>55%*AA16</f>
        <v>99.000000000000014</v>
      </c>
      <c r="AC18" s="503"/>
      <c r="AD18" s="43">
        <f>45%*AA16</f>
        <v>81</v>
      </c>
      <c r="AF18" s="3"/>
      <c r="AG18" s="3"/>
      <c r="AH18" s="43">
        <f>55%*AG16</f>
        <v>121.00000000000001</v>
      </c>
      <c r="AI18" s="503"/>
      <c r="AJ18" s="43">
        <f>45%*AG16</f>
        <v>99</v>
      </c>
      <c r="AL18" s="3"/>
      <c r="AM18" s="3"/>
      <c r="AN18" s="43">
        <f>62.5%*AM16</f>
        <v>137.5</v>
      </c>
      <c r="AO18" s="503"/>
      <c r="AP18" s="43">
        <f>37.5%*AM16</f>
        <v>82.5</v>
      </c>
      <c r="AR18" s="3"/>
      <c r="AS18" s="3"/>
      <c r="AT18" s="43">
        <f>62.5%*AS16</f>
        <v>137.5</v>
      </c>
      <c r="AU18" s="503"/>
      <c r="AV18" s="43">
        <f>37.5%*AS16</f>
        <v>82.5</v>
      </c>
      <c r="BD18" s="3"/>
      <c r="BE18" s="3"/>
      <c r="BF18" s="43">
        <f>62.5%*BE16</f>
        <v>137.5</v>
      </c>
      <c r="BG18" s="503"/>
      <c r="BH18" s="43">
        <f>37.5%*BE16</f>
        <v>82.5</v>
      </c>
    </row>
    <row r="19" spans="1:60">
      <c r="B19" s="3"/>
      <c r="C19" s="3"/>
      <c r="D19" s="51">
        <f>D16*D18</f>
        <v>710.12931818181823</v>
      </c>
      <c r="E19" s="504"/>
      <c r="F19" s="51">
        <f>F16*F18</f>
        <v>113.62069090909091</v>
      </c>
      <c r="H19" s="3"/>
      <c r="I19" s="3"/>
      <c r="J19" s="51">
        <f>J16*J18</f>
        <v>1065.1939772727274</v>
      </c>
      <c r="K19" s="504"/>
      <c r="L19" s="51">
        <f>L16*L18</f>
        <v>170.43103636363637</v>
      </c>
      <c r="N19" s="3"/>
      <c r="O19" s="3"/>
      <c r="P19" s="51">
        <f>P16*P18</f>
        <v>1301.9037500000002</v>
      </c>
      <c r="Q19" s="504"/>
      <c r="R19" s="51">
        <f>R16*R18</f>
        <v>208.30459999999999</v>
      </c>
      <c r="T19" s="3"/>
      <c r="U19" s="3"/>
      <c r="V19" s="51">
        <f>V16*V18</f>
        <v>446.36700000000002</v>
      </c>
      <c r="W19" s="504"/>
      <c r="X19" s="51">
        <f>X16*X18</f>
        <v>409.03448727272729</v>
      </c>
      <c r="Z19" s="3"/>
      <c r="AA19" s="3"/>
      <c r="AB19" s="51">
        <f>AB16*AB18</f>
        <v>669.55050000000017</v>
      </c>
      <c r="AC19" s="504"/>
      <c r="AD19" s="51">
        <f>AD16*AD18</f>
        <v>613.55173090909091</v>
      </c>
      <c r="AF19" s="3"/>
      <c r="AG19" s="3"/>
      <c r="AH19" s="51">
        <f>AH16*AH18</f>
        <v>818.33950000000016</v>
      </c>
      <c r="AI19" s="504"/>
      <c r="AJ19" s="51">
        <f>AJ16*AJ18</f>
        <v>749.89656000000002</v>
      </c>
      <c r="AL19" s="3"/>
      <c r="AM19" s="3"/>
      <c r="AN19" s="51">
        <f>AN16*AN18</f>
        <v>929.93125000000009</v>
      </c>
      <c r="AO19" s="504"/>
      <c r="AP19" s="51">
        <f>AP16*AP18</f>
        <v>624.91380000000004</v>
      </c>
      <c r="AR19" s="3"/>
      <c r="AS19" s="3"/>
      <c r="AT19" s="51">
        <f>AT16*AT18</f>
        <v>929.93125000000009</v>
      </c>
      <c r="AU19" s="504"/>
      <c r="AV19" s="51">
        <f>AV16*AV18</f>
        <v>624.91380000000004</v>
      </c>
      <c r="BD19" s="3"/>
      <c r="BE19" s="3"/>
      <c r="BF19" s="51">
        <f>BF16*BF18</f>
        <v>997.92500000000007</v>
      </c>
      <c r="BG19" s="504"/>
      <c r="BH19" s="51">
        <f>BH16*BH18</f>
        <v>670.60560000000009</v>
      </c>
    </row>
    <row r="20" spans="1:60">
      <c r="B20" s="3"/>
      <c r="C20" s="3"/>
      <c r="D20" s="3"/>
      <c r="E20" s="320">
        <f>D19+F19</f>
        <v>823.75000909090909</v>
      </c>
      <c r="F20" s="3" t="s">
        <v>764</v>
      </c>
      <c r="H20" s="3"/>
      <c r="I20" s="3"/>
      <c r="J20" s="3"/>
      <c r="K20" s="332">
        <f>J19+L19</f>
        <v>1235.6250136363637</v>
      </c>
      <c r="L20" s="3" t="s">
        <v>764</v>
      </c>
      <c r="N20" s="3"/>
      <c r="O20" s="3"/>
      <c r="P20" s="3"/>
      <c r="Q20" s="332">
        <f>P19+R19-0.01</f>
        <v>1510.1983500000001</v>
      </c>
      <c r="R20" s="3" t="s">
        <v>764</v>
      </c>
      <c r="T20" s="3"/>
      <c r="U20" s="3"/>
      <c r="V20" s="3"/>
      <c r="W20" s="320">
        <f>V19+X19</f>
        <v>855.40148727272731</v>
      </c>
      <c r="X20" s="3" t="s">
        <v>764</v>
      </c>
      <c r="Z20" s="3"/>
      <c r="AA20" s="3"/>
      <c r="AB20" s="3"/>
      <c r="AC20" s="332">
        <f>AB19+AD19-0.01</f>
        <v>1283.0922309090911</v>
      </c>
      <c r="AD20" s="3" t="s">
        <v>764</v>
      </c>
      <c r="AF20" s="3"/>
      <c r="AG20" s="3"/>
      <c r="AH20" s="3"/>
      <c r="AI20" s="332">
        <f>AH19+AJ19</f>
        <v>1568.2360600000002</v>
      </c>
      <c r="AJ20" s="3" t="s">
        <v>764</v>
      </c>
      <c r="AL20" s="3"/>
      <c r="AM20" s="3"/>
      <c r="AN20" s="3"/>
      <c r="AO20" s="332">
        <f>AN19+AP19-0.01</f>
        <v>1554.8350500000001</v>
      </c>
      <c r="AP20" s="3" t="s">
        <v>764</v>
      </c>
      <c r="AR20" s="3"/>
      <c r="AS20" s="3"/>
      <c r="AT20" s="3"/>
      <c r="AU20" s="332">
        <f>AT19+AV19-0.01</f>
        <v>1554.8350500000001</v>
      </c>
      <c r="AV20" s="3" t="s">
        <v>764</v>
      </c>
      <c r="BD20" s="3"/>
      <c r="BE20" s="3"/>
      <c r="BF20" s="3"/>
      <c r="BG20" s="332">
        <f>BF19+BH19-0.01</f>
        <v>1668.5206000000001</v>
      </c>
      <c r="BH20" s="26" t="s">
        <v>764</v>
      </c>
    </row>
    <row r="22" spans="1:60">
      <c r="B22" s="494" t="s">
        <v>766</v>
      </c>
      <c r="C22" s="495"/>
      <c r="D22" s="495"/>
      <c r="E22" s="495"/>
      <c r="F22" s="496"/>
      <c r="H22" s="494" t="s">
        <v>745</v>
      </c>
      <c r="I22" s="495"/>
      <c r="J22" s="495"/>
      <c r="K22" s="495"/>
      <c r="L22" s="496"/>
    </row>
    <row r="23" spans="1:60">
      <c r="B23" s="497" t="s">
        <v>462</v>
      </c>
      <c r="C23" s="498"/>
      <c r="D23" s="498"/>
      <c r="E23" s="498"/>
      <c r="F23" s="499"/>
      <c r="H23" s="497" t="s">
        <v>462</v>
      </c>
      <c r="I23" s="498"/>
      <c r="J23" s="498"/>
      <c r="K23" s="498"/>
      <c r="L23" s="499"/>
    </row>
    <row r="24" spans="1:60">
      <c r="B24" s="3" t="s">
        <v>483</v>
      </c>
      <c r="H24" s="3" t="s">
        <v>484</v>
      </c>
    </row>
    <row r="25" spans="1:60">
      <c r="A25" s="308" t="s">
        <v>764</v>
      </c>
      <c r="B25" s="169">
        <f>1515.92/220*120</f>
        <v>826.86545454545455</v>
      </c>
      <c r="C25" s="43">
        <v>120</v>
      </c>
      <c r="D25" s="51">
        <f>B25/C25</f>
        <v>6.890545454545455</v>
      </c>
      <c r="E25" s="51">
        <f>D25*E26</f>
        <v>0.82686545454545457</v>
      </c>
      <c r="F25" s="51">
        <f>D25+E25</f>
        <v>7.7174109090909093</v>
      </c>
      <c r="G25" s="44" t="s">
        <v>764</v>
      </c>
      <c r="H25" s="169">
        <f>1516/220*180</f>
        <v>1240.3636363636363</v>
      </c>
      <c r="I25" s="43">
        <v>180</v>
      </c>
      <c r="J25" s="51">
        <f>H25/I25</f>
        <v>6.8909090909090907</v>
      </c>
      <c r="K25" s="51">
        <f>J25*K26</f>
        <v>0.82690909090909082</v>
      </c>
      <c r="L25" s="51">
        <f>J25+K25</f>
        <v>7.7178181818181812</v>
      </c>
    </row>
    <row r="26" spans="1:60">
      <c r="B26" s="500" t="s">
        <v>470</v>
      </c>
      <c r="C26" s="501"/>
      <c r="D26" s="43" t="s">
        <v>471</v>
      </c>
      <c r="E26" s="52">
        <v>0.12</v>
      </c>
      <c r="F26" s="43" t="s">
        <v>472</v>
      </c>
      <c r="H26" s="500" t="s">
        <v>470</v>
      </c>
      <c r="I26" s="501"/>
      <c r="J26" s="43" t="s">
        <v>473</v>
      </c>
      <c r="K26" s="52">
        <v>0.12</v>
      </c>
      <c r="L26" s="43" t="s">
        <v>474</v>
      </c>
    </row>
    <row r="27" spans="1:60">
      <c r="B27" s="3"/>
      <c r="C27" s="3"/>
      <c r="D27" s="43">
        <f>87.5%*C25</f>
        <v>105</v>
      </c>
      <c r="E27" s="180"/>
      <c r="F27" s="43">
        <f>12.5%*C25</f>
        <v>15</v>
      </c>
      <c r="H27" s="3"/>
      <c r="I27" s="3"/>
      <c r="J27" s="43">
        <f>87.5%*I25</f>
        <v>157.5</v>
      </c>
      <c r="K27" s="180"/>
      <c r="L27" s="43">
        <f>12.5%*I25</f>
        <v>22.5</v>
      </c>
    </row>
    <row r="28" spans="1:60">
      <c r="B28" s="3"/>
      <c r="C28" s="3"/>
      <c r="D28" s="51">
        <f>D25*D27</f>
        <v>723.50727272727272</v>
      </c>
      <c r="E28" s="181"/>
      <c r="F28" s="51">
        <f>F25*F27</f>
        <v>115.76116363636363</v>
      </c>
      <c r="H28" s="3"/>
      <c r="I28" s="3"/>
      <c r="J28" s="51">
        <f>J25*J27</f>
        <v>1085.3181818181818</v>
      </c>
      <c r="K28" s="181"/>
      <c r="L28" s="51">
        <f>L25*L27</f>
        <v>173.65090909090907</v>
      </c>
    </row>
    <row r="29" spans="1:60">
      <c r="B29" s="3"/>
      <c r="C29" s="3"/>
      <c r="D29" s="3"/>
      <c r="E29" s="169">
        <f>D28+F28</f>
        <v>839.2684363636364</v>
      </c>
      <c r="F29" s="3" t="s">
        <v>764</v>
      </c>
      <c r="H29" s="3"/>
      <c r="I29" s="3"/>
      <c r="J29" s="3"/>
      <c r="K29" s="169">
        <f>J28+L28</f>
        <v>1258.9690909090909</v>
      </c>
      <c r="L29" s="3" t="s">
        <v>764</v>
      </c>
    </row>
    <row r="31" spans="1:60">
      <c r="H31" s="494" t="s">
        <v>746</v>
      </c>
      <c r="I31" s="495"/>
      <c r="J31" s="495"/>
      <c r="K31" s="495"/>
      <c r="L31" s="496"/>
    </row>
    <row r="32" spans="1:60">
      <c r="H32" s="497" t="s">
        <v>462</v>
      </c>
      <c r="I32" s="498"/>
      <c r="J32" s="498"/>
      <c r="K32" s="498"/>
      <c r="L32" s="499"/>
    </row>
    <row r="33" spans="7:12">
      <c r="H33" s="3" t="s">
        <v>485</v>
      </c>
    </row>
    <row r="34" spans="7:12">
      <c r="G34" s="44" t="s">
        <v>764</v>
      </c>
      <c r="H34" s="169">
        <f>1481.56/220*180</f>
        <v>1212.1854545454546</v>
      </c>
      <c r="I34" s="43">
        <v>180</v>
      </c>
      <c r="J34" s="51">
        <f>H34/I34</f>
        <v>6.7343636363636366</v>
      </c>
      <c r="K34" s="51">
        <f>J34*K35</f>
        <v>1.3468727272727274</v>
      </c>
      <c r="L34" s="51">
        <f>J34+K34</f>
        <v>8.0812363636363642</v>
      </c>
    </row>
    <row r="35" spans="7:12">
      <c r="H35" s="500" t="s">
        <v>470</v>
      </c>
      <c r="I35" s="501"/>
      <c r="J35" s="43" t="s">
        <v>473</v>
      </c>
      <c r="K35" s="290">
        <v>0.2</v>
      </c>
      <c r="L35" s="43" t="s">
        <v>474</v>
      </c>
    </row>
    <row r="36" spans="7:12">
      <c r="H36" s="3" t="s">
        <v>744</v>
      </c>
      <c r="I36" s="3"/>
      <c r="J36" s="43">
        <f>87.5%*I34</f>
        <v>157.5</v>
      </c>
      <c r="K36" s="180"/>
      <c r="L36" s="43">
        <f>12.5%*I34</f>
        <v>22.5</v>
      </c>
    </row>
    <row r="37" spans="7:12">
      <c r="H37" s="3"/>
      <c r="I37" s="3"/>
      <c r="J37" s="51">
        <f>J34*J36</f>
        <v>1060.6622727272727</v>
      </c>
      <c r="K37" s="181"/>
      <c r="L37" s="51">
        <f>L34*L36</f>
        <v>181.8278181818182</v>
      </c>
    </row>
    <row r="38" spans="7:12">
      <c r="H38" s="3"/>
      <c r="I38" s="3"/>
      <c r="J38" s="3"/>
      <c r="K38" s="169">
        <f>J37+L37</f>
        <v>1242.4900909090909</v>
      </c>
      <c r="L38" s="3" t="s">
        <v>764</v>
      </c>
    </row>
  </sheetData>
  <mergeCells count="77">
    <mergeCell ref="BD11:BE11"/>
    <mergeCell ref="AI12:AI13"/>
    <mergeCell ref="AO12:AO13"/>
    <mergeCell ref="AU12:AU13"/>
    <mergeCell ref="BA12:BA13"/>
    <mergeCell ref="BG18:BG19"/>
    <mergeCell ref="BG12:BG13"/>
    <mergeCell ref="W18:W19"/>
    <mergeCell ref="AC18:AC19"/>
    <mergeCell ref="AI18:AI19"/>
    <mergeCell ref="AO18:AO19"/>
    <mergeCell ref="AU18:AU19"/>
    <mergeCell ref="W12:W13"/>
    <mergeCell ref="AC12:AC13"/>
    <mergeCell ref="AF17:AG17"/>
    <mergeCell ref="AL17:AM17"/>
    <mergeCell ref="AR17:AS17"/>
    <mergeCell ref="BD17:BE17"/>
    <mergeCell ref="BD5:BE5"/>
    <mergeCell ref="BD1:BH1"/>
    <mergeCell ref="AF2:AJ2"/>
    <mergeCell ref="AL2:AP2"/>
    <mergeCell ref="AR2:AV2"/>
    <mergeCell ref="AX2:BB2"/>
    <mergeCell ref="BD2:BH2"/>
    <mergeCell ref="AF1:AJ1"/>
    <mergeCell ref="AL1:AP1"/>
    <mergeCell ref="AR1:AV1"/>
    <mergeCell ref="AX1:BB1"/>
    <mergeCell ref="B17:C17"/>
    <mergeCell ref="H17:I17"/>
    <mergeCell ref="T1:X1"/>
    <mergeCell ref="Z1:AD1"/>
    <mergeCell ref="B2:F2"/>
    <mergeCell ref="H2:L2"/>
    <mergeCell ref="N2:R2"/>
    <mergeCell ref="T2:X2"/>
    <mergeCell ref="Z2:AD2"/>
    <mergeCell ref="T5:U5"/>
    <mergeCell ref="Z5:AA5"/>
    <mergeCell ref="B11:C11"/>
    <mergeCell ref="H11:I11"/>
    <mergeCell ref="N11:O11"/>
    <mergeCell ref="T11:U11"/>
    <mergeCell ref="Z11:AA11"/>
    <mergeCell ref="E12:E13"/>
    <mergeCell ref="K12:K13"/>
    <mergeCell ref="Q12:Q13"/>
    <mergeCell ref="E18:E19"/>
    <mergeCell ref="K18:K19"/>
    <mergeCell ref="Q18:Q19"/>
    <mergeCell ref="N17:O17"/>
    <mergeCell ref="B1:F1"/>
    <mergeCell ref="H1:L1"/>
    <mergeCell ref="N1:R1"/>
    <mergeCell ref="B5:C5"/>
    <mergeCell ref="H5:I5"/>
    <mergeCell ref="N5:O5"/>
    <mergeCell ref="B22:F22"/>
    <mergeCell ref="B23:F23"/>
    <mergeCell ref="B26:C26"/>
    <mergeCell ref="H22:L22"/>
    <mergeCell ref="H23:L23"/>
    <mergeCell ref="H26:I26"/>
    <mergeCell ref="H31:L31"/>
    <mergeCell ref="H32:L32"/>
    <mergeCell ref="H35:I35"/>
    <mergeCell ref="AX5:AY5"/>
    <mergeCell ref="AF5:AG5"/>
    <mergeCell ref="AL5:AM5"/>
    <mergeCell ref="AR5:AS5"/>
    <mergeCell ref="T17:U17"/>
    <mergeCell ref="Z17:AA17"/>
    <mergeCell ref="AF11:AG11"/>
    <mergeCell ref="AL11:AM11"/>
    <mergeCell ref="AR11:AS11"/>
    <mergeCell ref="AX11:AY11"/>
  </mergeCells>
  <pageMargins left="0.51181102362204722" right="0.51181102362204722" top="0.78740157480314965" bottom="0.78740157480314965" header="0.31496062992125984" footer="0.31496062992125984"/>
  <pageSetup paperSize="9" scale="2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P239"/>
  <sheetViews>
    <sheetView showGridLines="0" zoomScaleNormal="100" workbookViewId="0">
      <pane xSplit="1" ySplit="1" topLeftCell="B26" activePane="bottomRight" state="frozen"/>
      <selection activeCell="A16" sqref="A16"/>
      <selection pane="topRight" activeCell="A16" sqref="A16"/>
      <selection pane="bottomLeft" activeCell="A16" sqref="A16"/>
      <selection pane="bottomRight" activeCell="B17" sqref="B17"/>
    </sheetView>
  </sheetViews>
  <sheetFormatPr defaultColWidth="8.85546875" defaultRowHeight="14.45" customHeight="1"/>
  <cols>
    <col min="1" max="1" width="34.5703125" style="3" bestFit="1" customWidth="1"/>
    <col min="2" max="2" width="25.5703125" style="3" bestFit="1" customWidth="1"/>
    <col min="3" max="3" width="30" style="16" customWidth="1"/>
    <col min="4" max="4" width="10.42578125" style="3" customWidth="1"/>
    <col min="5" max="5" width="9.85546875" style="3" customWidth="1"/>
    <col min="6" max="6" width="10.42578125" style="3" customWidth="1"/>
    <col min="7" max="7" width="11.5703125" style="3" customWidth="1"/>
    <col min="8" max="8" width="11.5703125" style="20" customWidth="1"/>
    <col min="9" max="9" width="11.5703125" style="3" customWidth="1"/>
    <col min="10" max="11" width="11.85546875" style="3" customWidth="1"/>
    <col min="12" max="12" width="12.28515625" style="152" customWidth="1"/>
    <col min="13" max="14" width="12.28515625" style="3" customWidth="1"/>
    <col min="15" max="17" width="8.85546875" style="3" customWidth="1"/>
    <col min="18" max="18" width="25" style="3" bestFit="1" customWidth="1"/>
    <col min="19" max="19" width="16.28515625" style="3" customWidth="1"/>
    <col min="20" max="20" width="16.28515625" style="3" bestFit="1" customWidth="1"/>
    <col min="21" max="21" width="17.28515625" style="3" customWidth="1"/>
    <col min="22" max="22" width="18.140625" style="3" customWidth="1"/>
    <col min="23" max="23" width="12.42578125" style="3" bestFit="1" customWidth="1"/>
    <col min="24" max="24" width="5.140625" style="3" customWidth="1"/>
    <col min="25" max="25" width="56.5703125" style="3" bestFit="1" customWidth="1"/>
    <col min="26" max="28" width="5.42578125" style="3" customWidth="1"/>
    <col min="29" max="32" width="5.7109375" style="16" customWidth="1"/>
    <col min="33" max="33" width="1.85546875" style="16" customWidth="1"/>
    <col min="34" max="36" width="6.140625" style="16" customWidth="1"/>
    <col min="37" max="37" width="5.7109375" style="16" bestFit="1" customWidth="1"/>
    <col min="38" max="39" width="5.7109375" style="16" customWidth="1"/>
    <col min="40" max="40" width="5.7109375" style="16" bestFit="1" customWidth="1"/>
    <col min="41" max="41" width="1.85546875" style="16" customWidth="1"/>
    <col min="42" max="42" width="5.7109375" style="16" bestFit="1" customWidth="1"/>
    <col min="43" max="43" width="5.7109375" style="16" customWidth="1"/>
    <col min="44" max="44" width="6.140625" style="16" bestFit="1" customWidth="1"/>
    <col min="45" max="45" width="5.7109375" style="16" bestFit="1" customWidth="1"/>
    <col min="46" max="46" width="5.7109375" style="16" customWidth="1"/>
    <col min="47" max="47" width="6.5703125" style="16" bestFit="1" customWidth="1"/>
    <col min="48" max="48" width="6.140625" style="16" bestFit="1" customWidth="1"/>
    <col min="49" max="49" width="1.85546875" style="16" customWidth="1"/>
    <col min="50" max="50" width="5.7109375" style="16" bestFit="1" customWidth="1"/>
    <col min="51" max="52" width="5.7109375" style="16" customWidth="1"/>
    <col min="53" max="53" width="5.7109375" style="3" bestFit="1" customWidth="1"/>
    <col min="54" max="55" width="5.7109375" style="3" customWidth="1"/>
    <col min="56" max="56" width="5.7109375" style="3" bestFit="1" customWidth="1"/>
    <col min="57" max="57" width="1.85546875" style="16" customWidth="1"/>
    <col min="58" max="60" width="5.85546875" style="16" customWidth="1"/>
    <col min="61" max="64" width="5.7109375" style="3" customWidth="1"/>
    <col min="65" max="65" width="1.85546875" style="16" customWidth="1"/>
    <col min="66" max="67" width="5.7109375" style="16" customWidth="1"/>
    <col min="68" max="68" width="6.140625" style="16" bestFit="1" customWidth="1"/>
    <col min="69" max="69" width="5.7109375" style="3" bestFit="1" customWidth="1"/>
    <col min="70" max="70" width="7" style="3" bestFit="1" customWidth="1"/>
    <col min="71" max="71" width="7" style="3" customWidth="1"/>
    <col min="72" max="72" width="6.140625" style="3" bestFit="1" customWidth="1"/>
    <col min="73" max="73" width="1.85546875" style="16" customWidth="1"/>
    <col min="74" max="76" width="5.5703125" style="16" customWidth="1"/>
    <col min="77" max="77" width="5.7109375" style="16" bestFit="1" customWidth="1"/>
    <col min="78" max="79" width="5.7109375" style="16" customWidth="1"/>
    <col min="80" max="80" width="5.7109375" style="16" bestFit="1" customWidth="1"/>
    <col min="81" max="81" width="5.7109375" style="16" customWidth="1"/>
    <col min="82" max="82" width="1.85546875" style="16" customWidth="1"/>
    <col min="83" max="85" width="5.5703125" style="16" customWidth="1"/>
    <col min="86" max="86" width="5.7109375" style="16" bestFit="1" customWidth="1"/>
    <col min="87" max="88" width="5.7109375" style="16" customWidth="1"/>
    <col min="89" max="89" width="5.7109375" style="16" bestFit="1" customWidth="1"/>
    <col min="90" max="90" width="1.85546875" style="16" customWidth="1"/>
    <col min="91" max="92" width="5.5703125" style="16" customWidth="1"/>
    <col min="93" max="93" width="6.140625" style="16" bestFit="1" customWidth="1"/>
    <col min="94" max="94" width="5.7109375" style="16" bestFit="1" customWidth="1"/>
    <col min="95" max="95" width="5.7109375" style="16" customWidth="1"/>
    <col min="96" max="96" width="6.5703125" style="16" bestFit="1" customWidth="1"/>
    <col min="97" max="97" width="6.140625" style="16" bestFit="1" customWidth="1"/>
    <col min="98" max="98" width="6.5703125" style="16" bestFit="1" customWidth="1"/>
    <col min="99" max="99" width="7" style="16" bestFit="1" customWidth="1"/>
    <col min="100" max="100" width="1.85546875" style="16" customWidth="1"/>
    <col min="101" max="102" width="5.7109375" style="16" customWidth="1"/>
    <col min="103" max="103" width="6.140625" style="16" bestFit="1" customWidth="1"/>
    <col min="104" max="104" width="5.7109375" style="16" customWidth="1"/>
    <col min="105" max="105" width="7" style="16" bestFit="1" customWidth="1"/>
    <col min="106" max="106" width="7" style="16" customWidth="1"/>
    <col min="107" max="107" width="6.140625" style="16" bestFit="1" customWidth="1"/>
    <col min="108" max="108" width="1.85546875" style="16" customWidth="1"/>
    <col min="109" max="110" width="5.7109375" style="16" bestFit="1" customWidth="1"/>
    <col min="111" max="111" width="6.140625" style="16" bestFit="1" customWidth="1"/>
    <col min="112" max="112" width="5.7109375" style="16" bestFit="1" customWidth="1"/>
    <col min="113" max="113" width="6.5703125" style="16" bestFit="1" customWidth="1"/>
    <col min="114" max="114" width="6.5703125" style="16" customWidth="1"/>
    <col min="115" max="115" width="6.140625" style="16" bestFit="1" customWidth="1"/>
    <col min="116" max="116" width="1.85546875" style="16" customWidth="1"/>
    <col min="117" max="119" width="5.85546875" style="16" customWidth="1"/>
    <col min="120" max="123" width="5.7109375" style="3" customWidth="1"/>
    <col min="124" max="124" width="1.85546875" style="16" customWidth="1"/>
    <col min="125" max="127" width="5.42578125" style="16" customWidth="1"/>
    <col min="128" max="128" width="5.7109375" style="3" bestFit="1" customWidth="1"/>
    <col min="129" max="130" width="5.7109375" style="3" customWidth="1"/>
    <col min="131" max="131" width="5.7109375" style="3" bestFit="1" customWidth="1"/>
    <col min="132" max="132" width="1.85546875" style="16" customWidth="1"/>
    <col min="133" max="134" width="5.7109375" style="16" customWidth="1"/>
    <col min="135" max="135" width="6.140625" style="16" bestFit="1" customWidth="1"/>
    <col min="136" max="136" width="5.7109375" style="3" bestFit="1" customWidth="1"/>
    <col min="137" max="137" width="5.7109375" style="3" customWidth="1"/>
    <col min="138" max="138" width="6.5703125" style="3" bestFit="1" customWidth="1"/>
    <col min="139" max="139" width="6.140625" style="3" bestFit="1" customWidth="1"/>
    <col min="140" max="140" width="1.85546875" style="16" customWidth="1"/>
    <col min="141" max="143" width="6.5703125" style="16" customWidth="1"/>
    <col min="144" max="144" width="7" style="3" bestFit="1" customWidth="1"/>
    <col min="145" max="147" width="7" style="3" customWidth="1"/>
    <col min="148" max="148" width="7" style="3" bestFit="1" customWidth="1"/>
    <col min="149" max="149" width="1.85546875" style="16" customWidth="1"/>
    <col min="150" max="150" width="5.7109375" style="16" bestFit="1" customWidth="1"/>
    <col min="151" max="153" width="6.5703125" style="16" customWidth="1"/>
    <col min="154" max="154" width="5.7109375" style="16" bestFit="1" customWidth="1"/>
    <col min="155" max="157" width="6.140625" style="16" customWidth="1"/>
    <col min="158" max="158" width="5.7109375" style="16" bestFit="1" customWidth="1"/>
    <col min="159" max="159" width="1.85546875" style="16" customWidth="1"/>
    <col min="160" max="163" width="6.42578125" style="16" customWidth="1"/>
    <col min="164" max="164" width="5.7109375" style="16" bestFit="1" customWidth="1"/>
    <col min="165" max="165" width="6.5703125" style="16" bestFit="1" customWidth="1"/>
    <col min="166" max="166" width="7" style="16" bestFit="1" customWidth="1"/>
    <col min="167" max="167" width="7" style="16" customWidth="1"/>
    <col min="168" max="168" width="6.140625" style="16" bestFit="1" customWidth="1"/>
    <col min="169" max="169" width="1.85546875" style="16" customWidth="1"/>
    <col min="170" max="170" width="7.42578125" style="16" customWidth="1"/>
    <col min="171" max="173" width="7.140625" style="16" customWidth="1"/>
    <col min="174" max="176" width="6.28515625" style="16" customWidth="1"/>
    <col min="177" max="177" width="6.5703125" style="16" customWidth="1"/>
    <col min="178" max="178" width="1.85546875" style="16" customWidth="1"/>
    <col min="179" max="179" width="5.7109375" style="16" bestFit="1" customWidth="1"/>
    <col min="180" max="180" width="7" style="16" bestFit="1" customWidth="1"/>
    <col min="181" max="181" width="7" style="16" customWidth="1"/>
    <col min="182" max="182" width="7" style="16" bestFit="1" customWidth="1"/>
    <col min="183" max="183" width="6.5703125" style="16" bestFit="1" customWidth="1"/>
    <col min="184" max="184" width="7" style="16" bestFit="1" customWidth="1"/>
    <col min="185" max="185" width="7" style="16" customWidth="1"/>
    <col min="186" max="186" width="6.5703125" style="16" bestFit="1" customWidth="1"/>
    <col min="187" max="187" width="1.85546875" style="16" customWidth="1"/>
    <col min="188" max="190" width="7.140625" style="16" customWidth="1"/>
    <col min="191" max="191" width="7" style="16" bestFit="1" customWidth="1"/>
    <col min="192" max="194" width="7" style="16" customWidth="1"/>
    <col min="195" max="195" width="7" style="16" bestFit="1" customWidth="1"/>
    <col min="196" max="196" width="1.85546875" style="16" customWidth="1"/>
    <col min="197" max="197" width="7.28515625" style="3" customWidth="1"/>
    <col min="198" max="16384" width="8.85546875" style="3"/>
  </cols>
  <sheetData>
    <row r="1" spans="1:198" ht="14.45" customHeight="1">
      <c r="A1" s="39" t="s">
        <v>437</v>
      </c>
      <c r="B1" s="39" t="s">
        <v>438</v>
      </c>
      <c r="C1" s="39" t="s">
        <v>439</v>
      </c>
      <c r="D1" s="39" t="s">
        <v>440</v>
      </c>
      <c r="E1" s="39" t="s">
        <v>441</v>
      </c>
      <c r="F1" s="39" t="s">
        <v>442</v>
      </c>
      <c r="G1" s="39" t="s">
        <v>443</v>
      </c>
      <c r="H1" s="40" t="s">
        <v>444</v>
      </c>
      <c r="I1" s="39" t="s">
        <v>445</v>
      </c>
      <c r="J1" s="39" t="s">
        <v>446</v>
      </c>
      <c r="K1" s="39" t="s">
        <v>447</v>
      </c>
      <c r="L1" s="39" t="s">
        <v>448</v>
      </c>
      <c r="M1" s="39" t="s">
        <v>449</v>
      </c>
      <c r="N1" s="39" t="s">
        <v>608</v>
      </c>
      <c r="O1" s="39" t="s">
        <v>7</v>
      </c>
      <c r="P1" s="39" t="s">
        <v>8</v>
      </c>
      <c r="Q1" s="39" t="s">
        <v>9</v>
      </c>
      <c r="R1" s="39" t="s">
        <v>384</v>
      </c>
      <c r="S1" s="39" t="s">
        <v>418</v>
      </c>
      <c r="T1" s="39" t="s">
        <v>382</v>
      </c>
      <c r="U1" s="39" t="s">
        <v>599</v>
      </c>
      <c r="V1" s="39" t="s">
        <v>450</v>
      </c>
      <c r="W1" s="39" t="s">
        <v>383</v>
      </c>
    </row>
    <row r="2" spans="1:198" ht="14.45" customHeight="1">
      <c r="A2" s="42" t="s">
        <v>425</v>
      </c>
      <c r="B2" s="312" t="s">
        <v>769</v>
      </c>
      <c r="C2" s="311">
        <v>6.5000000000000002E-2</v>
      </c>
      <c r="D2" s="150">
        <v>760.5</v>
      </c>
      <c r="E2" s="150">
        <v>1140.74</v>
      </c>
      <c r="F2" s="150">
        <v>1394.24</v>
      </c>
      <c r="G2" s="150">
        <v>801.55</v>
      </c>
      <c r="H2" s="150">
        <v>1202.33</v>
      </c>
      <c r="I2" s="150">
        <v>1469.54</v>
      </c>
      <c r="J2" s="150">
        <v>771.91</v>
      </c>
      <c r="K2" s="150">
        <v>1157.8599999999999</v>
      </c>
      <c r="L2" s="150">
        <v>1415.16</v>
      </c>
      <c r="M2" s="150">
        <v>1456.98</v>
      </c>
      <c r="N2" s="150">
        <v>1456.98</v>
      </c>
      <c r="O2" s="150">
        <v>760.5</v>
      </c>
      <c r="P2" s="150">
        <v>1140.74</v>
      </c>
      <c r="Q2" s="150">
        <v>1394.24</v>
      </c>
      <c r="R2" s="150">
        <v>2057.92</v>
      </c>
      <c r="S2" s="150">
        <v>791.35</v>
      </c>
      <c r="T2" s="150">
        <v>1450.82</v>
      </c>
      <c r="U2" s="150">
        <v>826.96</v>
      </c>
      <c r="V2" s="150">
        <v>1516.1</v>
      </c>
      <c r="W2" s="150">
        <v>1978.93</v>
      </c>
      <c r="GP2" s="16"/>
    </row>
    <row r="3" spans="1:198" ht="14.45" customHeight="1">
      <c r="A3" s="42" t="s">
        <v>286</v>
      </c>
      <c r="B3" s="312" t="s">
        <v>786</v>
      </c>
      <c r="C3" s="311">
        <v>6.5000000000000002E-2</v>
      </c>
      <c r="D3" s="150">
        <v>760.5</v>
      </c>
      <c r="E3" s="150">
        <v>1140.74</v>
      </c>
      <c r="F3" s="150">
        <v>1394.24</v>
      </c>
      <c r="G3" s="150">
        <v>801.55</v>
      </c>
      <c r="H3" s="150">
        <v>1202.33</v>
      </c>
      <c r="I3" s="150">
        <v>1469.54</v>
      </c>
      <c r="J3" s="150">
        <v>771.91</v>
      </c>
      <c r="K3" s="150">
        <v>1157.8599999999999</v>
      </c>
      <c r="L3" s="150">
        <v>1415.16</v>
      </c>
      <c r="M3" s="150">
        <v>1456.98</v>
      </c>
      <c r="N3" s="150">
        <v>1456.98</v>
      </c>
      <c r="O3" s="150">
        <v>760.5</v>
      </c>
      <c r="P3" s="150">
        <v>1140.74</v>
      </c>
      <c r="Q3" s="150">
        <v>1394.24</v>
      </c>
      <c r="R3" s="150">
        <v>2057.92</v>
      </c>
      <c r="S3" s="150">
        <v>791.35</v>
      </c>
      <c r="T3" s="150">
        <v>1450.82</v>
      </c>
      <c r="U3" s="150">
        <v>826.96</v>
      </c>
      <c r="V3" s="150">
        <v>1516.1</v>
      </c>
      <c r="W3" s="150">
        <v>1978.93</v>
      </c>
      <c r="GP3" s="16"/>
    </row>
    <row r="4" spans="1:198" ht="14.45" customHeight="1">
      <c r="A4" s="42" t="s">
        <v>426</v>
      </c>
      <c r="B4" s="312" t="s">
        <v>800</v>
      </c>
      <c r="C4" s="311">
        <v>6.5000000000000002E-2</v>
      </c>
      <c r="D4" s="150">
        <v>760.5</v>
      </c>
      <c r="E4" s="150">
        <v>1140.74</v>
      </c>
      <c r="F4" s="150">
        <v>1394.24</v>
      </c>
      <c r="G4" s="150">
        <v>801.55</v>
      </c>
      <c r="H4" s="150">
        <v>1202.33</v>
      </c>
      <c r="I4" s="150">
        <v>1469.54</v>
      </c>
      <c r="J4" s="150">
        <v>771.91</v>
      </c>
      <c r="K4" s="150">
        <v>1157.8599999999999</v>
      </c>
      <c r="L4" s="150">
        <v>1415.16</v>
      </c>
      <c r="M4" s="150">
        <v>1456.98</v>
      </c>
      <c r="N4" s="150">
        <v>1456.98</v>
      </c>
      <c r="O4" s="150">
        <v>760.5</v>
      </c>
      <c r="P4" s="150">
        <v>1140.74</v>
      </c>
      <c r="Q4" s="150">
        <v>1394.24</v>
      </c>
      <c r="R4" s="150">
        <v>2057.92</v>
      </c>
      <c r="S4" s="150">
        <v>791.35</v>
      </c>
      <c r="T4" s="150">
        <v>1450.82</v>
      </c>
      <c r="U4" s="150">
        <v>826.96</v>
      </c>
      <c r="V4" s="150">
        <v>1516.1</v>
      </c>
      <c r="W4" s="150">
        <v>1978.93</v>
      </c>
      <c r="GP4" s="16"/>
    </row>
    <row r="5" spans="1:198" ht="14.45" customHeight="1">
      <c r="A5" s="42" t="s">
        <v>432</v>
      </c>
      <c r="B5" s="312" t="s">
        <v>792</v>
      </c>
      <c r="C5" s="311">
        <v>6.5000000000000002E-2</v>
      </c>
      <c r="D5" s="150">
        <v>760.5</v>
      </c>
      <c r="E5" s="150">
        <v>1140.74</v>
      </c>
      <c r="F5" s="150">
        <v>1394.24</v>
      </c>
      <c r="G5" s="150">
        <v>801.55</v>
      </c>
      <c r="H5" s="150">
        <v>1202.33</v>
      </c>
      <c r="I5" s="150">
        <v>1469.54</v>
      </c>
      <c r="J5" s="150">
        <v>771.91</v>
      </c>
      <c r="K5" s="150">
        <v>1157.8599999999999</v>
      </c>
      <c r="L5" s="150">
        <v>1415.16</v>
      </c>
      <c r="M5" s="150">
        <v>1456.98</v>
      </c>
      <c r="N5" s="150">
        <v>1456.98</v>
      </c>
      <c r="O5" s="150">
        <v>760.5</v>
      </c>
      <c r="P5" s="150">
        <v>1140.74</v>
      </c>
      <c r="Q5" s="150">
        <v>1394.24</v>
      </c>
      <c r="R5" s="150">
        <v>2057.92</v>
      </c>
      <c r="S5" s="150">
        <v>791.35</v>
      </c>
      <c r="T5" s="150">
        <v>1450.82</v>
      </c>
      <c r="U5" s="150">
        <v>826.96</v>
      </c>
      <c r="V5" s="150">
        <v>1516.1</v>
      </c>
      <c r="W5" s="150">
        <v>1978.93</v>
      </c>
      <c r="GP5" s="16"/>
    </row>
    <row r="6" spans="1:198" ht="14.45" customHeight="1">
      <c r="A6" s="42" t="s">
        <v>216</v>
      </c>
      <c r="B6" s="312" t="s">
        <v>797</v>
      </c>
      <c r="C6" s="311">
        <v>6.5000000000000002E-2</v>
      </c>
      <c r="D6" s="150">
        <v>760.5</v>
      </c>
      <c r="E6" s="150">
        <v>1140.74</v>
      </c>
      <c r="F6" s="150">
        <v>1394.24</v>
      </c>
      <c r="G6" s="150">
        <v>801.55</v>
      </c>
      <c r="H6" s="150">
        <v>1202.33</v>
      </c>
      <c r="I6" s="150">
        <v>1469.54</v>
      </c>
      <c r="J6" s="150">
        <v>771.91</v>
      </c>
      <c r="K6" s="150">
        <v>1157.8599999999999</v>
      </c>
      <c r="L6" s="150">
        <v>1415.16</v>
      </c>
      <c r="M6" s="150">
        <v>1456.98</v>
      </c>
      <c r="N6" s="150">
        <v>1456.98</v>
      </c>
      <c r="O6" s="150">
        <v>760.5</v>
      </c>
      <c r="P6" s="150">
        <v>1140.74</v>
      </c>
      <c r="Q6" s="150">
        <v>1394.24</v>
      </c>
      <c r="R6" s="150">
        <v>2057.92</v>
      </c>
      <c r="S6" s="150">
        <v>791.35</v>
      </c>
      <c r="T6" s="150">
        <v>1450.82</v>
      </c>
      <c r="U6" s="150">
        <v>826.96</v>
      </c>
      <c r="V6" s="150">
        <v>1516.1</v>
      </c>
      <c r="W6" s="150">
        <v>1978.93</v>
      </c>
      <c r="GP6" s="16"/>
    </row>
    <row r="7" spans="1:198" ht="14.45" customHeight="1">
      <c r="A7" s="42" t="s">
        <v>429</v>
      </c>
      <c r="B7" s="312" t="s">
        <v>871</v>
      </c>
      <c r="C7" s="311">
        <v>6.5000000000000002E-2</v>
      </c>
      <c r="D7" s="150">
        <v>760.5</v>
      </c>
      <c r="E7" s="150">
        <v>1140.74</v>
      </c>
      <c r="F7" s="150">
        <v>1394.24</v>
      </c>
      <c r="G7" s="150">
        <v>801.55</v>
      </c>
      <c r="H7" s="150">
        <v>1202.33</v>
      </c>
      <c r="I7" s="150">
        <v>1469.54</v>
      </c>
      <c r="J7" s="150">
        <v>771.91</v>
      </c>
      <c r="K7" s="150">
        <v>1157.8599999999999</v>
      </c>
      <c r="L7" s="150">
        <v>1415.16</v>
      </c>
      <c r="M7" s="150">
        <v>1456.98</v>
      </c>
      <c r="N7" s="150">
        <v>1456.98</v>
      </c>
      <c r="O7" s="150">
        <v>760.5</v>
      </c>
      <c r="P7" s="150">
        <v>1140.74</v>
      </c>
      <c r="Q7" s="150">
        <v>1394.24</v>
      </c>
      <c r="R7" s="150">
        <v>2057.92</v>
      </c>
      <c r="S7" s="150">
        <v>791.35</v>
      </c>
      <c r="T7" s="150">
        <v>1450.82</v>
      </c>
      <c r="U7" s="150">
        <v>826.96</v>
      </c>
      <c r="V7" s="150">
        <v>1516.1</v>
      </c>
      <c r="W7" s="150">
        <v>1978.93</v>
      </c>
      <c r="GP7" s="16"/>
    </row>
    <row r="8" spans="1:198" ht="14.45" customHeight="1">
      <c r="A8" s="42" t="s">
        <v>433</v>
      </c>
      <c r="B8" s="312" t="s">
        <v>784</v>
      </c>
      <c r="C8" s="311">
        <v>6.5000000000000002E-2</v>
      </c>
      <c r="D8" s="150">
        <v>760.5</v>
      </c>
      <c r="E8" s="150">
        <v>1140.74</v>
      </c>
      <c r="F8" s="150">
        <v>1394.24</v>
      </c>
      <c r="G8" s="150">
        <v>801.55</v>
      </c>
      <c r="H8" s="150">
        <v>1202.33</v>
      </c>
      <c r="I8" s="150">
        <v>1469.54</v>
      </c>
      <c r="J8" s="150">
        <v>771.91</v>
      </c>
      <c r="K8" s="150">
        <v>1157.8599999999999</v>
      </c>
      <c r="L8" s="150">
        <v>1415.16</v>
      </c>
      <c r="M8" s="150">
        <v>1456.98</v>
      </c>
      <c r="N8" s="150">
        <v>1456.98</v>
      </c>
      <c r="O8" s="150">
        <v>760.5</v>
      </c>
      <c r="P8" s="150">
        <v>1140.74</v>
      </c>
      <c r="Q8" s="150">
        <v>1394.24</v>
      </c>
      <c r="R8" s="150">
        <v>2057.92</v>
      </c>
      <c r="S8" s="150">
        <v>791.35</v>
      </c>
      <c r="T8" s="150">
        <v>1450.82</v>
      </c>
      <c r="U8" s="150">
        <v>826.96</v>
      </c>
      <c r="V8" s="150">
        <v>1516.1</v>
      </c>
      <c r="W8" s="150">
        <v>1978.93</v>
      </c>
    </row>
    <row r="9" spans="1:198" ht="14.45" customHeight="1">
      <c r="A9" s="42" t="s">
        <v>430</v>
      </c>
      <c r="B9" s="312" t="s">
        <v>799</v>
      </c>
      <c r="C9" s="311">
        <v>6.5000000000000002E-2</v>
      </c>
      <c r="D9" s="150">
        <v>760.5</v>
      </c>
      <c r="E9" s="150">
        <v>1140.74</v>
      </c>
      <c r="F9" s="150">
        <v>1394.24</v>
      </c>
      <c r="G9" s="150">
        <v>801.55</v>
      </c>
      <c r="H9" s="150">
        <v>1202.33</v>
      </c>
      <c r="I9" s="150">
        <v>1469.54</v>
      </c>
      <c r="J9" s="150">
        <v>771.91</v>
      </c>
      <c r="K9" s="150">
        <v>1157.8599999999999</v>
      </c>
      <c r="L9" s="150">
        <v>1415.16</v>
      </c>
      <c r="M9" s="150">
        <v>1456.98</v>
      </c>
      <c r="N9" s="150">
        <v>1456.98</v>
      </c>
      <c r="O9" s="150">
        <v>760.5</v>
      </c>
      <c r="P9" s="150">
        <v>1140.74</v>
      </c>
      <c r="Q9" s="150">
        <v>1394.24</v>
      </c>
      <c r="R9" s="150">
        <v>2057.92</v>
      </c>
      <c r="S9" s="150">
        <v>791.35</v>
      </c>
      <c r="T9" s="150">
        <v>1450.82</v>
      </c>
      <c r="U9" s="150">
        <v>826.96</v>
      </c>
      <c r="V9" s="150">
        <v>1516.1</v>
      </c>
      <c r="W9" s="150">
        <v>1978.93</v>
      </c>
    </row>
    <row r="10" spans="1:198" ht="14.45" customHeight="1">
      <c r="A10" s="42" t="s">
        <v>431</v>
      </c>
      <c r="B10" s="312" t="s">
        <v>785</v>
      </c>
      <c r="C10" s="311">
        <v>6.5000000000000002E-2</v>
      </c>
      <c r="D10" s="150">
        <v>760.5</v>
      </c>
      <c r="E10" s="150">
        <v>1140.74</v>
      </c>
      <c r="F10" s="150">
        <v>1394.24</v>
      </c>
      <c r="G10" s="150">
        <v>801.55</v>
      </c>
      <c r="H10" s="150">
        <v>1202.33</v>
      </c>
      <c r="I10" s="150">
        <v>1469.54</v>
      </c>
      <c r="J10" s="150">
        <v>771.91</v>
      </c>
      <c r="K10" s="150">
        <v>1157.8599999999999</v>
      </c>
      <c r="L10" s="150">
        <v>1415.16</v>
      </c>
      <c r="M10" s="150">
        <v>1456.98</v>
      </c>
      <c r="N10" s="150">
        <v>1456.98</v>
      </c>
      <c r="O10" s="150">
        <v>760.5</v>
      </c>
      <c r="P10" s="150">
        <v>1140.74</v>
      </c>
      <c r="Q10" s="150">
        <v>1394.24</v>
      </c>
      <c r="R10" s="150">
        <v>2057.92</v>
      </c>
      <c r="S10" s="150">
        <v>791.35</v>
      </c>
      <c r="T10" s="150">
        <v>1450.82</v>
      </c>
      <c r="U10" s="150">
        <v>826.96</v>
      </c>
      <c r="V10" s="150">
        <v>1516.1</v>
      </c>
      <c r="W10" s="150">
        <v>1978.93</v>
      </c>
    </row>
    <row r="11" spans="1:198" ht="14.45" customHeight="1">
      <c r="A11" s="42" t="s">
        <v>427</v>
      </c>
      <c r="B11" s="312" t="s">
        <v>788</v>
      </c>
      <c r="C11" s="311">
        <v>6.5000000000000002E-2</v>
      </c>
      <c r="D11" s="150">
        <v>760.5</v>
      </c>
      <c r="E11" s="150">
        <v>1140.74</v>
      </c>
      <c r="F11" s="150">
        <v>1394.24</v>
      </c>
      <c r="G11" s="150">
        <v>801.55</v>
      </c>
      <c r="H11" s="150">
        <v>1202.33</v>
      </c>
      <c r="I11" s="150">
        <v>1469.54</v>
      </c>
      <c r="J11" s="150">
        <v>771.91</v>
      </c>
      <c r="K11" s="150">
        <v>1157.8599999999999</v>
      </c>
      <c r="L11" s="150">
        <v>1415.16</v>
      </c>
      <c r="M11" s="150">
        <v>1456.98</v>
      </c>
      <c r="N11" s="150">
        <v>1456.98</v>
      </c>
      <c r="O11" s="150">
        <v>760.5</v>
      </c>
      <c r="P11" s="150">
        <v>1140.74</v>
      </c>
      <c r="Q11" s="150">
        <v>1394.24</v>
      </c>
      <c r="R11" s="150">
        <v>2057.92</v>
      </c>
      <c r="S11" s="150">
        <v>791.35</v>
      </c>
      <c r="T11" s="150">
        <v>1450.82</v>
      </c>
      <c r="U11" s="150">
        <v>826.96</v>
      </c>
      <c r="V11" s="150">
        <v>1516.1</v>
      </c>
      <c r="W11" s="150">
        <v>1978.93</v>
      </c>
    </row>
    <row r="12" spans="1:198" ht="14.45" customHeight="1">
      <c r="A12" s="42" t="s">
        <v>434</v>
      </c>
      <c r="B12" s="312" t="s">
        <v>787</v>
      </c>
      <c r="C12" s="311">
        <v>6.5000000000000002E-2</v>
      </c>
      <c r="D12" s="150">
        <v>760.5</v>
      </c>
      <c r="E12" s="150">
        <v>1140.74</v>
      </c>
      <c r="F12" s="150">
        <v>1394.24</v>
      </c>
      <c r="G12" s="150">
        <v>801.55</v>
      </c>
      <c r="H12" s="150">
        <v>1202.33</v>
      </c>
      <c r="I12" s="150">
        <v>1469.54</v>
      </c>
      <c r="J12" s="150">
        <v>771.91</v>
      </c>
      <c r="K12" s="150">
        <v>1157.8599999999999</v>
      </c>
      <c r="L12" s="150">
        <v>1415.16</v>
      </c>
      <c r="M12" s="150">
        <v>1456.98</v>
      </c>
      <c r="N12" s="150">
        <v>1456.98</v>
      </c>
      <c r="O12" s="150">
        <v>760.5</v>
      </c>
      <c r="P12" s="150">
        <v>1140.74</v>
      </c>
      <c r="Q12" s="150">
        <v>1394.24</v>
      </c>
      <c r="R12" s="150">
        <v>2057.92</v>
      </c>
      <c r="S12" s="150">
        <v>791.35</v>
      </c>
      <c r="T12" s="150">
        <v>1450.82</v>
      </c>
      <c r="U12" s="150">
        <v>826.96</v>
      </c>
      <c r="V12" s="150">
        <v>1516.1</v>
      </c>
      <c r="W12" s="150">
        <v>1978.93</v>
      </c>
    </row>
    <row r="13" spans="1:198" ht="14.45" customHeight="1">
      <c r="A13" s="42" t="s">
        <v>436</v>
      </c>
      <c r="B13" s="312" t="s">
        <v>795</v>
      </c>
      <c r="C13" s="311">
        <v>6.5000000000000002E-2</v>
      </c>
      <c r="D13" s="150">
        <v>760.5</v>
      </c>
      <c r="E13" s="150">
        <v>1140.74</v>
      </c>
      <c r="F13" s="150">
        <v>1394.24</v>
      </c>
      <c r="G13" s="150">
        <v>801.55</v>
      </c>
      <c r="H13" s="150">
        <v>1202.33</v>
      </c>
      <c r="I13" s="150">
        <v>1469.54</v>
      </c>
      <c r="J13" s="150">
        <v>771.91</v>
      </c>
      <c r="K13" s="150">
        <v>1157.8599999999999</v>
      </c>
      <c r="L13" s="150">
        <v>1415.16</v>
      </c>
      <c r="M13" s="150">
        <v>1456.98</v>
      </c>
      <c r="N13" s="150">
        <v>1456.98</v>
      </c>
      <c r="O13" s="150">
        <v>760.5</v>
      </c>
      <c r="P13" s="150">
        <v>1140.74</v>
      </c>
      <c r="Q13" s="150">
        <v>1394.24</v>
      </c>
      <c r="R13" s="150">
        <v>2057.92</v>
      </c>
      <c r="S13" s="150">
        <v>791.35</v>
      </c>
      <c r="T13" s="150">
        <v>1450.82</v>
      </c>
      <c r="U13" s="150">
        <v>826.96</v>
      </c>
      <c r="V13" s="150">
        <v>1516.1</v>
      </c>
      <c r="W13" s="150">
        <v>1978.93</v>
      </c>
    </row>
    <row r="14" spans="1:198" ht="14.45" customHeight="1">
      <c r="A14" s="42" t="s">
        <v>435</v>
      </c>
      <c r="B14" s="312" t="s">
        <v>782</v>
      </c>
      <c r="C14" s="311">
        <v>6.5000000000000002E-2</v>
      </c>
      <c r="D14" s="150">
        <v>760.5</v>
      </c>
      <c r="E14" s="150">
        <v>1140.74</v>
      </c>
      <c r="F14" s="150">
        <v>1394.24</v>
      </c>
      <c r="G14" s="150">
        <v>801.55</v>
      </c>
      <c r="H14" s="150">
        <v>1202.33</v>
      </c>
      <c r="I14" s="150">
        <v>1469.54</v>
      </c>
      <c r="J14" s="150">
        <v>771.91</v>
      </c>
      <c r="K14" s="150">
        <v>1157.8599999999999</v>
      </c>
      <c r="L14" s="150">
        <v>1415.16</v>
      </c>
      <c r="M14" s="150">
        <v>1456.98</v>
      </c>
      <c r="N14" s="150">
        <v>1456.98</v>
      </c>
      <c r="O14" s="150">
        <v>760.5</v>
      </c>
      <c r="P14" s="150">
        <v>1140.74</v>
      </c>
      <c r="Q14" s="150">
        <v>1394.24</v>
      </c>
      <c r="R14" s="150">
        <v>2057.92</v>
      </c>
      <c r="S14" s="150">
        <v>791.35</v>
      </c>
      <c r="T14" s="150">
        <v>1450.82</v>
      </c>
      <c r="U14" s="150">
        <v>826.96</v>
      </c>
      <c r="V14" s="150">
        <v>1516.1</v>
      </c>
      <c r="W14" s="150">
        <v>1978.93</v>
      </c>
    </row>
    <row r="15" spans="1:198" ht="14.45" customHeight="1">
      <c r="A15" s="42" t="s">
        <v>595</v>
      </c>
      <c r="B15" s="312" t="s">
        <v>872</v>
      </c>
      <c r="C15" s="311">
        <v>6.5000000000000002E-2</v>
      </c>
      <c r="D15" s="150">
        <v>760.5</v>
      </c>
      <c r="E15" s="150">
        <v>1140.74</v>
      </c>
      <c r="F15" s="150">
        <v>1394.24</v>
      </c>
      <c r="G15" s="150">
        <v>801.55</v>
      </c>
      <c r="H15" s="150">
        <v>1202.33</v>
      </c>
      <c r="I15" s="150">
        <v>1469.54</v>
      </c>
      <c r="J15" s="150">
        <v>771.91</v>
      </c>
      <c r="K15" s="150">
        <v>1157.8599999999999</v>
      </c>
      <c r="L15" s="150">
        <v>1415.16</v>
      </c>
      <c r="M15" s="150">
        <v>1456.98</v>
      </c>
      <c r="N15" s="150">
        <v>1456.98</v>
      </c>
      <c r="O15" s="150">
        <v>760.5</v>
      </c>
      <c r="P15" s="150">
        <v>1140.74</v>
      </c>
      <c r="Q15" s="150">
        <v>1394.24</v>
      </c>
      <c r="R15" s="150">
        <v>2057.92</v>
      </c>
      <c r="S15" s="150">
        <v>791.35</v>
      </c>
      <c r="T15" s="150">
        <v>1450.82</v>
      </c>
      <c r="U15" s="150">
        <v>826.96</v>
      </c>
      <c r="V15" s="150">
        <v>1516.1</v>
      </c>
      <c r="W15" s="150">
        <v>1978.93</v>
      </c>
    </row>
    <row r="16" spans="1:198" ht="14.45" customHeight="1">
      <c r="A16" s="195" t="s">
        <v>201</v>
      </c>
      <c r="B16" s="196" t="s">
        <v>790</v>
      </c>
      <c r="C16" s="197">
        <v>6.5000000000000002E-2</v>
      </c>
      <c r="D16" s="165">
        <v>785.67</v>
      </c>
      <c r="E16" s="165">
        <v>1178.51</v>
      </c>
      <c r="F16" s="165">
        <v>1440.4</v>
      </c>
      <c r="G16" s="164">
        <v>828.1</v>
      </c>
      <c r="H16" s="165">
        <v>1242.1500000000001</v>
      </c>
      <c r="I16" s="165">
        <v>1518.18</v>
      </c>
      <c r="J16" s="164">
        <v>797.46</v>
      </c>
      <c r="K16" s="165">
        <v>1196.19</v>
      </c>
      <c r="L16" s="165">
        <v>1462.01</v>
      </c>
      <c r="M16" s="165">
        <v>1505.22</v>
      </c>
      <c r="N16" s="165">
        <v>1505.22</v>
      </c>
      <c r="O16" s="165">
        <v>785.67</v>
      </c>
      <c r="P16" s="165">
        <v>1178.51</v>
      </c>
      <c r="Q16" s="165">
        <v>1440.4</v>
      </c>
      <c r="R16" s="165">
        <v>2237.41</v>
      </c>
      <c r="S16" s="165">
        <v>860.38</v>
      </c>
      <c r="T16" s="165">
        <v>1577.37</v>
      </c>
      <c r="U16" s="165">
        <v>899.1</v>
      </c>
      <c r="V16" s="165">
        <v>1648.35</v>
      </c>
      <c r="W16" s="165">
        <v>2151.5300000000002</v>
      </c>
    </row>
    <row r="17" spans="1:23" ht="14.45" customHeight="1">
      <c r="A17" s="195" t="s">
        <v>14</v>
      </c>
      <c r="B17" s="196" t="s">
        <v>789</v>
      </c>
      <c r="C17" s="197">
        <v>6.5000000000000002E-2</v>
      </c>
      <c r="D17" s="165">
        <v>785.67</v>
      </c>
      <c r="E17" s="165">
        <v>1178.51</v>
      </c>
      <c r="F17" s="165">
        <v>1440.4</v>
      </c>
      <c r="G17" s="164">
        <v>828.1</v>
      </c>
      <c r="H17" s="165">
        <v>1242.1500000000001</v>
      </c>
      <c r="I17" s="165">
        <v>1518.18</v>
      </c>
      <c r="J17" s="164">
        <v>797.46</v>
      </c>
      <c r="K17" s="165">
        <v>1196.19</v>
      </c>
      <c r="L17" s="165">
        <v>1462.01</v>
      </c>
      <c r="M17" s="165">
        <v>1505.22</v>
      </c>
      <c r="N17" s="165">
        <v>1505.22</v>
      </c>
      <c r="O17" s="165">
        <v>785.67</v>
      </c>
      <c r="P17" s="165">
        <v>1178.51</v>
      </c>
      <c r="Q17" s="165">
        <v>1440.4</v>
      </c>
      <c r="R17" s="165">
        <v>2237.41</v>
      </c>
      <c r="S17" s="165">
        <v>860.38</v>
      </c>
      <c r="T17" s="165">
        <v>1577.37</v>
      </c>
      <c r="U17" s="165">
        <v>899.1</v>
      </c>
      <c r="V17" s="165">
        <v>1648.35</v>
      </c>
      <c r="W17" s="165">
        <v>2151.5300000000002</v>
      </c>
    </row>
    <row r="18" spans="1:23" ht="14.45" customHeight="1">
      <c r="A18" s="164" t="s">
        <v>3</v>
      </c>
      <c r="B18" s="178" t="s">
        <v>796</v>
      </c>
      <c r="C18" s="197">
        <v>6.5000000000000002E-2</v>
      </c>
      <c r="D18" s="165">
        <v>785.67</v>
      </c>
      <c r="E18" s="165">
        <v>1178.51</v>
      </c>
      <c r="F18" s="165">
        <v>1440.4</v>
      </c>
      <c r="G18" s="164">
        <v>828.1</v>
      </c>
      <c r="H18" s="165">
        <v>1242.1500000000001</v>
      </c>
      <c r="I18" s="165">
        <v>1518.18</v>
      </c>
      <c r="J18" s="164">
        <v>797.46</v>
      </c>
      <c r="K18" s="165">
        <v>1196.19</v>
      </c>
      <c r="L18" s="165">
        <v>1462.01</v>
      </c>
      <c r="M18" s="165">
        <v>1505.22</v>
      </c>
      <c r="N18" s="165">
        <v>1505.22</v>
      </c>
      <c r="O18" s="165">
        <v>785.67</v>
      </c>
      <c r="P18" s="165">
        <v>1178.51</v>
      </c>
      <c r="Q18" s="165">
        <v>1440.4</v>
      </c>
      <c r="R18" s="165">
        <v>2237.41</v>
      </c>
      <c r="S18" s="165">
        <v>860.38</v>
      </c>
      <c r="T18" s="165">
        <v>1577.37</v>
      </c>
      <c r="U18" s="165">
        <v>899.1</v>
      </c>
      <c r="V18" s="165">
        <v>1648.35</v>
      </c>
      <c r="W18" s="165">
        <v>2151.5300000000002</v>
      </c>
    </row>
    <row r="19" spans="1:23" ht="14.45" customHeight="1">
      <c r="A19" s="195" t="s">
        <v>11</v>
      </c>
      <c r="B19" s="196" t="s">
        <v>767</v>
      </c>
      <c r="C19" s="197">
        <v>6.5000000000000002E-2</v>
      </c>
      <c r="D19" s="165">
        <v>785.67</v>
      </c>
      <c r="E19" s="165">
        <v>1178.51</v>
      </c>
      <c r="F19" s="165">
        <v>1440.4</v>
      </c>
      <c r="G19" s="164">
        <v>828.1</v>
      </c>
      <c r="H19" s="165">
        <v>1242.1500000000001</v>
      </c>
      <c r="I19" s="165">
        <v>1518.18</v>
      </c>
      <c r="J19" s="164">
        <v>797.46</v>
      </c>
      <c r="K19" s="165">
        <v>1196.19</v>
      </c>
      <c r="L19" s="165">
        <v>1462.01</v>
      </c>
      <c r="M19" s="165">
        <v>1505.22</v>
      </c>
      <c r="N19" s="165">
        <v>1505.22</v>
      </c>
      <c r="O19" s="165">
        <v>785.67</v>
      </c>
      <c r="P19" s="165">
        <v>1178.51</v>
      </c>
      <c r="Q19" s="165">
        <v>1440.4</v>
      </c>
      <c r="R19" s="165">
        <v>2237.41</v>
      </c>
      <c r="S19" s="165">
        <v>860.38</v>
      </c>
      <c r="T19" s="165">
        <v>1577.37</v>
      </c>
      <c r="U19" s="165">
        <v>899.1</v>
      </c>
      <c r="V19" s="165">
        <v>1648.35</v>
      </c>
      <c r="W19" s="165">
        <v>2151.5300000000002</v>
      </c>
    </row>
    <row r="20" spans="1:23" ht="14.45" customHeight="1">
      <c r="A20" s="195" t="s">
        <v>424</v>
      </c>
      <c r="B20" s="196" t="s">
        <v>771</v>
      </c>
      <c r="C20" s="197">
        <v>6.5000000000000002E-2</v>
      </c>
      <c r="D20" s="165">
        <v>785.67</v>
      </c>
      <c r="E20" s="165">
        <v>1178.51</v>
      </c>
      <c r="F20" s="165">
        <v>1440.4</v>
      </c>
      <c r="G20" s="164">
        <v>828.1</v>
      </c>
      <c r="H20" s="165">
        <v>1242.1500000000001</v>
      </c>
      <c r="I20" s="165">
        <v>1518.18</v>
      </c>
      <c r="J20" s="164">
        <v>797.46</v>
      </c>
      <c r="K20" s="165">
        <v>1196.19</v>
      </c>
      <c r="L20" s="165">
        <v>1462.01</v>
      </c>
      <c r="M20" s="165">
        <v>1505.22</v>
      </c>
      <c r="N20" s="165">
        <v>1505.22</v>
      </c>
      <c r="O20" s="165">
        <v>785.67</v>
      </c>
      <c r="P20" s="165">
        <v>1178.51</v>
      </c>
      <c r="Q20" s="165">
        <v>1440.4</v>
      </c>
      <c r="R20" s="165">
        <v>2237.41</v>
      </c>
      <c r="S20" s="165">
        <v>860.38</v>
      </c>
      <c r="T20" s="165">
        <v>1577.37</v>
      </c>
      <c r="U20" s="165">
        <v>899.1</v>
      </c>
      <c r="V20" s="165">
        <v>1648.35</v>
      </c>
      <c r="W20" s="165">
        <v>2151.5300000000002</v>
      </c>
    </row>
    <row r="21" spans="1:23" ht="14.45" customHeight="1">
      <c r="A21" s="195" t="s">
        <v>0</v>
      </c>
      <c r="B21" s="196" t="s">
        <v>793</v>
      </c>
      <c r="C21" s="197">
        <v>6.5000000000000002E-2</v>
      </c>
      <c r="D21" s="165">
        <v>785.67</v>
      </c>
      <c r="E21" s="165">
        <v>1178.51</v>
      </c>
      <c r="F21" s="165">
        <v>1440.4</v>
      </c>
      <c r="G21" s="164">
        <v>828.1</v>
      </c>
      <c r="H21" s="165">
        <v>1242.1500000000001</v>
      </c>
      <c r="I21" s="165">
        <v>1518.18</v>
      </c>
      <c r="J21" s="164">
        <v>797.46</v>
      </c>
      <c r="K21" s="165">
        <v>1196.19</v>
      </c>
      <c r="L21" s="165">
        <v>1462.01</v>
      </c>
      <c r="M21" s="165">
        <v>1505.22</v>
      </c>
      <c r="N21" s="165">
        <v>1505.22</v>
      </c>
      <c r="O21" s="165">
        <v>785.67</v>
      </c>
      <c r="P21" s="165">
        <v>1178.51</v>
      </c>
      <c r="Q21" s="165">
        <v>1440.4</v>
      </c>
      <c r="R21" s="165">
        <v>2237.41</v>
      </c>
      <c r="S21" s="165">
        <v>860.38</v>
      </c>
      <c r="T21" s="165">
        <v>1577.37</v>
      </c>
      <c r="U21" s="165">
        <v>899.1</v>
      </c>
      <c r="V21" s="165">
        <v>1648.35</v>
      </c>
      <c r="W21" s="165">
        <v>2151.5300000000002</v>
      </c>
    </row>
    <row r="22" spans="1:23" ht="14.45" customHeight="1">
      <c r="A22" s="195" t="s">
        <v>13</v>
      </c>
      <c r="B22" s="196" t="s">
        <v>772</v>
      </c>
      <c r="C22" s="197">
        <v>6.5000000000000002E-2</v>
      </c>
      <c r="D22" s="165">
        <v>785.67</v>
      </c>
      <c r="E22" s="165">
        <v>1178.51</v>
      </c>
      <c r="F22" s="165">
        <v>1440.4</v>
      </c>
      <c r="G22" s="164">
        <v>828.1</v>
      </c>
      <c r="H22" s="165">
        <v>1242.1500000000001</v>
      </c>
      <c r="I22" s="165">
        <v>1518.18</v>
      </c>
      <c r="J22" s="164">
        <v>797.46</v>
      </c>
      <c r="K22" s="165">
        <v>1196.19</v>
      </c>
      <c r="L22" s="165">
        <v>1462.01</v>
      </c>
      <c r="M22" s="165">
        <v>1505.22</v>
      </c>
      <c r="N22" s="165">
        <v>1505.22</v>
      </c>
      <c r="O22" s="165">
        <v>785.67</v>
      </c>
      <c r="P22" s="165">
        <v>1178.51</v>
      </c>
      <c r="Q22" s="165">
        <v>1440.4</v>
      </c>
      <c r="R22" s="165">
        <v>2237.41</v>
      </c>
      <c r="S22" s="165">
        <v>860.38</v>
      </c>
      <c r="T22" s="165">
        <v>1577.37</v>
      </c>
      <c r="U22" s="165">
        <v>899.1</v>
      </c>
      <c r="V22" s="165">
        <v>1648.35</v>
      </c>
      <c r="W22" s="165">
        <v>2151.5300000000002</v>
      </c>
    </row>
    <row r="23" spans="1:23" ht="14.45" customHeight="1">
      <c r="A23" s="195" t="s">
        <v>15</v>
      </c>
      <c r="B23" s="196" t="s">
        <v>791</v>
      </c>
      <c r="C23" s="197">
        <v>6.5000000000000002E-2</v>
      </c>
      <c r="D23" s="165">
        <v>785.67</v>
      </c>
      <c r="E23" s="165">
        <v>1178.51</v>
      </c>
      <c r="F23" s="165">
        <v>1440.4</v>
      </c>
      <c r="G23" s="164">
        <v>828.1</v>
      </c>
      <c r="H23" s="165">
        <v>1242.1500000000001</v>
      </c>
      <c r="I23" s="165">
        <v>1518.18</v>
      </c>
      <c r="J23" s="164">
        <v>797.46</v>
      </c>
      <c r="K23" s="165">
        <v>1196.19</v>
      </c>
      <c r="L23" s="165">
        <v>1462.01</v>
      </c>
      <c r="M23" s="165">
        <v>1505.22</v>
      </c>
      <c r="N23" s="165">
        <v>1505.22</v>
      </c>
      <c r="O23" s="165">
        <v>785.67</v>
      </c>
      <c r="P23" s="165">
        <v>1178.51</v>
      </c>
      <c r="Q23" s="165">
        <v>1440.4</v>
      </c>
      <c r="R23" s="165">
        <v>2237.41</v>
      </c>
      <c r="S23" s="165">
        <v>860.38</v>
      </c>
      <c r="T23" s="165">
        <v>1577.37</v>
      </c>
      <c r="U23" s="165">
        <v>899.1</v>
      </c>
      <c r="V23" s="165">
        <v>1648.35</v>
      </c>
      <c r="W23" s="165">
        <v>2151.5300000000002</v>
      </c>
    </row>
    <row r="24" spans="1:23" ht="14.45" customHeight="1">
      <c r="A24" s="195" t="s">
        <v>428</v>
      </c>
      <c r="B24" s="196" t="s">
        <v>794</v>
      </c>
      <c r="C24" s="197">
        <v>6.5000000000000002E-2</v>
      </c>
      <c r="D24" s="165">
        <v>785.67</v>
      </c>
      <c r="E24" s="165">
        <v>1178.51</v>
      </c>
      <c r="F24" s="165">
        <v>1440.4</v>
      </c>
      <c r="G24" s="164">
        <v>828.1</v>
      </c>
      <c r="H24" s="165">
        <v>1242.1500000000001</v>
      </c>
      <c r="I24" s="165">
        <v>1518.18</v>
      </c>
      <c r="J24" s="164">
        <v>797.46</v>
      </c>
      <c r="K24" s="165">
        <v>1196.19</v>
      </c>
      <c r="L24" s="165">
        <v>1462.01</v>
      </c>
      <c r="M24" s="165">
        <v>1505.22</v>
      </c>
      <c r="N24" s="165">
        <v>1505.22</v>
      </c>
      <c r="O24" s="165">
        <v>785.67</v>
      </c>
      <c r="P24" s="165">
        <v>1178.51</v>
      </c>
      <c r="Q24" s="165">
        <v>1440.4</v>
      </c>
      <c r="R24" s="165">
        <v>2237.41</v>
      </c>
      <c r="S24" s="165">
        <v>860.38</v>
      </c>
      <c r="T24" s="165">
        <v>1577.37</v>
      </c>
      <c r="U24" s="165">
        <v>899.1</v>
      </c>
      <c r="V24" s="165">
        <v>1648.35</v>
      </c>
      <c r="W24" s="165">
        <v>2151.5300000000002</v>
      </c>
    </row>
    <row r="25" spans="1:23" ht="14.45" customHeight="1">
      <c r="A25" s="195" t="s">
        <v>2</v>
      </c>
      <c r="B25" s="196" t="s">
        <v>783</v>
      </c>
      <c r="C25" s="197">
        <v>6.5000000000000002E-2</v>
      </c>
      <c r="D25" s="165">
        <v>785.67</v>
      </c>
      <c r="E25" s="165">
        <v>1178.51</v>
      </c>
      <c r="F25" s="165">
        <v>1440.4</v>
      </c>
      <c r="G25" s="164">
        <v>828.1</v>
      </c>
      <c r="H25" s="165">
        <v>1242.1500000000001</v>
      </c>
      <c r="I25" s="165">
        <v>1518.18</v>
      </c>
      <c r="J25" s="164">
        <v>797.46</v>
      </c>
      <c r="K25" s="165">
        <v>1196.19</v>
      </c>
      <c r="L25" s="165">
        <v>1462.01</v>
      </c>
      <c r="M25" s="165">
        <v>1505.22</v>
      </c>
      <c r="N25" s="165">
        <v>1505.22</v>
      </c>
      <c r="O25" s="165">
        <v>785.67</v>
      </c>
      <c r="P25" s="165">
        <v>1178.51</v>
      </c>
      <c r="Q25" s="165">
        <v>1440.4</v>
      </c>
      <c r="R25" s="165">
        <v>2237.41</v>
      </c>
      <c r="S25" s="165">
        <v>860.38</v>
      </c>
      <c r="T25" s="165">
        <v>1577.37</v>
      </c>
      <c r="U25" s="165">
        <v>899.1</v>
      </c>
      <c r="V25" s="165">
        <v>1648.35</v>
      </c>
      <c r="W25" s="165">
        <v>2151.5300000000002</v>
      </c>
    </row>
    <row r="26" spans="1:23" ht="14.45" customHeight="1">
      <c r="A26" s="195" t="s">
        <v>1</v>
      </c>
      <c r="B26" s="196" t="s">
        <v>770</v>
      </c>
      <c r="C26" s="197">
        <v>6.5000000000000002E-2</v>
      </c>
      <c r="D26" s="165">
        <v>785.67</v>
      </c>
      <c r="E26" s="165">
        <v>1178.51</v>
      </c>
      <c r="F26" s="165">
        <v>1440.4</v>
      </c>
      <c r="G26" s="164">
        <v>828.1</v>
      </c>
      <c r="H26" s="165">
        <v>1242.1500000000001</v>
      </c>
      <c r="I26" s="165">
        <v>1518.18</v>
      </c>
      <c r="J26" s="164">
        <v>797.46</v>
      </c>
      <c r="K26" s="165">
        <v>1196.19</v>
      </c>
      <c r="L26" s="165">
        <v>1462.01</v>
      </c>
      <c r="M26" s="165">
        <v>1505.22</v>
      </c>
      <c r="N26" s="165">
        <v>1505.22</v>
      </c>
      <c r="O26" s="165">
        <v>785.67</v>
      </c>
      <c r="P26" s="165">
        <v>1178.51</v>
      </c>
      <c r="Q26" s="165">
        <v>1440.4</v>
      </c>
      <c r="R26" s="165">
        <v>2237.41</v>
      </c>
      <c r="S26" s="165">
        <v>860.38</v>
      </c>
      <c r="T26" s="165">
        <v>1577.37</v>
      </c>
      <c r="U26" s="165">
        <v>899.1</v>
      </c>
      <c r="V26" s="165">
        <v>1648.35</v>
      </c>
      <c r="W26" s="165">
        <v>2151.5300000000002</v>
      </c>
    </row>
    <row r="27" spans="1:23" ht="14.45" customHeight="1">
      <c r="A27" s="195" t="s">
        <v>111</v>
      </c>
      <c r="B27" s="196" t="s">
        <v>798</v>
      </c>
      <c r="C27" s="197">
        <v>6.5000000000000002E-2</v>
      </c>
      <c r="D27" s="165">
        <v>785.67</v>
      </c>
      <c r="E27" s="165">
        <v>1178.51</v>
      </c>
      <c r="F27" s="165">
        <v>1440.4</v>
      </c>
      <c r="G27" s="164">
        <v>828.1</v>
      </c>
      <c r="H27" s="165">
        <v>1242.1500000000001</v>
      </c>
      <c r="I27" s="165">
        <v>1518.18</v>
      </c>
      <c r="J27" s="164">
        <v>797.46</v>
      </c>
      <c r="K27" s="165">
        <v>1196.19</v>
      </c>
      <c r="L27" s="165">
        <v>1462.01</v>
      </c>
      <c r="M27" s="165">
        <v>1505.22</v>
      </c>
      <c r="N27" s="165">
        <v>1505.22</v>
      </c>
      <c r="O27" s="165">
        <v>785.67</v>
      </c>
      <c r="P27" s="165">
        <v>1178.51</v>
      </c>
      <c r="Q27" s="165">
        <v>1440.4</v>
      </c>
      <c r="R27" s="165">
        <v>2237.41</v>
      </c>
      <c r="S27" s="165">
        <v>860.38</v>
      </c>
      <c r="T27" s="165">
        <v>1577.37</v>
      </c>
      <c r="U27" s="165">
        <v>899.1</v>
      </c>
      <c r="V27" s="165">
        <v>1648.35</v>
      </c>
      <c r="W27" s="165">
        <v>2151.5300000000002</v>
      </c>
    </row>
    <row r="28" spans="1:23" ht="14.45" customHeight="1">
      <c r="A28" s="195" t="s">
        <v>164</v>
      </c>
      <c r="B28" s="196" t="s">
        <v>873</v>
      </c>
      <c r="C28" s="197">
        <v>6.5000000000000002E-2</v>
      </c>
      <c r="D28" s="165">
        <v>785.67</v>
      </c>
      <c r="E28" s="165">
        <v>1178.51</v>
      </c>
      <c r="F28" s="165">
        <v>1440.4</v>
      </c>
      <c r="G28" s="164">
        <v>828.1</v>
      </c>
      <c r="H28" s="165">
        <v>1242.1500000000001</v>
      </c>
      <c r="I28" s="165">
        <v>1518.18</v>
      </c>
      <c r="J28" s="164">
        <v>797.46</v>
      </c>
      <c r="K28" s="165">
        <v>1196.19</v>
      </c>
      <c r="L28" s="165">
        <v>1462.01</v>
      </c>
      <c r="M28" s="165">
        <v>1505.22</v>
      </c>
      <c r="N28" s="165">
        <v>1505.22</v>
      </c>
      <c r="O28" s="165">
        <v>785.67</v>
      </c>
      <c r="P28" s="165">
        <v>1178.51</v>
      </c>
      <c r="Q28" s="165">
        <v>1440.4</v>
      </c>
      <c r="R28" s="165">
        <v>2237.41</v>
      </c>
      <c r="S28" s="165">
        <v>860.38</v>
      </c>
      <c r="T28" s="165">
        <v>1577.37</v>
      </c>
      <c r="U28" s="165">
        <v>899.1</v>
      </c>
      <c r="V28" s="165">
        <v>1648.35</v>
      </c>
      <c r="W28" s="165">
        <v>2151.5300000000002</v>
      </c>
    </row>
    <row r="29" spans="1:23" ht="14.45" customHeight="1">
      <c r="A29" s="195" t="s">
        <v>292</v>
      </c>
      <c r="B29" s="196" t="s">
        <v>874</v>
      </c>
      <c r="C29" s="197">
        <v>6.5000000000000002E-2</v>
      </c>
      <c r="D29" s="165">
        <v>785.67</v>
      </c>
      <c r="E29" s="165">
        <v>1178.51</v>
      </c>
      <c r="F29" s="165">
        <v>1440.4</v>
      </c>
      <c r="G29" s="164">
        <v>828.1</v>
      </c>
      <c r="H29" s="165">
        <v>1242.1500000000001</v>
      </c>
      <c r="I29" s="165">
        <v>1518.18</v>
      </c>
      <c r="J29" s="164">
        <v>797.46</v>
      </c>
      <c r="K29" s="165">
        <v>1196.19</v>
      </c>
      <c r="L29" s="165">
        <v>1462.01</v>
      </c>
      <c r="M29" s="165">
        <v>1505.22</v>
      </c>
      <c r="N29" s="165">
        <v>1505.22</v>
      </c>
      <c r="O29" s="165">
        <v>785.67</v>
      </c>
      <c r="P29" s="165">
        <v>1178.51</v>
      </c>
      <c r="Q29" s="165">
        <v>1440.4</v>
      </c>
      <c r="R29" s="165">
        <v>2237.41</v>
      </c>
      <c r="S29" s="165">
        <v>860.38</v>
      </c>
      <c r="T29" s="165">
        <v>1577.37</v>
      </c>
      <c r="U29" s="165">
        <v>899.1</v>
      </c>
      <c r="V29" s="165">
        <v>1648.35</v>
      </c>
      <c r="W29" s="165">
        <v>2151.5300000000002</v>
      </c>
    </row>
    <row r="30" spans="1:23" ht="14.45" customHeight="1">
      <c r="A30" s="412" t="s">
        <v>189</v>
      </c>
      <c r="B30" s="196" t="s">
        <v>875</v>
      </c>
      <c r="C30" s="197">
        <v>6.5000000000000002E-2</v>
      </c>
      <c r="D30" s="165">
        <v>785.67</v>
      </c>
      <c r="E30" s="165">
        <v>1178.51</v>
      </c>
      <c r="F30" s="165">
        <v>1440.4</v>
      </c>
      <c r="G30" s="164">
        <v>828.1</v>
      </c>
      <c r="H30" s="165">
        <v>1242.1500000000001</v>
      </c>
      <c r="I30" s="165">
        <v>1518.18</v>
      </c>
      <c r="J30" s="164">
        <v>797.46</v>
      </c>
      <c r="K30" s="165">
        <v>1196.19</v>
      </c>
      <c r="L30" s="165">
        <v>1462.01</v>
      </c>
      <c r="M30" s="165">
        <v>1505.22</v>
      </c>
      <c r="N30" s="165">
        <v>1505.22</v>
      </c>
      <c r="O30" s="165">
        <v>785.67</v>
      </c>
      <c r="P30" s="165">
        <v>1178.51</v>
      </c>
      <c r="Q30" s="165">
        <v>1440.4</v>
      </c>
      <c r="R30" s="165">
        <v>2237.41</v>
      </c>
      <c r="S30" s="165">
        <v>860.38</v>
      </c>
      <c r="T30" s="165">
        <v>1577.37</v>
      </c>
      <c r="U30" s="165">
        <v>899.1</v>
      </c>
      <c r="V30" s="165">
        <v>1648.35</v>
      </c>
      <c r="W30" s="165">
        <v>2151.5300000000002</v>
      </c>
    </row>
    <row r="31" spans="1:23" ht="14.45" customHeight="1">
      <c r="A31" s="321" t="s">
        <v>16</v>
      </c>
      <c r="B31" s="322" t="s">
        <v>876</v>
      </c>
      <c r="C31" s="413" t="s">
        <v>801</v>
      </c>
      <c r="D31" s="324">
        <v>811.58</v>
      </c>
      <c r="E31" s="324">
        <v>1217.3699999999999</v>
      </c>
      <c r="F31" s="324">
        <v>1487.89</v>
      </c>
      <c r="G31" s="324">
        <v>855.4</v>
      </c>
      <c r="H31" s="324">
        <v>1283.0899999999999</v>
      </c>
      <c r="I31" s="324">
        <v>1568.24</v>
      </c>
      <c r="J31" s="324">
        <v>823.75</v>
      </c>
      <c r="K31" s="324">
        <v>1235.6300000000001</v>
      </c>
      <c r="L31" s="324">
        <v>1510.2</v>
      </c>
      <c r="M31" s="324">
        <v>1554.84</v>
      </c>
      <c r="N31" s="324">
        <v>1554.84</v>
      </c>
      <c r="O31" s="324">
        <v>811.58</v>
      </c>
      <c r="P31" s="324">
        <v>1217.3699999999999</v>
      </c>
      <c r="Q31" s="324">
        <v>1487.89</v>
      </c>
      <c r="R31" s="324">
        <v>2175.0300000000002</v>
      </c>
      <c r="S31" s="323">
        <v>870.92</v>
      </c>
      <c r="T31" s="324">
        <v>1596.68</v>
      </c>
      <c r="U31" s="323">
        <v>910.1</v>
      </c>
      <c r="V31" s="324">
        <v>1668.52</v>
      </c>
      <c r="W31" s="333">
        <v>2312.73</v>
      </c>
    </row>
    <row r="32" spans="1:23" ht="14.45" customHeight="1">
      <c r="A32" s="168" t="s">
        <v>456</v>
      </c>
      <c r="B32" s="306" t="s">
        <v>765</v>
      </c>
      <c r="C32" s="307">
        <v>7.0000000000000007E-2</v>
      </c>
      <c r="D32" s="169"/>
      <c r="E32" s="169"/>
      <c r="F32" s="169"/>
      <c r="G32" s="169"/>
      <c r="H32" s="169"/>
      <c r="I32" s="169"/>
      <c r="J32" s="169">
        <v>839.27</v>
      </c>
      <c r="K32" s="169"/>
      <c r="L32" s="156"/>
      <c r="M32" s="169"/>
      <c r="N32" s="169"/>
      <c r="O32" s="169"/>
      <c r="P32" s="169"/>
      <c r="Q32" s="169"/>
      <c r="R32" s="169"/>
      <c r="S32" s="169"/>
      <c r="T32" s="169"/>
      <c r="U32" s="169"/>
      <c r="V32" s="169"/>
      <c r="W32" s="169"/>
    </row>
    <row r="33" spans="1:23" ht="14.45" customHeight="1">
      <c r="A33" s="168" t="s">
        <v>411</v>
      </c>
      <c r="B33" s="306" t="s">
        <v>877</v>
      </c>
      <c r="C33" s="307">
        <v>6.3399999999999998E-2</v>
      </c>
      <c r="D33" s="169"/>
      <c r="E33" s="169"/>
      <c r="F33" s="169"/>
      <c r="G33" s="169"/>
      <c r="H33" s="169"/>
      <c r="I33" s="169"/>
      <c r="J33" s="169"/>
      <c r="K33" s="169">
        <v>1258.97</v>
      </c>
      <c r="L33" s="156"/>
      <c r="M33" s="169"/>
      <c r="N33" s="169"/>
      <c r="O33" s="169"/>
      <c r="P33" s="169"/>
      <c r="Q33" s="169"/>
      <c r="R33" s="169"/>
      <c r="S33" s="169"/>
      <c r="T33" s="169"/>
      <c r="U33" s="169"/>
      <c r="V33" s="169"/>
      <c r="W33" s="169"/>
    </row>
    <row r="34" spans="1:23" ht="14.45" customHeight="1">
      <c r="A34" s="168" t="s">
        <v>410</v>
      </c>
      <c r="B34" s="334" t="s">
        <v>803</v>
      </c>
      <c r="C34" s="307">
        <v>7.0000000000000007E-2</v>
      </c>
      <c r="D34" s="169"/>
      <c r="E34" s="169"/>
      <c r="F34" s="169"/>
      <c r="G34" s="169"/>
      <c r="H34" s="169"/>
      <c r="I34" s="169"/>
      <c r="J34" s="169"/>
      <c r="K34" s="169">
        <v>1242.49</v>
      </c>
      <c r="L34" s="156"/>
      <c r="M34" s="169"/>
      <c r="N34" s="169"/>
      <c r="O34" s="169"/>
      <c r="P34" s="169"/>
      <c r="Q34" s="169"/>
      <c r="R34" s="169"/>
      <c r="S34" s="169"/>
      <c r="T34" s="169"/>
      <c r="U34" s="169"/>
      <c r="V34" s="169"/>
      <c r="W34" s="169"/>
    </row>
    <row r="35" spans="1:23" ht="14.45" customHeight="1">
      <c r="D35" s="189"/>
      <c r="E35" s="189"/>
      <c r="F35" s="189"/>
      <c r="G35" s="31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89"/>
      <c r="U35" s="189"/>
      <c r="V35" s="189"/>
      <c r="W35" s="189"/>
    </row>
    <row r="36" spans="1:23" ht="14.45" customHeight="1">
      <c r="B36" s="509" t="s">
        <v>619</v>
      </c>
      <c r="C36" s="330" t="s">
        <v>802</v>
      </c>
      <c r="D36" s="324">
        <v>811.58</v>
      </c>
      <c r="E36" s="324">
        <v>1217.3699999999999</v>
      </c>
      <c r="F36" s="324">
        <v>1487.89</v>
      </c>
      <c r="G36" s="324">
        <v>855.4</v>
      </c>
      <c r="H36" s="324">
        <v>1283.0899999999999</v>
      </c>
      <c r="I36" s="324">
        <v>1568.24</v>
      </c>
      <c r="J36" s="324">
        <v>823.75</v>
      </c>
      <c r="K36" s="324">
        <v>1235.6300000000001</v>
      </c>
      <c r="L36" s="324">
        <v>1510.2</v>
      </c>
      <c r="M36" s="324">
        <v>1554.84</v>
      </c>
      <c r="N36" s="324">
        <v>1554.84</v>
      </c>
      <c r="O36" s="324">
        <v>811.58</v>
      </c>
      <c r="P36" s="324">
        <v>1217.3699999999999</v>
      </c>
      <c r="Q36" s="324">
        <v>1487.89</v>
      </c>
      <c r="R36" s="324">
        <v>2175.0300000000002</v>
      </c>
      <c r="S36" s="323">
        <v>870.92</v>
      </c>
      <c r="T36" s="324">
        <v>1596.68</v>
      </c>
      <c r="U36" s="323">
        <v>910.1</v>
      </c>
      <c r="V36" s="324">
        <v>1668.52</v>
      </c>
      <c r="W36" s="333">
        <v>2312.73</v>
      </c>
    </row>
    <row r="37" spans="1:23" ht="14.45" hidden="1" customHeight="1">
      <c r="B37" s="509"/>
      <c r="C37" s="167" t="s">
        <v>613</v>
      </c>
      <c r="D37" s="164">
        <v>478.18</v>
      </c>
      <c r="E37" s="164">
        <v>717.27</v>
      </c>
      <c r="F37" s="165">
        <v>876.66</v>
      </c>
      <c r="G37" s="164">
        <v>504</v>
      </c>
      <c r="H37" s="165">
        <v>756</v>
      </c>
      <c r="I37" s="165">
        <v>924</v>
      </c>
      <c r="J37" s="164">
        <v>485.35</v>
      </c>
      <c r="K37" s="165">
        <v>728.03</v>
      </c>
      <c r="L37" s="175">
        <v>891.01</v>
      </c>
      <c r="M37" s="165">
        <v>916.11</v>
      </c>
      <c r="N37" s="165">
        <v>916.11</v>
      </c>
      <c r="O37" s="164">
        <v>478.18</v>
      </c>
      <c r="P37" s="164">
        <v>717.27</v>
      </c>
      <c r="Q37" s="165">
        <v>876.66</v>
      </c>
      <c r="R37" s="165">
        <v>1361.75</v>
      </c>
      <c r="S37" s="165">
        <v>523.65</v>
      </c>
      <c r="T37" s="165">
        <v>960.03</v>
      </c>
      <c r="U37" s="165">
        <v>547.22</v>
      </c>
      <c r="V37" s="165">
        <v>1003.23</v>
      </c>
      <c r="W37" s="165">
        <v>1309.48</v>
      </c>
    </row>
    <row r="38" spans="1:23" ht="14.45" hidden="1" customHeight="1">
      <c r="B38" s="509"/>
      <c r="C38" s="166" t="s">
        <v>618</v>
      </c>
      <c r="D38" s="162">
        <v>569.85</v>
      </c>
      <c r="E38" s="162">
        <v>854.77</v>
      </c>
      <c r="F38" s="163">
        <v>1044.73</v>
      </c>
      <c r="G38" s="162">
        <v>600.62</v>
      </c>
      <c r="H38" s="163">
        <v>900.93</v>
      </c>
      <c r="I38" s="163">
        <v>1101.1300000000001</v>
      </c>
      <c r="J38" s="162">
        <v>578.39</v>
      </c>
      <c r="K38" s="163">
        <v>867.59</v>
      </c>
      <c r="L38" s="175">
        <v>1061.82</v>
      </c>
      <c r="M38" s="163">
        <v>1091.73</v>
      </c>
      <c r="N38" s="163">
        <v>1091.73</v>
      </c>
      <c r="O38" s="162">
        <v>569.85</v>
      </c>
      <c r="P38" s="162">
        <v>854.77</v>
      </c>
      <c r="Q38" s="163">
        <v>1044.73</v>
      </c>
      <c r="R38" s="163">
        <v>1622.82</v>
      </c>
      <c r="S38" s="163">
        <v>624.03</v>
      </c>
      <c r="T38" s="163">
        <v>1144.08</v>
      </c>
      <c r="U38" s="163">
        <v>652.13</v>
      </c>
      <c r="V38" s="163">
        <v>1195.55</v>
      </c>
      <c r="W38" s="163">
        <v>1560.52</v>
      </c>
    </row>
    <row r="39" spans="1:23" ht="14.45" customHeight="1">
      <c r="B39" s="509"/>
      <c r="C39" s="300" t="s">
        <v>760</v>
      </c>
      <c r="D39" s="175">
        <v>737.72</v>
      </c>
      <c r="E39" s="175">
        <v>1106.58</v>
      </c>
      <c r="F39" s="175">
        <v>1352.49</v>
      </c>
      <c r="G39" s="174">
        <v>777.56</v>
      </c>
      <c r="H39" s="175">
        <v>1166.3399999999999</v>
      </c>
      <c r="I39" s="175">
        <v>1425.52</v>
      </c>
      <c r="J39" s="174">
        <v>748.79</v>
      </c>
      <c r="K39" s="175">
        <v>1123.18</v>
      </c>
      <c r="L39" s="175">
        <v>1374.62</v>
      </c>
      <c r="M39" s="175">
        <v>1413.35</v>
      </c>
      <c r="N39" s="175">
        <v>1413.35</v>
      </c>
      <c r="O39" s="175">
        <v>737.72</v>
      </c>
      <c r="P39" s="175">
        <v>1106.58</v>
      </c>
      <c r="Q39" s="175">
        <v>1352.49</v>
      </c>
      <c r="R39" s="175">
        <v>2100.85</v>
      </c>
      <c r="S39" s="175">
        <v>807.87</v>
      </c>
      <c r="T39" s="175">
        <v>1481.1</v>
      </c>
      <c r="U39" s="175">
        <v>844.23</v>
      </c>
      <c r="V39" s="175">
        <v>1547.75</v>
      </c>
      <c r="W39" s="175">
        <v>2020.21</v>
      </c>
    </row>
    <row r="40" spans="1:23" ht="14.45" customHeight="1">
      <c r="B40" s="509"/>
      <c r="C40" s="198" t="s">
        <v>768</v>
      </c>
      <c r="D40" s="165">
        <v>785.67</v>
      </c>
      <c r="E40" s="165">
        <v>1178.51</v>
      </c>
      <c r="F40" s="165">
        <v>1440.4</v>
      </c>
      <c r="G40" s="164">
        <v>828.1</v>
      </c>
      <c r="H40" s="165">
        <v>1242.1500000000001</v>
      </c>
      <c r="I40" s="165">
        <v>1518.18</v>
      </c>
      <c r="J40" s="164">
        <v>797.46</v>
      </c>
      <c r="K40" s="165">
        <v>1196.19</v>
      </c>
      <c r="L40" s="165">
        <v>1462.01</v>
      </c>
      <c r="M40" s="165">
        <v>1505.22</v>
      </c>
      <c r="N40" s="165">
        <v>1505.22</v>
      </c>
      <c r="O40" s="165">
        <v>785.67</v>
      </c>
      <c r="P40" s="165">
        <v>1178.51</v>
      </c>
      <c r="Q40" s="165">
        <v>1440.4</v>
      </c>
      <c r="R40" s="165">
        <v>2237.41</v>
      </c>
      <c r="S40" s="165">
        <v>860.38</v>
      </c>
      <c r="T40" s="165">
        <v>1577.37</v>
      </c>
      <c r="U40" s="165">
        <v>899.1</v>
      </c>
      <c r="V40" s="165">
        <v>1648.35</v>
      </c>
      <c r="W40" s="165">
        <v>2151.5300000000002</v>
      </c>
    </row>
    <row r="41" spans="1:23" ht="14.45" hidden="1" customHeight="1">
      <c r="B41" s="509"/>
      <c r="C41" s="198" t="s">
        <v>621</v>
      </c>
      <c r="D41" s="164">
        <v>640.84</v>
      </c>
      <c r="E41" s="164">
        <v>961.26</v>
      </c>
      <c r="F41" s="165">
        <v>1174.8800000000001</v>
      </c>
      <c r="G41" s="164">
        <v>675.44</v>
      </c>
      <c r="H41" s="165">
        <v>1013.16</v>
      </c>
      <c r="I41" s="165">
        <v>1238.32</v>
      </c>
      <c r="J41" s="164">
        <v>650.45000000000005</v>
      </c>
      <c r="K41" s="165">
        <v>975.68</v>
      </c>
      <c r="L41" s="165">
        <v>1194.0999999999999</v>
      </c>
      <c r="M41" s="165">
        <v>1227.74</v>
      </c>
      <c r="N41" s="165">
        <v>1227.74</v>
      </c>
      <c r="O41" s="164">
        <v>640.84</v>
      </c>
      <c r="P41" s="164">
        <v>961.26</v>
      </c>
      <c r="Q41" s="165">
        <v>1174.8800000000001</v>
      </c>
      <c r="R41" s="165">
        <v>1824.97</v>
      </c>
      <c r="S41" s="165">
        <v>701.77</v>
      </c>
      <c r="T41" s="165">
        <v>1286.5999999999999</v>
      </c>
      <c r="U41" s="165">
        <v>733.35</v>
      </c>
      <c r="V41" s="165">
        <v>1344.49</v>
      </c>
      <c r="W41" s="165">
        <v>1754.92</v>
      </c>
    </row>
    <row r="42" spans="1:23" ht="14.45" customHeight="1">
      <c r="B42" s="509"/>
      <c r="C42" s="183" t="s">
        <v>760</v>
      </c>
      <c r="D42" s="176">
        <v>714.08</v>
      </c>
      <c r="E42" s="176">
        <v>1071.1199999999999</v>
      </c>
      <c r="F42" s="176">
        <v>1309.1500000000001</v>
      </c>
      <c r="G42" s="176">
        <v>752.63</v>
      </c>
      <c r="H42" s="176">
        <v>1128.95</v>
      </c>
      <c r="I42" s="176">
        <v>1379.85</v>
      </c>
      <c r="J42" s="176">
        <v>724.8</v>
      </c>
      <c r="K42" s="176">
        <v>1087.19</v>
      </c>
      <c r="L42" s="176">
        <v>1330.57</v>
      </c>
      <c r="M42" s="176">
        <v>1368.06</v>
      </c>
      <c r="N42" s="176">
        <v>1368.06</v>
      </c>
      <c r="O42" s="176">
        <v>714.08</v>
      </c>
      <c r="P42" s="176">
        <v>1071.1199999999999</v>
      </c>
      <c r="Q42" s="176">
        <v>1309.1500000000001</v>
      </c>
      <c r="R42" s="176">
        <v>1932.32</v>
      </c>
      <c r="S42" s="176">
        <v>743.05</v>
      </c>
      <c r="T42" s="176">
        <v>1362.27</v>
      </c>
      <c r="U42" s="176">
        <v>776.49</v>
      </c>
      <c r="V42" s="176">
        <v>1423.57</v>
      </c>
      <c r="W42" s="176">
        <v>1858.15</v>
      </c>
    </row>
    <row r="43" spans="1:23" ht="14.45" customHeight="1">
      <c r="B43" s="509"/>
      <c r="C43" s="200" t="s">
        <v>768</v>
      </c>
      <c r="D43" s="150">
        <v>760.5</v>
      </c>
      <c r="E43" s="150">
        <v>1140.74</v>
      </c>
      <c r="F43" s="150">
        <v>1394.24</v>
      </c>
      <c r="G43" s="150">
        <v>801.55</v>
      </c>
      <c r="H43" s="150">
        <v>1202.33</v>
      </c>
      <c r="I43" s="150">
        <v>1469.54</v>
      </c>
      <c r="J43" s="150">
        <v>771.91</v>
      </c>
      <c r="K43" s="150">
        <v>1157.8599999999999</v>
      </c>
      <c r="L43" s="150">
        <v>1415.16</v>
      </c>
      <c r="M43" s="150">
        <v>1456.98</v>
      </c>
      <c r="N43" s="150">
        <v>1456.98</v>
      </c>
      <c r="O43" s="150">
        <v>760.5</v>
      </c>
      <c r="P43" s="150">
        <v>1140.74</v>
      </c>
      <c r="Q43" s="150">
        <v>1394.24</v>
      </c>
      <c r="R43" s="150">
        <v>2057.92</v>
      </c>
      <c r="S43" s="150">
        <v>791.35</v>
      </c>
      <c r="T43" s="150">
        <v>1450.82</v>
      </c>
      <c r="U43" s="150">
        <v>826.96</v>
      </c>
      <c r="V43" s="150">
        <v>1516.1</v>
      </c>
      <c r="W43" s="150">
        <v>1978.93</v>
      </c>
    </row>
    <row r="44" spans="1:23" ht="14.45" hidden="1" customHeight="1">
      <c r="B44" s="509"/>
      <c r="C44" s="183" t="s">
        <v>615</v>
      </c>
      <c r="D44" s="149">
        <v>568.15</v>
      </c>
      <c r="E44" s="42">
        <v>852.22</v>
      </c>
      <c r="F44" s="150">
        <v>1041.5999999999999</v>
      </c>
      <c r="G44" s="42">
        <v>598.83000000000004</v>
      </c>
      <c r="H44" s="150">
        <v>898.24</v>
      </c>
      <c r="I44" s="150">
        <v>1097.8499999999999</v>
      </c>
      <c r="J44" s="151">
        <v>576.66999999999996</v>
      </c>
      <c r="K44" s="150">
        <v>864.97</v>
      </c>
      <c r="L44" s="176">
        <v>1058.6400000000001</v>
      </c>
      <c r="M44" s="150">
        <v>1088.47</v>
      </c>
      <c r="N44" s="150">
        <v>1088.47</v>
      </c>
      <c r="O44" s="149">
        <v>568.15</v>
      </c>
      <c r="P44" s="42">
        <v>852.22</v>
      </c>
      <c r="Q44" s="150">
        <v>1041.5999999999999</v>
      </c>
      <c r="R44" s="150">
        <v>1537.41</v>
      </c>
      <c r="S44" s="184">
        <v>623.38</v>
      </c>
      <c r="T44" s="184">
        <v>1142.8599999999999</v>
      </c>
      <c r="U44" s="150">
        <v>623.38</v>
      </c>
      <c r="V44" s="150">
        <v>1142.8599999999999</v>
      </c>
      <c r="W44" s="150">
        <v>1478.4</v>
      </c>
    </row>
    <row r="45" spans="1:23" ht="14.45" customHeight="1">
      <c r="B45" s="509"/>
      <c r="C45" s="182" t="s">
        <v>878</v>
      </c>
      <c r="D45" s="168"/>
      <c r="E45" s="168"/>
      <c r="F45" s="168"/>
      <c r="G45" s="168"/>
      <c r="H45" s="169"/>
      <c r="I45" s="168"/>
      <c r="J45" s="169">
        <v>839.27</v>
      </c>
      <c r="K45" s="169"/>
      <c r="L45" s="156"/>
      <c r="M45" s="168"/>
      <c r="N45" s="168"/>
      <c r="O45" s="168"/>
      <c r="P45" s="168"/>
      <c r="Q45" s="168"/>
      <c r="R45" s="168"/>
      <c r="S45" s="169"/>
      <c r="T45" s="169"/>
      <c r="U45" s="168"/>
      <c r="V45" s="168"/>
      <c r="W45" s="168"/>
    </row>
    <row r="46" spans="1:23" ht="14.45" customHeight="1">
      <c r="B46" s="509"/>
      <c r="C46" s="182" t="s">
        <v>879</v>
      </c>
      <c r="D46" s="168"/>
      <c r="E46" s="168"/>
      <c r="F46" s="168"/>
      <c r="G46" s="168"/>
      <c r="H46" s="169"/>
      <c r="I46" s="168"/>
      <c r="J46" s="169"/>
      <c r="K46" s="169">
        <v>1258.97</v>
      </c>
      <c r="L46" s="156"/>
      <c r="M46" s="168"/>
      <c r="N46" s="168"/>
      <c r="O46" s="168"/>
      <c r="P46" s="168"/>
      <c r="Q46" s="168"/>
      <c r="R46" s="168"/>
      <c r="S46" s="169"/>
      <c r="T46" s="169"/>
      <c r="U46" s="168"/>
      <c r="V46" s="168"/>
      <c r="W46" s="168"/>
    </row>
    <row r="47" spans="1:23" ht="14.45" customHeight="1">
      <c r="B47" s="509"/>
      <c r="C47" s="182" t="s">
        <v>880</v>
      </c>
      <c r="D47" s="168"/>
      <c r="E47" s="168"/>
      <c r="F47" s="168"/>
      <c r="G47" s="168"/>
      <c r="H47" s="169"/>
      <c r="I47" s="168"/>
      <c r="J47" s="169"/>
      <c r="K47" s="169">
        <v>1242.49</v>
      </c>
      <c r="L47" s="156"/>
      <c r="M47" s="168"/>
      <c r="N47" s="168"/>
      <c r="O47" s="168"/>
      <c r="P47" s="168"/>
      <c r="Q47" s="168"/>
      <c r="R47" s="168"/>
      <c r="S47" s="169"/>
      <c r="T47" s="169"/>
      <c r="U47" s="168"/>
      <c r="V47" s="168"/>
      <c r="W47" s="168"/>
    </row>
    <row r="50" spans="1:20" ht="14.45" customHeight="1">
      <c r="S50" s="20"/>
      <c r="T50" s="20"/>
    </row>
    <row r="52" spans="1:20" ht="14.45" customHeight="1">
      <c r="H52" s="3"/>
    </row>
    <row r="53" spans="1:20" ht="14.45" customHeight="1">
      <c r="C53" s="44"/>
      <c r="D53" s="43" t="s">
        <v>457</v>
      </c>
      <c r="E53" s="43" t="s">
        <v>457</v>
      </c>
      <c r="F53" s="43" t="s">
        <v>457</v>
      </c>
      <c r="H53" s="3"/>
    </row>
    <row r="54" spans="1:20" ht="14.45" customHeight="1">
      <c r="A54" s="49"/>
      <c r="B54"/>
      <c r="C54" s="44" t="s">
        <v>458</v>
      </c>
      <c r="D54" s="45">
        <v>1596.68</v>
      </c>
      <c r="E54" s="45">
        <v>1596.68</v>
      </c>
      <c r="F54" s="45">
        <v>1668.52</v>
      </c>
    </row>
    <row r="55" spans="1:20" ht="14.45" customHeight="1">
      <c r="C55" s="44"/>
      <c r="D55" s="46">
        <f>D54/220</f>
        <v>7.2576363636363643</v>
      </c>
      <c r="E55" s="46">
        <f>E54/220</f>
        <v>7.2576363636363643</v>
      </c>
      <c r="F55" s="46">
        <f>F54/220</f>
        <v>7.5841818181818184</v>
      </c>
    </row>
    <row r="56" spans="1:20" ht="14.45" customHeight="1">
      <c r="C56" s="44" t="s">
        <v>459</v>
      </c>
      <c r="D56" s="47">
        <f>D55*180</f>
        <v>1306.3745454545456</v>
      </c>
      <c r="E56" s="47">
        <f>E55*180</f>
        <v>1306.3745454545456</v>
      </c>
      <c r="F56" s="47">
        <f>F55*180</f>
        <v>1365.1527272727274</v>
      </c>
    </row>
    <row r="57" spans="1:20" ht="14.45" customHeight="1">
      <c r="C57" s="44" t="s">
        <v>460</v>
      </c>
      <c r="D57" s="48">
        <f>D55*120</f>
        <v>870.91636363636371</v>
      </c>
      <c r="E57" s="48">
        <f>E55*120</f>
        <v>870.91636363636371</v>
      </c>
      <c r="F57" s="48">
        <f>F55*120</f>
        <v>910.1018181818182</v>
      </c>
    </row>
    <row r="58" spans="1:20" ht="14.45" customHeight="1">
      <c r="C58" s="3"/>
    </row>
    <row r="59" spans="1:20" ht="14.45" customHeight="1">
      <c r="C59" s="3"/>
    </row>
    <row r="60" spans="1:20" ht="14.45" customHeight="1">
      <c r="C60" s="3"/>
    </row>
    <row r="61" spans="1:20" ht="14.45" customHeight="1">
      <c r="C61" s="3"/>
    </row>
    <row r="62" spans="1:20" ht="14.45" customHeight="1">
      <c r="C62" s="3"/>
    </row>
    <row r="63" spans="1:20" ht="14.45" customHeight="1">
      <c r="C63" s="3"/>
    </row>
    <row r="88" spans="3:3" ht="14.45" customHeight="1">
      <c r="C88" s="3"/>
    </row>
    <row r="89" spans="3:3" ht="14.45" customHeight="1">
      <c r="C89" s="3"/>
    </row>
    <row r="90" spans="3:3" ht="14.45" customHeight="1">
      <c r="C90" s="3"/>
    </row>
    <row r="91" spans="3:3" ht="14.45" customHeight="1">
      <c r="C91" s="3"/>
    </row>
    <row r="92" spans="3:3" ht="14.45" customHeight="1">
      <c r="C92" s="3"/>
    </row>
    <row r="93" spans="3:3" ht="14.45" customHeight="1">
      <c r="C93" s="3"/>
    </row>
    <row r="94" spans="3:3" ht="14.45" customHeight="1">
      <c r="C94" s="3"/>
    </row>
    <row r="95" spans="3:3" ht="14.45" customHeight="1">
      <c r="C95" s="3"/>
    </row>
    <row r="96" spans="3:3" ht="14.45" customHeight="1">
      <c r="C96" s="3"/>
    </row>
    <row r="97" spans="3:3" ht="14.45" customHeight="1">
      <c r="C97" s="3"/>
    </row>
    <row r="98" spans="3:3" ht="14.45" customHeight="1">
      <c r="C98" s="3"/>
    </row>
    <row r="99" spans="3:3" ht="14.45" customHeight="1">
      <c r="C99" s="3"/>
    </row>
    <row r="100" spans="3:3" ht="14.45" customHeight="1">
      <c r="C100" s="3"/>
    </row>
    <row r="101" spans="3:3" ht="14.45" customHeight="1">
      <c r="C101" s="3"/>
    </row>
    <row r="102" spans="3:3" ht="14.45" customHeight="1">
      <c r="C102" s="3"/>
    </row>
    <row r="103" spans="3:3" ht="14.45" customHeight="1">
      <c r="C103" s="3"/>
    </row>
    <row r="104" spans="3:3" ht="14.45" customHeight="1">
      <c r="C104" s="3"/>
    </row>
    <row r="105" spans="3:3" ht="14.45" customHeight="1">
      <c r="C105" s="3"/>
    </row>
    <row r="106" spans="3:3" ht="14.45" customHeight="1">
      <c r="C106" s="3"/>
    </row>
    <row r="107" spans="3:3" ht="14.45" customHeight="1">
      <c r="C107" s="3"/>
    </row>
    <row r="108" spans="3:3" ht="14.45" customHeight="1">
      <c r="C108" s="3"/>
    </row>
    <row r="109" spans="3:3" ht="14.45" customHeight="1">
      <c r="C109" s="3"/>
    </row>
    <row r="110" spans="3:3" ht="14.45" customHeight="1">
      <c r="C110" s="3"/>
    </row>
    <row r="111" spans="3:3" ht="14.45" customHeight="1">
      <c r="C111" s="3"/>
    </row>
    <row r="112" spans="3:3" ht="14.45" customHeight="1">
      <c r="C112" s="3"/>
    </row>
    <row r="113" spans="3:3" ht="14.45" customHeight="1">
      <c r="C113" s="3"/>
    </row>
    <row r="114" spans="3:3" ht="14.45" customHeight="1">
      <c r="C114" s="3"/>
    </row>
    <row r="115" spans="3:3" ht="14.45" customHeight="1">
      <c r="C115" s="3"/>
    </row>
    <row r="116" spans="3:3" ht="14.45" customHeight="1">
      <c r="C116" s="3"/>
    </row>
    <row r="117" spans="3:3" ht="14.45" customHeight="1">
      <c r="C117" s="3"/>
    </row>
    <row r="118" spans="3:3" ht="14.45" customHeight="1">
      <c r="C118" s="3"/>
    </row>
    <row r="119" spans="3:3" ht="14.45" customHeight="1">
      <c r="C119" s="3"/>
    </row>
    <row r="120" spans="3:3" ht="14.45" customHeight="1">
      <c r="C120" s="3"/>
    </row>
    <row r="121" spans="3:3" ht="14.45" customHeight="1">
      <c r="C121" s="3"/>
    </row>
    <row r="122" spans="3:3" ht="14.45" customHeight="1">
      <c r="C122" s="3"/>
    </row>
    <row r="123" spans="3:3" ht="14.45" customHeight="1">
      <c r="C123" s="3"/>
    </row>
    <row r="124" spans="3:3" ht="14.45" customHeight="1">
      <c r="C124" s="3"/>
    </row>
    <row r="125" spans="3:3" ht="14.45" customHeight="1">
      <c r="C125" s="3"/>
    </row>
    <row r="126" spans="3:3" ht="14.45" customHeight="1">
      <c r="C126" s="3"/>
    </row>
    <row r="127" spans="3:3" ht="14.45" customHeight="1">
      <c r="C127" s="3"/>
    </row>
    <row r="128" spans="3:3" ht="14.45" customHeight="1">
      <c r="C128" s="3"/>
    </row>
    <row r="129" spans="3:3" ht="14.45" customHeight="1">
      <c r="C129" s="3"/>
    </row>
    <row r="130" spans="3:3" ht="14.45" customHeight="1">
      <c r="C130" s="3"/>
    </row>
    <row r="131" spans="3:3" ht="14.45" customHeight="1">
      <c r="C131" s="3"/>
    </row>
    <row r="132" spans="3:3" ht="14.45" customHeight="1">
      <c r="C132" s="3"/>
    </row>
    <row r="133" spans="3:3" ht="14.45" customHeight="1">
      <c r="C133" s="3"/>
    </row>
    <row r="134" spans="3:3" ht="14.45" customHeight="1">
      <c r="C134" s="3"/>
    </row>
    <row r="135" spans="3:3" ht="14.45" customHeight="1">
      <c r="C135" s="3"/>
    </row>
    <row r="136" spans="3:3" ht="14.45" customHeight="1">
      <c r="C136" s="3"/>
    </row>
    <row r="137" spans="3:3" ht="14.45" customHeight="1">
      <c r="C137" s="3"/>
    </row>
    <row r="138" spans="3:3" ht="14.45" customHeight="1">
      <c r="C138" s="3"/>
    </row>
    <row r="139" spans="3:3" ht="14.45" customHeight="1">
      <c r="C139" s="3"/>
    </row>
    <row r="140" spans="3:3" ht="14.45" customHeight="1">
      <c r="C140" s="3"/>
    </row>
    <row r="141" spans="3:3" ht="14.45" customHeight="1">
      <c r="C141" s="3"/>
    </row>
    <row r="142" spans="3:3" ht="14.45" customHeight="1">
      <c r="C142" s="3"/>
    </row>
    <row r="143" spans="3:3" ht="14.45" customHeight="1">
      <c r="C143" s="3"/>
    </row>
    <row r="144" spans="3:3" ht="14.45" customHeight="1">
      <c r="C144" s="3"/>
    </row>
    <row r="145" spans="3:3" ht="14.45" customHeight="1">
      <c r="C145" s="3"/>
    </row>
    <row r="146" spans="3:3" ht="14.45" customHeight="1">
      <c r="C146" s="3"/>
    </row>
    <row r="147" spans="3:3" ht="14.45" customHeight="1">
      <c r="C147" s="3"/>
    </row>
    <row r="148" spans="3:3" ht="14.45" customHeight="1">
      <c r="C148" s="3"/>
    </row>
    <row r="149" spans="3:3" ht="14.45" customHeight="1">
      <c r="C149" s="3"/>
    </row>
    <row r="150" spans="3:3" ht="14.45" customHeight="1">
      <c r="C150" s="3"/>
    </row>
    <row r="151" spans="3:3" ht="14.45" customHeight="1">
      <c r="C151" s="3"/>
    </row>
    <row r="152" spans="3:3" ht="14.45" customHeight="1">
      <c r="C152" s="3"/>
    </row>
    <row r="153" spans="3:3" ht="14.45" customHeight="1">
      <c r="C153" s="3"/>
    </row>
    <row r="154" spans="3:3" ht="14.45" customHeight="1">
      <c r="C154" s="3"/>
    </row>
    <row r="155" spans="3:3" ht="14.45" customHeight="1">
      <c r="C155" s="3"/>
    </row>
    <row r="156" spans="3:3" ht="14.45" customHeight="1">
      <c r="C156" s="3"/>
    </row>
    <row r="157" spans="3:3" ht="14.45" customHeight="1">
      <c r="C157" s="3"/>
    </row>
    <row r="158" spans="3:3" ht="14.45" customHeight="1">
      <c r="C158" s="3"/>
    </row>
    <row r="159" spans="3:3" ht="14.45" customHeight="1">
      <c r="C159" s="3"/>
    </row>
    <row r="160" spans="3:3" ht="14.45" customHeight="1">
      <c r="C160" s="3"/>
    </row>
    <row r="161" spans="3:3" ht="14.45" customHeight="1">
      <c r="C161" s="3"/>
    </row>
    <row r="162" spans="3:3" ht="14.45" customHeight="1">
      <c r="C162" s="3"/>
    </row>
    <row r="163" spans="3:3" ht="14.45" customHeight="1">
      <c r="C163" s="3"/>
    </row>
    <row r="164" spans="3:3" ht="14.45" customHeight="1">
      <c r="C164" s="3"/>
    </row>
    <row r="165" spans="3:3" ht="14.45" customHeight="1">
      <c r="C165" s="3"/>
    </row>
    <row r="166" spans="3:3" ht="14.45" customHeight="1">
      <c r="C166" s="3"/>
    </row>
    <row r="167" spans="3:3" ht="14.45" customHeight="1">
      <c r="C167" s="3"/>
    </row>
    <row r="168" spans="3:3" ht="14.45" customHeight="1">
      <c r="C168" s="3"/>
    </row>
    <row r="169" spans="3:3" ht="14.45" customHeight="1">
      <c r="C169" s="3"/>
    </row>
    <row r="170" spans="3:3" ht="14.45" customHeight="1">
      <c r="C170" s="3"/>
    </row>
    <row r="171" spans="3:3" ht="14.45" customHeight="1">
      <c r="C171" s="3"/>
    </row>
    <row r="172" spans="3:3" ht="14.45" customHeight="1">
      <c r="C172" s="3"/>
    </row>
    <row r="173" spans="3:3" ht="14.45" customHeight="1">
      <c r="C173" s="3"/>
    </row>
    <row r="174" spans="3:3" ht="14.45" customHeight="1">
      <c r="C174" s="3"/>
    </row>
    <row r="175" spans="3:3" ht="14.45" customHeight="1">
      <c r="C175" s="3"/>
    </row>
    <row r="176" spans="3:3" ht="14.45" customHeight="1">
      <c r="C176" s="3"/>
    </row>
    <row r="177" spans="3:3" ht="14.45" customHeight="1">
      <c r="C177" s="3"/>
    </row>
    <row r="178" spans="3:3" ht="14.45" customHeight="1">
      <c r="C178" s="3"/>
    </row>
    <row r="179" spans="3:3" ht="14.45" customHeight="1">
      <c r="C179" s="3"/>
    </row>
    <row r="180" spans="3:3" ht="14.45" customHeight="1">
      <c r="C180" s="3"/>
    </row>
    <row r="181" spans="3:3" ht="14.45" customHeight="1">
      <c r="C181" s="3"/>
    </row>
    <row r="182" spans="3:3" ht="14.45" customHeight="1">
      <c r="C182" s="3"/>
    </row>
    <row r="183" spans="3:3" ht="14.45" customHeight="1">
      <c r="C183" s="3"/>
    </row>
    <row r="184" spans="3:3" ht="14.45" customHeight="1">
      <c r="C184" s="3"/>
    </row>
    <row r="185" spans="3:3" ht="14.45" customHeight="1">
      <c r="C185" s="3"/>
    </row>
    <row r="186" spans="3:3" ht="14.45" customHeight="1">
      <c r="C186" s="3"/>
    </row>
    <row r="187" spans="3:3" ht="14.45" customHeight="1">
      <c r="C187" s="3"/>
    </row>
    <row r="188" spans="3:3" ht="14.45" customHeight="1">
      <c r="C188" s="3"/>
    </row>
    <row r="189" spans="3:3" ht="14.45" customHeight="1">
      <c r="C189" s="3"/>
    </row>
    <row r="190" spans="3:3" ht="14.45" customHeight="1">
      <c r="C190" s="3"/>
    </row>
    <row r="191" spans="3:3" ht="14.45" customHeight="1">
      <c r="C191" s="3"/>
    </row>
    <row r="192" spans="3:3" ht="14.45" customHeight="1">
      <c r="C192" s="3"/>
    </row>
    <row r="193" spans="3:196" ht="14.45" customHeight="1">
      <c r="C193" s="3"/>
    </row>
    <row r="194" spans="3:196" ht="14.45" customHeight="1">
      <c r="C194" s="3"/>
    </row>
    <row r="195" spans="3:196" ht="14.45" customHeight="1">
      <c r="C195" s="3"/>
    </row>
    <row r="196" spans="3:196" ht="14.45" customHeight="1">
      <c r="C196" s="3"/>
    </row>
    <row r="197" spans="3:196" ht="14.45" customHeight="1">
      <c r="C197" s="3"/>
    </row>
    <row r="198" spans="3:196" ht="14.45" customHeight="1">
      <c r="C198" s="3"/>
    </row>
    <row r="199" spans="3:196" ht="14.45" customHeight="1">
      <c r="C199" s="3"/>
    </row>
    <row r="200" spans="3:196" ht="14.45" customHeight="1">
      <c r="C200" s="3"/>
    </row>
    <row r="201" spans="3:196" ht="14.45" customHeight="1">
      <c r="C201" s="3"/>
    </row>
    <row r="202" spans="3:196" ht="14.45" customHeight="1">
      <c r="C202" s="3"/>
    </row>
    <row r="203" spans="3:196" ht="14.45" customHeight="1">
      <c r="C203" s="3"/>
    </row>
    <row r="204" spans="3:196" ht="14.45" customHeight="1">
      <c r="C204" s="3"/>
    </row>
    <row r="205" spans="3:196" ht="14.45" customHeight="1">
      <c r="C205" s="3"/>
    </row>
    <row r="206" spans="3:196" ht="14.45" customHeight="1">
      <c r="C206" s="3"/>
    </row>
    <row r="207" spans="3:196" ht="14.45" customHeight="1">
      <c r="C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E207" s="3"/>
      <c r="BF207" s="3"/>
      <c r="BG207" s="3"/>
      <c r="BH207" s="3"/>
      <c r="BM207" s="3"/>
      <c r="BN207" s="3"/>
      <c r="BO207" s="3"/>
      <c r="BP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3"/>
      <c r="CQ207" s="3"/>
      <c r="CR207" s="3"/>
      <c r="CS207" s="3"/>
      <c r="CT207" s="3"/>
      <c r="CU207" s="3"/>
      <c r="CV207" s="3"/>
      <c r="CW207" s="3"/>
      <c r="CX207" s="3"/>
      <c r="CY207" s="3"/>
      <c r="CZ207" s="3"/>
      <c r="DA207" s="3"/>
      <c r="DB207" s="3"/>
      <c r="DC207" s="3"/>
      <c r="DD207" s="3"/>
      <c r="DE207" s="3"/>
      <c r="DF207" s="3"/>
      <c r="DG207" s="3"/>
      <c r="DH207" s="3"/>
      <c r="DI207" s="3"/>
      <c r="DJ207" s="3"/>
      <c r="DK207" s="3"/>
      <c r="DL207" s="3"/>
      <c r="DM207" s="3"/>
      <c r="DN207" s="3"/>
      <c r="DO207" s="3"/>
      <c r="DT207" s="3"/>
      <c r="DU207" s="3"/>
      <c r="DV207" s="3"/>
      <c r="DW207" s="3"/>
      <c r="EB207" s="3"/>
      <c r="EC207" s="3"/>
      <c r="ED207" s="3"/>
      <c r="EE207" s="3"/>
      <c r="EJ207" s="3"/>
      <c r="EK207" s="3"/>
      <c r="EL207" s="3"/>
      <c r="EM207" s="3"/>
      <c r="ES207" s="3"/>
      <c r="ET207" s="3"/>
      <c r="EU207" s="3"/>
      <c r="EV207" s="3"/>
      <c r="EW207" s="3"/>
      <c r="EX207" s="3"/>
      <c r="EY207" s="3"/>
      <c r="EZ207" s="3"/>
      <c r="FA207" s="3"/>
      <c r="FB207" s="3"/>
      <c r="FC207" s="3"/>
      <c r="FD207" s="3"/>
      <c r="FE207" s="3"/>
      <c r="FF207" s="3"/>
      <c r="FG207" s="3"/>
      <c r="FH207" s="3"/>
      <c r="FI207" s="3"/>
      <c r="FJ207" s="3"/>
      <c r="FK207" s="3"/>
      <c r="FL207" s="3"/>
      <c r="FM207" s="3"/>
      <c r="FN207" s="3"/>
      <c r="FO207" s="3"/>
      <c r="FP207" s="3"/>
      <c r="FQ207" s="3"/>
      <c r="FR207" s="3"/>
      <c r="FS207" s="3"/>
      <c r="FT207" s="3"/>
      <c r="FU207" s="3"/>
      <c r="FV207" s="3"/>
      <c r="FW207" s="3"/>
      <c r="FX207" s="3"/>
      <c r="FY207" s="3"/>
      <c r="FZ207" s="3"/>
      <c r="GA207" s="3"/>
      <c r="GB207" s="3"/>
      <c r="GC207" s="3"/>
      <c r="GD207" s="3"/>
      <c r="GE207" s="3"/>
      <c r="GF207" s="3"/>
      <c r="GG207" s="3"/>
      <c r="GH207" s="3"/>
      <c r="GI207" s="3"/>
      <c r="GJ207" s="3"/>
      <c r="GK207" s="3"/>
      <c r="GL207" s="3"/>
      <c r="GM207" s="3"/>
      <c r="GN207" s="3"/>
    </row>
    <row r="208" spans="3:196" ht="14.45" customHeight="1">
      <c r="C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E208" s="3"/>
      <c r="BF208" s="3"/>
      <c r="BG208" s="3"/>
      <c r="BH208" s="3"/>
      <c r="BM208" s="3"/>
      <c r="BN208" s="3"/>
      <c r="BO208" s="3"/>
      <c r="BP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  <c r="CN208" s="3"/>
      <c r="CO208" s="3"/>
      <c r="CP208" s="3"/>
      <c r="CQ208" s="3"/>
      <c r="CR208" s="3"/>
      <c r="CS208" s="3"/>
      <c r="CT208" s="3"/>
      <c r="CU208" s="3"/>
      <c r="CV208" s="3"/>
      <c r="CW208" s="3"/>
      <c r="CX208" s="3"/>
      <c r="CY208" s="3"/>
      <c r="CZ208" s="3"/>
      <c r="DA208" s="3"/>
      <c r="DB208" s="3"/>
      <c r="DC208" s="3"/>
      <c r="DD208" s="3"/>
      <c r="DE208" s="3"/>
      <c r="DF208" s="3"/>
      <c r="DG208" s="3"/>
      <c r="DH208" s="3"/>
      <c r="DI208" s="3"/>
      <c r="DJ208" s="3"/>
      <c r="DK208" s="3"/>
      <c r="DL208" s="3"/>
      <c r="DM208" s="3"/>
      <c r="DN208" s="3"/>
      <c r="DO208" s="3"/>
      <c r="DT208" s="3"/>
      <c r="DU208" s="3"/>
      <c r="DV208" s="3"/>
      <c r="DW208" s="3"/>
      <c r="EB208" s="3"/>
      <c r="EC208" s="3"/>
      <c r="ED208" s="3"/>
      <c r="EE208" s="3"/>
      <c r="EJ208" s="3"/>
      <c r="EK208" s="3"/>
      <c r="EL208" s="3"/>
      <c r="EM208" s="3"/>
      <c r="ES208" s="3"/>
      <c r="ET208" s="3"/>
      <c r="EU208" s="3"/>
      <c r="EV208" s="3"/>
      <c r="EW208" s="3"/>
      <c r="EX208" s="3"/>
      <c r="EY208" s="3"/>
      <c r="EZ208" s="3"/>
      <c r="FA208" s="3"/>
      <c r="FB208" s="3"/>
      <c r="FC208" s="3"/>
      <c r="FD208" s="3"/>
      <c r="FE208" s="3"/>
      <c r="FF208" s="3"/>
      <c r="FG208" s="3"/>
      <c r="FH208" s="3"/>
      <c r="FI208" s="3"/>
      <c r="FJ208" s="3"/>
      <c r="FK208" s="3"/>
      <c r="FL208" s="3"/>
      <c r="FM208" s="3"/>
      <c r="FN208" s="3"/>
      <c r="FO208" s="3"/>
      <c r="FP208" s="3"/>
      <c r="FQ208" s="3"/>
      <c r="FR208" s="3"/>
      <c r="FS208" s="3"/>
      <c r="FT208" s="3"/>
      <c r="FU208" s="3"/>
      <c r="FV208" s="3"/>
      <c r="FW208" s="3"/>
      <c r="FX208" s="3"/>
      <c r="FY208" s="3"/>
      <c r="FZ208" s="3"/>
      <c r="GA208" s="3"/>
      <c r="GB208" s="3"/>
      <c r="GC208" s="3"/>
      <c r="GD208" s="3"/>
      <c r="GE208" s="3"/>
      <c r="GF208" s="3"/>
      <c r="GG208" s="3"/>
      <c r="GH208" s="3"/>
      <c r="GI208" s="3"/>
      <c r="GJ208" s="3"/>
      <c r="GK208" s="3"/>
      <c r="GL208" s="3"/>
      <c r="GM208" s="3"/>
      <c r="GN208" s="3"/>
    </row>
    <row r="209" spans="3:196" ht="14.45" customHeight="1">
      <c r="C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E209" s="3"/>
      <c r="BF209" s="3"/>
      <c r="BG209" s="3"/>
      <c r="BH209" s="3"/>
      <c r="BM209" s="3"/>
      <c r="BN209" s="3"/>
      <c r="BO209" s="3"/>
      <c r="BP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  <c r="CH209" s="3"/>
      <c r="CI209" s="3"/>
      <c r="CJ209" s="3"/>
      <c r="CK209" s="3"/>
      <c r="CL209" s="3"/>
      <c r="CM209" s="3"/>
      <c r="CN209" s="3"/>
      <c r="CO209" s="3"/>
      <c r="CP209" s="3"/>
      <c r="CQ209" s="3"/>
      <c r="CR209" s="3"/>
      <c r="CS209" s="3"/>
      <c r="CT209" s="3"/>
      <c r="CU209" s="3"/>
      <c r="CV209" s="3"/>
      <c r="CW209" s="3"/>
      <c r="CX209" s="3"/>
      <c r="CY209" s="3"/>
      <c r="CZ209" s="3"/>
      <c r="DA209" s="3"/>
      <c r="DB209" s="3"/>
      <c r="DC209" s="3"/>
      <c r="DD209" s="3"/>
      <c r="DE209" s="3"/>
      <c r="DF209" s="3"/>
      <c r="DG209" s="3"/>
      <c r="DH209" s="3"/>
      <c r="DI209" s="3"/>
      <c r="DJ209" s="3"/>
      <c r="DK209" s="3"/>
      <c r="DL209" s="3"/>
      <c r="DM209" s="3"/>
      <c r="DN209" s="3"/>
      <c r="DO209" s="3"/>
      <c r="DT209" s="3"/>
      <c r="DU209" s="3"/>
      <c r="DV209" s="3"/>
      <c r="DW209" s="3"/>
      <c r="EB209" s="3"/>
      <c r="EC209" s="3"/>
      <c r="ED209" s="3"/>
      <c r="EE209" s="3"/>
      <c r="EJ209" s="3"/>
      <c r="EK209" s="3"/>
      <c r="EL209" s="3"/>
      <c r="EM209" s="3"/>
      <c r="ES209" s="3"/>
      <c r="ET209" s="3"/>
      <c r="EU209" s="3"/>
      <c r="EV209" s="3"/>
      <c r="EW209" s="3"/>
      <c r="EX209" s="3"/>
      <c r="EY209" s="3"/>
      <c r="EZ209" s="3"/>
      <c r="FA209" s="3"/>
      <c r="FB209" s="3"/>
      <c r="FC209" s="3"/>
      <c r="FD209" s="3"/>
      <c r="FE209" s="3"/>
      <c r="FF209" s="3"/>
      <c r="FG209" s="3"/>
      <c r="FH209" s="3"/>
      <c r="FI209" s="3"/>
      <c r="FJ209" s="3"/>
      <c r="FK209" s="3"/>
      <c r="FL209" s="3"/>
      <c r="FM209" s="3"/>
      <c r="FN209" s="3"/>
      <c r="FO209" s="3"/>
      <c r="FP209" s="3"/>
      <c r="FQ209" s="3"/>
      <c r="FR209" s="3"/>
      <c r="FS209" s="3"/>
      <c r="FT209" s="3"/>
      <c r="FU209" s="3"/>
      <c r="FV209" s="3"/>
      <c r="FW209" s="3"/>
      <c r="FX209" s="3"/>
      <c r="FY209" s="3"/>
      <c r="FZ209" s="3"/>
      <c r="GA209" s="3"/>
      <c r="GB209" s="3"/>
      <c r="GC209" s="3"/>
      <c r="GD209" s="3"/>
      <c r="GE209" s="3"/>
      <c r="GF209" s="3"/>
      <c r="GG209" s="3"/>
      <c r="GH209" s="3"/>
      <c r="GI209" s="3"/>
      <c r="GJ209" s="3"/>
      <c r="GK209" s="3"/>
      <c r="GL209" s="3"/>
      <c r="GM209" s="3"/>
      <c r="GN209" s="3"/>
    </row>
    <row r="210" spans="3:196" ht="14.45" customHeight="1">
      <c r="C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E210" s="3"/>
      <c r="BF210" s="3"/>
      <c r="BG210" s="3"/>
      <c r="BH210" s="3"/>
      <c r="BM210" s="3"/>
      <c r="BN210" s="3"/>
      <c r="BO210" s="3"/>
      <c r="BP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3"/>
      <c r="CQ210" s="3"/>
      <c r="CR210" s="3"/>
      <c r="CS210" s="3"/>
      <c r="CT210" s="3"/>
      <c r="CU210" s="3"/>
      <c r="CV210" s="3"/>
      <c r="CW210" s="3"/>
      <c r="CX210" s="3"/>
      <c r="CY210" s="3"/>
      <c r="CZ210" s="3"/>
      <c r="DA210" s="3"/>
      <c r="DB210" s="3"/>
      <c r="DC210" s="3"/>
      <c r="DD210" s="3"/>
      <c r="DE210" s="3"/>
      <c r="DF210" s="3"/>
      <c r="DG210" s="3"/>
      <c r="DH210" s="3"/>
      <c r="DI210" s="3"/>
      <c r="DJ210" s="3"/>
      <c r="DK210" s="3"/>
      <c r="DL210" s="3"/>
      <c r="DM210" s="3"/>
      <c r="DN210" s="3"/>
      <c r="DO210" s="3"/>
      <c r="DT210" s="3"/>
      <c r="DU210" s="3"/>
      <c r="DV210" s="3"/>
      <c r="DW210" s="3"/>
      <c r="EB210" s="3"/>
      <c r="EC210" s="3"/>
      <c r="ED210" s="3"/>
      <c r="EE210" s="3"/>
      <c r="EJ210" s="3"/>
      <c r="EK210" s="3"/>
      <c r="EL210" s="3"/>
      <c r="EM210" s="3"/>
      <c r="ES210" s="3"/>
      <c r="ET210" s="3"/>
      <c r="EU210" s="3"/>
      <c r="EV210" s="3"/>
      <c r="EW210" s="3"/>
      <c r="EX210" s="3"/>
      <c r="EY210" s="3"/>
      <c r="EZ210" s="3"/>
      <c r="FA210" s="3"/>
      <c r="FB210" s="3"/>
      <c r="FC210" s="3"/>
      <c r="FD210" s="3"/>
      <c r="FE210" s="3"/>
      <c r="FF210" s="3"/>
      <c r="FG210" s="3"/>
      <c r="FH210" s="3"/>
      <c r="FI210" s="3"/>
      <c r="FJ210" s="3"/>
      <c r="FK210" s="3"/>
      <c r="FL210" s="3"/>
      <c r="FM210" s="3"/>
      <c r="FN210" s="3"/>
      <c r="FO210" s="3"/>
      <c r="FP210" s="3"/>
      <c r="FQ210" s="3"/>
      <c r="FR210" s="3"/>
      <c r="FS210" s="3"/>
      <c r="FT210" s="3"/>
      <c r="FU210" s="3"/>
      <c r="FV210" s="3"/>
      <c r="FW210" s="3"/>
      <c r="FX210" s="3"/>
      <c r="FY210" s="3"/>
      <c r="FZ210" s="3"/>
      <c r="GA210" s="3"/>
      <c r="GB210" s="3"/>
      <c r="GC210" s="3"/>
      <c r="GD210" s="3"/>
      <c r="GE210" s="3"/>
      <c r="GF210" s="3"/>
      <c r="GG210" s="3"/>
      <c r="GH210" s="3"/>
      <c r="GI210" s="3"/>
      <c r="GJ210" s="3"/>
      <c r="GK210" s="3"/>
      <c r="GL210" s="3"/>
      <c r="GM210" s="3"/>
      <c r="GN210" s="3"/>
    </row>
    <row r="211" spans="3:196" ht="14.45" customHeight="1">
      <c r="C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E211" s="3"/>
      <c r="BF211" s="3"/>
      <c r="BG211" s="3"/>
      <c r="BH211" s="3"/>
      <c r="BM211" s="3"/>
      <c r="BN211" s="3"/>
      <c r="BO211" s="3"/>
      <c r="BP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  <c r="CN211" s="3"/>
      <c r="CO211" s="3"/>
      <c r="CP211" s="3"/>
      <c r="CQ211" s="3"/>
      <c r="CR211" s="3"/>
      <c r="CS211" s="3"/>
      <c r="CT211" s="3"/>
      <c r="CU211" s="3"/>
      <c r="CV211" s="3"/>
      <c r="CW211" s="3"/>
      <c r="CX211" s="3"/>
      <c r="CY211" s="3"/>
      <c r="CZ211" s="3"/>
      <c r="DA211" s="3"/>
      <c r="DB211" s="3"/>
      <c r="DC211" s="3"/>
      <c r="DD211" s="3"/>
      <c r="DE211" s="3"/>
      <c r="DF211" s="3"/>
      <c r="DG211" s="3"/>
      <c r="DH211" s="3"/>
      <c r="DI211" s="3"/>
      <c r="DJ211" s="3"/>
      <c r="DK211" s="3"/>
      <c r="DL211" s="3"/>
      <c r="DM211" s="3"/>
      <c r="DN211" s="3"/>
      <c r="DO211" s="3"/>
      <c r="DT211" s="3"/>
      <c r="DU211" s="3"/>
      <c r="DV211" s="3"/>
      <c r="DW211" s="3"/>
      <c r="EB211" s="3"/>
      <c r="EC211" s="3"/>
      <c r="ED211" s="3"/>
      <c r="EE211" s="3"/>
      <c r="EJ211" s="3"/>
      <c r="EK211" s="3"/>
      <c r="EL211" s="3"/>
      <c r="EM211" s="3"/>
      <c r="ES211" s="3"/>
      <c r="ET211" s="3"/>
      <c r="EU211" s="3"/>
      <c r="EV211" s="3"/>
      <c r="EW211" s="3"/>
      <c r="EX211" s="3"/>
      <c r="EY211" s="3"/>
      <c r="EZ211" s="3"/>
      <c r="FA211" s="3"/>
      <c r="FB211" s="3"/>
      <c r="FC211" s="3"/>
      <c r="FD211" s="3"/>
      <c r="FE211" s="3"/>
      <c r="FF211" s="3"/>
      <c r="FG211" s="3"/>
      <c r="FH211" s="3"/>
      <c r="FI211" s="3"/>
      <c r="FJ211" s="3"/>
      <c r="FK211" s="3"/>
      <c r="FL211" s="3"/>
      <c r="FM211" s="3"/>
      <c r="FN211" s="3"/>
      <c r="FO211" s="3"/>
      <c r="FP211" s="3"/>
      <c r="FQ211" s="3"/>
      <c r="FR211" s="3"/>
      <c r="FS211" s="3"/>
      <c r="FT211" s="3"/>
      <c r="FU211" s="3"/>
      <c r="FV211" s="3"/>
      <c r="FW211" s="3"/>
      <c r="FX211" s="3"/>
      <c r="FY211" s="3"/>
      <c r="FZ211" s="3"/>
      <c r="GA211" s="3"/>
      <c r="GB211" s="3"/>
      <c r="GC211" s="3"/>
      <c r="GD211" s="3"/>
      <c r="GE211" s="3"/>
      <c r="GF211" s="3"/>
      <c r="GG211" s="3"/>
      <c r="GH211" s="3"/>
      <c r="GI211" s="3"/>
      <c r="GJ211" s="3"/>
      <c r="GK211" s="3"/>
      <c r="GL211" s="3"/>
      <c r="GM211" s="3"/>
      <c r="GN211" s="3"/>
    </row>
    <row r="212" spans="3:196" ht="14.45" customHeight="1">
      <c r="C212" s="3"/>
    </row>
    <row r="213" spans="3:196" ht="14.45" customHeight="1">
      <c r="C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E213" s="3"/>
      <c r="BF213" s="3"/>
      <c r="BG213" s="3"/>
      <c r="BH213" s="3"/>
      <c r="BM213" s="3"/>
      <c r="BN213" s="3"/>
      <c r="BO213" s="3"/>
      <c r="BP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  <c r="CH213" s="3"/>
      <c r="CI213" s="3"/>
      <c r="CJ213" s="3"/>
      <c r="CK213" s="3"/>
      <c r="CL213" s="3"/>
      <c r="CM213" s="3"/>
      <c r="CN213" s="3"/>
      <c r="CO213" s="3"/>
      <c r="CP213" s="3"/>
      <c r="CQ213" s="3"/>
      <c r="CR213" s="3"/>
      <c r="CS213" s="3"/>
      <c r="CT213" s="3"/>
      <c r="CU213" s="3"/>
      <c r="CV213" s="3"/>
      <c r="CW213" s="3"/>
      <c r="CX213" s="3"/>
      <c r="CY213" s="3"/>
      <c r="CZ213" s="3"/>
      <c r="DA213" s="3"/>
      <c r="DB213" s="3"/>
      <c r="DC213" s="3"/>
      <c r="DD213" s="3"/>
      <c r="DE213" s="3"/>
      <c r="DF213" s="3"/>
      <c r="DG213" s="3"/>
      <c r="DH213" s="3"/>
      <c r="DI213" s="3"/>
      <c r="DJ213" s="3"/>
      <c r="DK213" s="3"/>
      <c r="DL213" s="3"/>
      <c r="DM213" s="3"/>
      <c r="DN213" s="3"/>
      <c r="DO213" s="3"/>
      <c r="DT213" s="3"/>
      <c r="DU213" s="3"/>
      <c r="DV213" s="3"/>
      <c r="DW213" s="3"/>
      <c r="EB213" s="3"/>
      <c r="EC213" s="3"/>
      <c r="ED213" s="3"/>
      <c r="EE213" s="3"/>
      <c r="EJ213" s="3"/>
      <c r="EK213" s="3"/>
      <c r="EL213" s="3"/>
      <c r="EM213" s="3"/>
      <c r="ES213" s="3"/>
      <c r="ET213" s="3"/>
      <c r="EU213" s="3"/>
      <c r="EV213" s="3"/>
      <c r="EW213" s="3"/>
      <c r="EX213" s="3"/>
      <c r="EY213" s="3"/>
      <c r="EZ213" s="3"/>
      <c r="FA213" s="3"/>
      <c r="FB213" s="3"/>
      <c r="FC213" s="3"/>
      <c r="FD213" s="3"/>
      <c r="FE213" s="3"/>
      <c r="FF213" s="3"/>
      <c r="FG213" s="3"/>
      <c r="FH213" s="3"/>
      <c r="FI213" s="3"/>
      <c r="FJ213" s="3"/>
      <c r="FK213" s="3"/>
      <c r="FL213" s="3"/>
      <c r="FM213" s="3"/>
      <c r="FN213" s="3"/>
      <c r="FO213" s="3"/>
      <c r="FP213" s="3"/>
      <c r="FQ213" s="3"/>
      <c r="FR213" s="3"/>
      <c r="FS213" s="3"/>
      <c r="FT213" s="3"/>
      <c r="FU213" s="3"/>
      <c r="FV213" s="3"/>
      <c r="FW213" s="3"/>
      <c r="FX213" s="3"/>
      <c r="FY213" s="3"/>
      <c r="FZ213" s="3"/>
      <c r="GA213" s="3"/>
      <c r="GB213" s="3"/>
      <c r="GC213" s="3"/>
      <c r="GD213" s="3"/>
      <c r="GE213" s="3"/>
      <c r="GF213" s="3"/>
      <c r="GG213" s="3"/>
      <c r="GH213" s="3"/>
      <c r="GI213" s="3"/>
      <c r="GJ213" s="3"/>
      <c r="GK213" s="3"/>
      <c r="GL213" s="3"/>
      <c r="GM213" s="3"/>
      <c r="GN213" s="3"/>
    </row>
    <row r="214" spans="3:196" ht="14.45" customHeight="1">
      <c r="C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E214" s="3"/>
      <c r="BF214" s="3"/>
      <c r="BG214" s="3"/>
      <c r="BH214" s="3"/>
      <c r="BM214" s="3"/>
      <c r="BN214" s="3"/>
      <c r="BO214" s="3"/>
      <c r="BP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  <c r="CN214" s="3"/>
      <c r="CO214" s="3"/>
      <c r="CP214" s="3"/>
      <c r="CQ214" s="3"/>
      <c r="CR214" s="3"/>
      <c r="CS214" s="3"/>
      <c r="CT214" s="3"/>
      <c r="CU214" s="3"/>
      <c r="CV214" s="3"/>
      <c r="CW214" s="3"/>
      <c r="CX214" s="3"/>
      <c r="CY214" s="3"/>
      <c r="CZ214" s="3"/>
      <c r="DA214" s="3"/>
      <c r="DB214" s="3"/>
      <c r="DC214" s="3"/>
      <c r="DD214" s="3"/>
      <c r="DE214" s="3"/>
      <c r="DF214" s="3"/>
      <c r="DG214" s="3"/>
      <c r="DH214" s="3"/>
      <c r="DI214" s="3"/>
      <c r="DJ214" s="3"/>
      <c r="DK214" s="3"/>
      <c r="DL214" s="3"/>
      <c r="DM214" s="3"/>
      <c r="DN214" s="3"/>
      <c r="DO214" s="3"/>
      <c r="DT214" s="3"/>
      <c r="DU214" s="3"/>
      <c r="DV214" s="3"/>
      <c r="DW214" s="3"/>
      <c r="EB214" s="3"/>
      <c r="EC214" s="3"/>
      <c r="ED214" s="3"/>
      <c r="EE214" s="3"/>
      <c r="EJ214" s="3"/>
      <c r="EK214" s="3"/>
      <c r="EL214" s="3"/>
      <c r="EM214" s="3"/>
      <c r="ES214" s="3"/>
      <c r="ET214" s="3"/>
      <c r="EU214" s="3"/>
      <c r="EV214" s="3"/>
      <c r="EW214" s="3"/>
      <c r="EX214" s="3"/>
      <c r="EY214" s="3"/>
      <c r="EZ214" s="3"/>
      <c r="FA214" s="3"/>
      <c r="FB214" s="3"/>
      <c r="FC214" s="3"/>
      <c r="FD214" s="3"/>
      <c r="FE214" s="3"/>
      <c r="FF214" s="3"/>
      <c r="FG214" s="3"/>
      <c r="FH214" s="3"/>
      <c r="FI214" s="3"/>
      <c r="FJ214" s="3"/>
      <c r="FK214" s="3"/>
      <c r="FL214" s="3"/>
      <c r="FM214" s="3"/>
      <c r="FN214" s="3"/>
      <c r="FO214" s="3"/>
      <c r="FP214" s="3"/>
      <c r="FQ214" s="3"/>
      <c r="FR214" s="3"/>
      <c r="FS214" s="3"/>
      <c r="FT214" s="3"/>
      <c r="FU214" s="3"/>
      <c r="FV214" s="3"/>
      <c r="FW214" s="3"/>
      <c r="FX214" s="3"/>
      <c r="FY214" s="3"/>
      <c r="FZ214" s="3"/>
      <c r="GA214" s="3"/>
      <c r="GB214" s="3"/>
      <c r="GC214" s="3"/>
      <c r="GD214" s="3"/>
      <c r="GE214" s="3"/>
      <c r="GF214" s="3"/>
      <c r="GG214" s="3"/>
      <c r="GH214" s="3"/>
      <c r="GI214" s="3"/>
      <c r="GJ214" s="3"/>
      <c r="GK214" s="3"/>
      <c r="GL214" s="3"/>
      <c r="GM214" s="3"/>
      <c r="GN214" s="3"/>
    </row>
    <row r="215" spans="3:196" ht="14.45" customHeight="1">
      <c r="C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E215" s="3"/>
      <c r="BF215" s="3"/>
      <c r="BG215" s="3"/>
      <c r="BH215" s="3"/>
      <c r="BM215" s="3"/>
      <c r="BN215" s="3"/>
      <c r="BO215" s="3"/>
      <c r="BP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  <c r="CH215" s="3"/>
      <c r="CI215" s="3"/>
      <c r="CJ215" s="3"/>
      <c r="CK215" s="3"/>
      <c r="CL215" s="3"/>
      <c r="CM215" s="3"/>
      <c r="CN215" s="3"/>
      <c r="CO215" s="3"/>
      <c r="CP215" s="3"/>
      <c r="CQ215" s="3"/>
      <c r="CR215" s="3"/>
      <c r="CS215" s="3"/>
      <c r="CT215" s="3"/>
      <c r="CU215" s="3"/>
      <c r="CV215" s="3"/>
      <c r="CW215" s="3"/>
      <c r="CX215" s="3"/>
      <c r="CY215" s="3"/>
      <c r="CZ215" s="3"/>
      <c r="DA215" s="3"/>
      <c r="DB215" s="3"/>
      <c r="DC215" s="3"/>
      <c r="DD215" s="3"/>
      <c r="DE215" s="3"/>
      <c r="DF215" s="3"/>
      <c r="DG215" s="3"/>
      <c r="DH215" s="3"/>
      <c r="DI215" s="3"/>
      <c r="DJ215" s="3"/>
      <c r="DK215" s="3"/>
      <c r="DL215" s="3"/>
      <c r="DM215" s="3"/>
      <c r="DN215" s="3"/>
      <c r="DO215" s="3"/>
      <c r="DT215" s="3"/>
      <c r="DU215" s="3"/>
      <c r="DV215" s="3"/>
      <c r="DW215" s="3"/>
      <c r="EB215" s="3"/>
      <c r="EC215" s="3"/>
      <c r="ED215" s="3"/>
      <c r="EE215" s="3"/>
      <c r="EJ215" s="3"/>
      <c r="EK215" s="3"/>
      <c r="EL215" s="3"/>
      <c r="EM215" s="3"/>
      <c r="ES215" s="3"/>
      <c r="ET215" s="3"/>
      <c r="EU215" s="3"/>
      <c r="EV215" s="3"/>
      <c r="EW215" s="3"/>
      <c r="EX215" s="3"/>
      <c r="EY215" s="3"/>
      <c r="EZ215" s="3"/>
      <c r="FA215" s="3"/>
      <c r="FB215" s="3"/>
      <c r="FC215" s="3"/>
      <c r="FD215" s="3"/>
      <c r="FE215" s="3"/>
      <c r="FF215" s="3"/>
      <c r="FG215" s="3"/>
      <c r="FH215" s="3"/>
      <c r="FI215" s="3"/>
      <c r="FJ215" s="3"/>
      <c r="FK215" s="3"/>
      <c r="FL215" s="3"/>
      <c r="FM215" s="3"/>
      <c r="FN215" s="3"/>
      <c r="FO215" s="3"/>
      <c r="FP215" s="3"/>
      <c r="FQ215" s="3"/>
      <c r="FR215" s="3"/>
      <c r="FS215" s="3"/>
      <c r="FT215" s="3"/>
      <c r="FU215" s="3"/>
      <c r="FV215" s="3"/>
      <c r="FW215" s="3"/>
      <c r="FX215" s="3"/>
      <c r="FY215" s="3"/>
      <c r="FZ215" s="3"/>
      <c r="GA215" s="3"/>
      <c r="GB215" s="3"/>
      <c r="GC215" s="3"/>
      <c r="GD215" s="3"/>
      <c r="GE215" s="3"/>
      <c r="GF215" s="3"/>
      <c r="GG215" s="3"/>
      <c r="GH215" s="3"/>
      <c r="GI215" s="3"/>
      <c r="GJ215" s="3"/>
      <c r="GK215" s="3"/>
      <c r="GL215" s="3"/>
      <c r="GM215" s="3"/>
      <c r="GN215" s="3"/>
    </row>
    <row r="216" spans="3:196" ht="14.45" customHeight="1">
      <c r="C216" s="3"/>
    </row>
    <row r="217" spans="3:196" ht="14.45" customHeight="1">
      <c r="C217" s="3"/>
    </row>
    <row r="218" spans="3:196" ht="14.45" customHeight="1">
      <c r="C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E218" s="3"/>
      <c r="BF218" s="3"/>
      <c r="BG218" s="3"/>
      <c r="BH218" s="3"/>
      <c r="BM218" s="3"/>
      <c r="BN218" s="3"/>
      <c r="BO218" s="3"/>
      <c r="BP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  <c r="CH218" s="3"/>
      <c r="CI218" s="3"/>
      <c r="CJ218" s="3"/>
      <c r="CK218" s="3"/>
      <c r="CL218" s="3"/>
      <c r="CM218" s="3"/>
      <c r="CN218" s="3"/>
      <c r="CO218" s="3"/>
      <c r="CP218" s="3"/>
      <c r="CQ218" s="3"/>
      <c r="CR218" s="3"/>
      <c r="CS218" s="3"/>
      <c r="CT218" s="3"/>
      <c r="CU218" s="3"/>
      <c r="CV218" s="3"/>
      <c r="CW218" s="3"/>
      <c r="CX218" s="3"/>
      <c r="CY218" s="3"/>
      <c r="CZ218" s="3"/>
      <c r="DA218" s="3"/>
      <c r="DB218" s="3"/>
      <c r="DC218" s="3"/>
      <c r="DD218" s="3"/>
      <c r="DE218" s="3"/>
      <c r="DF218" s="3"/>
      <c r="DG218" s="3"/>
      <c r="DH218" s="3"/>
      <c r="DI218" s="3"/>
      <c r="DJ218" s="3"/>
      <c r="DK218" s="3"/>
      <c r="DL218" s="3"/>
      <c r="DM218" s="3"/>
      <c r="DN218" s="3"/>
      <c r="DO218" s="3"/>
      <c r="DT218" s="3"/>
      <c r="DU218" s="3"/>
      <c r="DV218" s="3"/>
      <c r="DW218" s="3"/>
      <c r="EB218" s="3"/>
      <c r="EC218" s="3"/>
      <c r="ED218" s="3"/>
      <c r="EE218" s="3"/>
      <c r="EJ218" s="3"/>
      <c r="EK218" s="3"/>
      <c r="EL218" s="3"/>
      <c r="EM218" s="3"/>
      <c r="ES218" s="3"/>
      <c r="ET218" s="3"/>
      <c r="EU218" s="3"/>
      <c r="EV218" s="3"/>
      <c r="EW218" s="3"/>
      <c r="EX218" s="3"/>
      <c r="EY218" s="3"/>
      <c r="EZ218" s="3"/>
      <c r="FA218" s="3"/>
      <c r="FB218" s="3"/>
      <c r="FC218" s="3"/>
      <c r="FD218" s="3"/>
      <c r="FE218" s="3"/>
      <c r="FF218" s="3"/>
      <c r="FG218" s="3"/>
      <c r="FH218" s="3"/>
      <c r="FI218" s="3"/>
      <c r="FJ218" s="3"/>
      <c r="FK218" s="3"/>
      <c r="FL218" s="3"/>
      <c r="FM218" s="3"/>
      <c r="FN218" s="3"/>
      <c r="FO218" s="3"/>
      <c r="FP218" s="3"/>
      <c r="FQ218" s="3"/>
      <c r="FR218" s="3"/>
      <c r="FS218" s="3"/>
      <c r="FT218" s="3"/>
      <c r="FU218" s="3"/>
      <c r="FV218" s="3"/>
      <c r="FW218" s="3"/>
      <c r="FX218" s="3"/>
      <c r="FY218" s="3"/>
      <c r="FZ218" s="3"/>
      <c r="GA218" s="3"/>
      <c r="GB218" s="3"/>
      <c r="GC218" s="3"/>
      <c r="GD218" s="3"/>
      <c r="GE218" s="3"/>
      <c r="GF218" s="3"/>
      <c r="GG218" s="3"/>
      <c r="GH218" s="3"/>
      <c r="GI218" s="3"/>
      <c r="GJ218" s="3"/>
      <c r="GK218" s="3"/>
      <c r="GL218" s="3"/>
      <c r="GM218" s="3"/>
      <c r="GN218" s="3"/>
    </row>
    <row r="219" spans="3:196" ht="14.45" customHeight="1">
      <c r="C219" s="3"/>
    </row>
    <row r="220" spans="3:196" ht="14.45" customHeight="1">
      <c r="C220" s="3"/>
    </row>
    <row r="221" spans="3:196" ht="14.45" customHeight="1">
      <c r="C221" s="3"/>
    </row>
    <row r="222" spans="3:196" ht="14.45" customHeight="1">
      <c r="C222" s="3"/>
    </row>
    <row r="223" spans="3:196" ht="14.45" customHeight="1">
      <c r="C223" s="3"/>
    </row>
    <row r="224" spans="3:196" ht="14.45" customHeight="1">
      <c r="C224" s="3"/>
    </row>
    <row r="225" spans="3:196" ht="14.45" customHeight="1">
      <c r="C225" s="3"/>
    </row>
    <row r="226" spans="3:196" ht="14.45" customHeight="1">
      <c r="C226" s="3"/>
    </row>
    <row r="227" spans="3:196" ht="14.45" customHeight="1">
      <c r="C227" s="3"/>
    </row>
    <row r="228" spans="3:196" ht="14.45" customHeight="1">
      <c r="C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E228" s="3"/>
      <c r="BF228" s="3"/>
      <c r="BG228" s="3"/>
      <c r="BH228" s="3"/>
      <c r="BM228" s="3"/>
      <c r="BN228" s="3"/>
      <c r="BO228" s="3"/>
      <c r="BP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  <c r="CH228" s="3"/>
      <c r="CI228" s="3"/>
      <c r="CJ228" s="3"/>
      <c r="CK228" s="3"/>
      <c r="CL228" s="3"/>
      <c r="CM228" s="3"/>
      <c r="CN228" s="3"/>
      <c r="CO228" s="3"/>
      <c r="CP228" s="3"/>
      <c r="CQ228" s="3"/>
      <c r="CR228" s="3"/>
      <c r="CS228" s="3"/>
      <c r="CT228" s="3"/>
      <c r="CU228" s="3"/>
      <c r="CV228" s="3"/>
      <c r="CW228" s="3"/>
      <c r="CX228" s="3"/>
      <c r="CY228" s="3"/>
      <c r="CZ228" s="3"/>
      <c r="DA228" s="3"/>
      <c r="DB228" s="3"/>
      <c r="DC228" s="3"/>
      <c r="DD228" s="3"/>
      <c r="DE228" s="3"/>
      <c r="DF228" s="3"/>
      <c r="DG228" s="3"/>
      <c r="DH228" s="3"/>
      <c r="DI228" s="3"/>
      <c r="DJ228" s="3"/>
      <c r="DK228" s="3"/>
      <c r="DL228" s="3"/>
      <c r="DM228" s="3"/>
      <c r="DN228" s="3"/>
      <c r="DO228" s="3"/>
      <c r="DT228" s="3"/>
      <c r="DU228" s="3"/>
      <c r="DV228" s="3"/>
      <c r="DW228" s="3"/>
      <c r="EB228" s="3"/>
      <c r="EC228" s="3"/>
      <c r="ED228" s="3"/>
      <c r="EE228" s="3"/>
      <c r="EJ228" s="3"/>
      <c r="EK228" s="3"/>
      <c r="EL228" s="3"/>
      <c r="EM228" s="3"/>
      <c r="ES228" s="3"/>
      <c r="ET228" s="3"/>
      <c r="EU228" s="3"/>
      <c r="EV228" s="3"/>
      <c r="EW228" s="3"/>
      <c r="EX228" s="3"/>
      <c r="EY228" s="3"/>
      <c r="EZ228" s="3"/>
      <c r="FA228" s="3"/>
      <c r="FB228" s="3"/>
      <c r="FC228" s="3"/>
      <c r="FD228" s="3"/>
      <c r="FE228" s="3"/>
      <c r="FF228" s="3"/>
      <c r="FG228" s="3"/>
      <c r="FH228" s="3"/>
      <c r="FI228" s="3"/>
      <c r="FJ228" s="3"/>
      <c r="FK228" s="3"/>
      <c r="FL228" s="3"/>
      <c r="FM228" s="3"/>
      <c r="FN228" s="3"/>
      <c r="FO228" s="3"/>
      <c r="FP228" s="3"/>
      <c r="FQ228" s="3"/>
      <c r="FR228" s="3"/>
      <c r="FS228" s="3"/>
      <c r="FT228" s="3"/>
      <c r="FU228" s="3"/>
      <c r="FV228" s="3"/>
      <c r="FW228" s="3"/>
      <c r="FX228" s="3"/>
      <c r="FY228" s="3"/>
      <c r="FZ228" s="3"/>
      <c r="GA228" s="3"/>
      <c r="GB228" s="3"/>
      <c r="GC228" s="3"/>
      <c r="GD228" s="3"/>
      <c r="GE228" s="3"/>
      <c r="GF228" s="3"/>
      <c r="GG228" s="3"/>
      <c r="GH228" s="3"/>
      <c r="GI228" s="3"/>
      <c r="GJ228" s="3"/>
      <c r="GK228" s="3"/>
      <c r="GL228" s="3"/>
      <c r="GM228" s="3"/>
      <c r="GN228" s="3"/>
    </row>
    <row r="229" spans="3:196" ht="14.45" customHeight="1">
      <c r="C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E229" s="3"/>
      <c r="BF229" s="3"/>
      <c r="BG229" s="3"/>
      <c r="BH229" s="3"/>
      <c r="BM229" s="3"/>
      <c r="BN229" s="3"/>
      <c r="BO229" s="3"/>
      <c r="BP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  <c r="CH229" s="3"/>
      <c r="CI229" s="3"/>
      <c r="CJ229" s="3"/>
      <c r="CK229" s="3"/>
      <c r="CL229" s="3"/>
      <c r="CM229" s="3"/>
      <c r="CN229" s="3"/>
      <c r="CO229" s="3"/>
      <c r="CP229" s="3"/>
      <c r="CQ229" s="3"/>
      <c r="CR229" s="3"/>
      <c r="CS229" s="3"/>
      <c r="CT229" s="3"/>
      <c r="CU229" s="3"/>
      <c r="CV229" s="3"/>
      <c r="CW229" s="3"/>
      <c r="CX229" s="3"/>
      <c r="CY229" s="3"/>
      <c r="CZ229" s="3"/>
      <c r="DA229" s="3"/>
      <c r="DB229" s="3"/>
      <c r="DC229" s="3"/>
      <c r="DD229" s="3"/>
      <c r="DE229" s="3"/>
      <c r="DF229" s="3"/>
      <c r="DG229" s="3"/>
      <c r="DH229" s="3"/>
      <c r="DI229" s="3"/>
      <c r="DJ229" s="3"/>
      <c r="DK229" s="3"/>
      <c r="DL229" s="3"/>
      <c r="DM229" s="3"/>
      <c r="DN229" s="3"/>
      <c r="DO229" s="3"/>
      <c r="DT229" s="3"/>
      <c r="DU229" s="3"/>
      <c r="DV229" s="3"/>
      <c r="DW229" s="3"/>
      <c r="EB229" s="3"/>
      <c r="EC229" s="3"/>
      <c r="ED229" s="3"/>
      <c r="EE229" s="3"/>
      <c r="EJ229" s="3"/>
      <c r="EK229" s="3"/>
      <c r="EL229" s="3"/>
      <c r="EM229" s="3"/>
      <c r="ES229" s="3"/>
      <c r="ET229" s="3"/>
      <c r="EU229" s="3"/>
      <c r="EV229" s="3"/>
      <c r="EW229" s="3"/>
      <c r="EX229" s="3"/>
      <c r="EY229" s="3"/>
      <c r="EZ229" s="3"/>
      <c r="FA229" s="3"/>
      <c r="FB229" s="3"/>
      <c r="FC229" s="3"/>
      <c r="FD229" s="3"/>
      <c r="FE229" s="3"/>
      <c r="FF229" s="3"/>
      <c r="FG229" s="3"/>
      <c r="FH229" s="3"/>
      <c r="FI229" s="3"/>
      <c r="FJ229" s="3"/>
      <c r="FK229" s="3"/>
      <c r="FL229" s="3"/>
      <c r="FM229" s="3"/>
      <c r="FN229" s="3"/>
      <c r="FO229" s="3"/>
      <c r="FP229" s="3"/>
      <c r="FQ229" s="3"/>
      <c r="FR229" s="3"/>
      <c r="FS229" s="3"/>
      <c r="FT229" s="3"/>
      <c r="FU229" s="3"/>
      <c r="FV229" s="3"/>
      <c r="FW229" s="3"/>
      <c r="FX229" s="3"/>
      <c r="FY229" s="3"/>
      <c r="FZ229" s="3"/>
      <c r="GA229" s="3"/>
      <c r="GB229" s="3"/>
      <c r="GC229" s="3"/>
      <c r="GD229" s="3"/>
      <c r="GE229" s="3"/>
      <c r="GF229" s="3"/>
      <c r="GG229" s="3"/>
      <c r="GH229" s="3"/>
      <c r="GI229" s="3"/>
      <c r="GJ229" s="3"/>
      <c r="GK229" s="3"/>
      <c r="GL229" s="3"/>
      <c r="GM229" s="3"/>
      <c r="GN229" s="3"/>
    </row>
    <row r="230" spans="3:196" ht="14.45" customHeight="1">
      <c r="C230" s="3"/>
      <c r="H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E230" s="3"/>
      <c r="BF230" s="3"/>
      <c r="BG230" s="3"/>
      <c r="BH230" s="3"/>
      <c r="BM230" s="3"/>
      <c r="BN230" s="3"/>
      <c r="BO230" s="3"/>
      <c r="BP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  <c r="CH230" s="3"/>
      <c r="CI230" s="3"/>
      <c r="CJ230" s="3"/>
      <c r="CK230" s="3"/>
      <c r="CL230" s="3"/>
      <c r="CM230" s="3"/>
      <c r="CN230" s="3"/>
      <c r="CO230" s="3"/>
      <c r="CP230" s="3"/>
      <c r="CQ230" s="3"/>
      <c r="CR230" s="3"/>
      <c r="CS230" s="3"/>
      <c r="CT230" s="3"/>
      <c r="CU230" s="3"/>
      <c r="CV230" s="3"/>
      <c r="CW230" s="3"/>
      <c r="CX230" s="3"/>
      <c r="CY230" s="3"/>
      <c r="CZ230" s="3"/>
      <c r="DA230" s="3"/>
      <c r="DB230" s="3"/>
      <c r="DC230" s="3"/>
      <c r="DD230" s="3"/>
      <c r="DE230" s="3"/>
      <c r="DF230" s="3"/>
      <c r="DG230" s="3"/>
      <c r="DH230" s="3"/>
      <c r="DI230" s="3"/>
      <c r="DJ230" s="3"/>
      <c r="DK230" s="3"/>
      <c r="DL230" s="3"/>
      <c r="DM230" s="3"/>
      <c r="DN230" s="3"/>
      <c r="DO230" s="3"/>
      <c r="DT230" s="3"/>
      <c r="DU230" s="3"/>
      <c r="DV230" s="3"/>
      <c r="DW230" s="3"/>
      <c r="EB230" s="3"/>
      <c r="EC230" s="3"/>
      <c r="ED230" s="3"/>
      <c r="EE230" s="3"/>
      <c r="EJ230" s="3"/>
      <c r="EK230" s="3"/>
      <c r="EL230" s="3"/>
      <c r="EM230" s="3"/>
      <c r="ES230" s="3"/>
      <c r="ET230" s="3"/>
      <c r="EU230" s="3"/>
      <c r="EV230" s="3"/>
      <c r="EW230" s="3"/>
      <c r="EX230" s="3"/>
      <c r="EY230" s="3"/>
      <c r="EZ230" s="3"/>
      <c r="FA230" s="3"/>
      <c r="FB230" s="3"/>
      <c r="FC230" s="3"/>
      <c r="FD230" s="3"/>
      <c r="FE230" s="3"/>
      <c r="FF230" s="3"/>
      <c r="FG230" s="3"/>
      <c r="FH230" s="3"/>
      <c r="FI230" s="3"/>
      <c r="FJ230" s="3"/>
      <c r="FK230" s="3"/>
      <c r="FL230" s="3"/>
      <c r="FM230" s="3"/>
      <c r="FN230" s="3"/>
      <c r="FO230" s="3"/>
      <c r="FP230" s="3"/>
      <c r="FQ230" s="3"/>
      <c r="FR230" s="3"/>
      <c r="FS230" s="3"/>
      <c r="FT230" s="3"/>
      <c r="FU230" s="3"/>
      <c r="FV230" s="3"/>
      <c r="FW230" s="3"/>
      <c r="FX230" s="3"/>
      <c r="FY230" s="3"/>
      <c r="FZ230" s="3"/>
      <c r="GA230" s="3"/>
      <c r="GB230" s="3"/>
      <c r="GC230" s="3"/>
      <c r="GD230" s="3"/>
      <c r="GE230" s="3"/>
      <c r="GF230" s="3"/>
      <c r="GG230" s="3"/>
      <c r="GH230" s="3"/>
      <c r="GI230" s="3"/>
      <c r="GJ230" s="3"/>
      <c r="GK230" s="3"/>
      <c r="GL230" s="3"/>
      <c r="GM230" s="3"/>
      <c r="GN230" s="3"/>
    </row>
    <row r="231" spans="3:196" ht="14.45" customHeight="1">
      <c r="C231" s="3"/>
      <c r="H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E231" s="3"/>
      <c r="BF231" s="3"/>
      <c r="BG231" s="3"/>
      <c r="BH231" s="3"/>
      <c r="BM231" s="3"/>
      <c r="BN231" s="3"/>
      <c r="BO231" s="3"/>
      <c r="BP231" s="3"/>
      <c r="BU231" s="3"/>
      <c r="BV231" s="3"/>
      <c r="BW231" s="3"/>
      <c r="BX231" s="3"/>
      <c r="BY231" s="3"/>
      <c r="BZ231" s="3"/>
      <c r="CA231" s="3"/>
      <c r="CB231" s="3"/>
      <c r="CC231" s="3"/>
      <c r="CD231" s="3"/>
      <c r="CE231" s="3"/>
      <c r="CF231" s="3"/>
      <c r="CG231" s="3"/>
      <c r="CH231" s="3"/>
      <c r="CI231" s="3"/>
      <c r="CJ231" s="3"/>
      <c r="CK231" s="3"/>
      <c r="CL231" s="3"/>
      <c r="CM231" s="3"/>
      <c r="CN231" s="3"/>
      <c r="CO231" s="3"/>
      <c r="CP231" s="3"/>
      <c r="CQ231" s="3"/>
      <c r="CR231" s="3"/>
      <c r="CS231" s="3"/>
      <c r="CT231" s="3"/>
      <c r="CU231" s="3"/>
      <c r="CV231" s="3"/>
      <c r="CW231" s="3"/>
      <c r="CX231" s="3"/>
      <c r="CY231" s="3"/>
      <c r="CZ231" s="3"/>
      <c r="DA231" s="3"/>
      <c r="DB231" s="3"/>
      <c r="DC231" s="3"/>
      <c r="DD231" s="3"/>
      <c r="DE231" s="3"/>
      <c r="DF231" s="3"/>
      <c r="DG231" s="3"/>
      <c r="DH231" s="3"/>
      <c r="DI231" s="3"/>
      <c r="DJ231" s="3"/>
      <c r="DK231" s="3"/>
      <c r="DL231" s="3"/>
      <c r="DM231" s="3"/>
      <c r="DN231" s="3"/>
      <c r="DO231" s="3"/>
      <c r="DT231" s="3"/>
      <c r="DU231" s="3"/>
      <c r="DV231" s="3"/>
      <c r="DW231" s="3"/>
      <c r="EB231" s="3"/>
      <c r="EC231" s="3"/>
      <c r="ED231" s="3"/>
      <c r="EE231" s="3"/>
      <c r="EJ231" s="3"/>
      <c r="EK231" s="3"/>
      <c r="EL231" s="3"/>
      <c r="EM231" s="3"/>
      <c r="ES231" s="3"/>
      <c r="ET231" s="3"/>
      <c r="EU231" s="3"/>
      <c r="EV231" s="3"/>
      <c r="EW231" s="3"/>
      <c r="EX231" s="3"/>
      <c r="EY231" s="3"/>
      <c r="EZ231" s="3"/>
      <c r="FA231" s="3"/>
      <c r="FB231" s="3"/>
      <c r="FC231" s="3"/>
      <c r="FD231" s="3"/>
      <c r="FE231" s="3"/>
      <c r="FF231" s="3"/>
      <c r="FG231" s="3"/>
      <c r="FH231" s="3"/>
      <c r="FI231" s="3"/>
      <c r="FJ231" s="3"/>
      <c r="FK231" s="3"/>
      <c r="FL231" s="3"/>
      <c r="FM231" s="3"/>
      <c r="FN231" s="3"/>
      <c r="FO231" s="3"/>
      <c r="FP231" s="3"/>
      <c r="FQ231" s="3"/>
      <c r="FR231" s="3"/>
      <c r="FS231" s="3"/>
      <c r="FT231" s="3"/>
      <c r="FU231" s="3"/>
      <c r="FV231" s="3"/>
      <c r="FW231" s="3"/>
      <c r="FX231" s="3"/>
      <c r="FY231" s="3"/>
      <c r="FZ231" s="3"/>
      <c r="GA231" s="3"/>
      <c r="GB231" s="3"/>
      <c r="GC231" s="3"/>
      <c r="GD231" s="3"/>
      <c r="GE231" s="3"/>
      <c r="GF231" s="3"/>
      <c r="GG231" s="3"/>
      <c r="GH231" s="3"/>
      <c r="GI231" s="3"/>
      <c r="GJ231" s="3"/>
      <c r="GK231" s="3"/>
      <c r="GL231" s="3"/>
      <c r="GM231" s="3"/>
      <c r="GN231" s="3"/>
    </row>
    <row r="232" spans="3:196" ht="14.45" customHeight="1">
      <c r="C232" s="3"/>
      <c r="H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E232" s="3"/>
      <c r="BF232" s="3"/>
      <c r="BG232" s="3"/>
      <c r="BH232" s="3"/>
      <c r="BM232" s="3"/>
      <c r="BN232" s="3"/>
      <c r="BO232" s="3"/>
      <c r="BP232" s="3"/>
      <c r="BU232" s="3"/>
      <c r="BV232" s="3"/>
      <c r="BW232" s="3"/>
      <c r="BX232" s="3"/>
      <c r="BY232" s="3"/>
      <c r="BZ232" s="3"/>
      <c r="CA232" s="3"/>
      <c r="CB232" s="3"/>
      <c r="CC232" s="3"/>
      <c r="CD232" s="3"/>
      <c r="CE232" s="3"/>
      <c r="CF232" s="3"/>
      <c r="CG232" s="3"/>
      <c r="CH232" s="3"/>
      <c r="CI232" s="3"/>
      <c r="CJ232" s="3"/>
      <c r="CK232" s="3"/>
      <c r="CL232" s="3"/>
      <c r="CM232" s="3"/>
      <c r="CN232" s="3"/>
      <c r="CO232" s="3"/>
      <c r="CP232" s="3"/>
      <c r="CQ232" s="3"/>
      <c r="CR232" s="3"/>
      <c r="CS232" s="3"/>
      <c r="CT232" s="3"/>
      <c r="CU232" s="3"/>
      <c r="CV232" s="3"/>
      <c r="CW232" s="3"/>
      <c r="CX232" s="3"/>
      <c r="CY232" s="3"/>
      <c r="CZ232" s="3"/>
      <c r="DA232" s="3"/>
      <c r="DB232" s="3"/>
      <c r="DC232" s="3"/>
      <c r="DD232" s="3"/>
      <c r="DE232" s="3"/>
      <c r="DF232" s="3"/>
      <c r="DG232" s="3"/>
      <c r="DH232" s="3"/>
      <c r="DI232" s="3"/>
      <c r="DJ232" s="3"/>
      <c r="DK232" s="3"/>
      <c r="DL232" s="3"/>
      <c r="DM232" s="3"/>
      <c r="DN232" s="3"/>
      <c r="DO232" s="3"/>
      <c r="DT232" s="3"/>
      <c r="DU232" s="3"/>
      <c r="DV232" s="3"/>
      <c r="DW232" s="3"/>
      <c r="EB232" s="3"/>
      <c r="EC232" s="3"/>
      <c r="ED232" s="3"/>
      <c r="EE232" s="3"/>
      <c r="EJ232" s="3"/>
      <c r="EK232" s="3"/>
      <c r="EL232" s="3"/>
      <c r="EM232" s="3"/>
      <c r="ES232" s="3"/>
      <c r="ET232" s="3"/>
      <c r="EU232" s="3"/>
      <c r="EV232" s="3"/>
      <c r="EW232" s="3"/>
      <c r="EX232" s="3"/>
      <c r="EY232" s="3"/>
      <c r="EZ232" s="3"/>
      <c r="FA232" s="3"/>
      <c r="FB232" s="3"/>
      <c r="FC232" s="3"/>
      <c r="FD232" s="3"/>
      <c r="FE232" s="3"/>
      <c r="FF232" s="3"/>
      <c r="FG232" s="3"/>
      <c r="FH232" s="3"/>
      <c r="FI232" s="3"/>
      <c r="FJ232" s="3"/>
      <c r="FK232" s="3"/>
      <c r="FL232" s="3"/>
      <c r="FM232" s="3"/>
      <c r="FN232" s="3"/>
      <c r="FO232" s="3"/>
      <c r="FP232" s="3"/>
      <c r="FQ232" s="3"/>
      <c r="FR232" s="3"/>
      <c r="FS232" s="3"/>
      <c r="FT232" s="3"/>
      <c r="FU232" s="3"/>
      <c r="FV232" s="3"/>
      <c r="FW232" s="3"/>
      <c r="FX232" s="3"/>
      <c r="FY232" s="3"/>
      <c r="FZ232" s="3"/>
      <c r="GA232" s="3"/>
      <c r="GB232" s="3"/>
      <c r="GC232" s="3"/>
      <c r="GD232" s="3"/>
      <c r="GE232" s="3"/>
      <c r="GF232" s="3"/>
      <c r="GG232" s="3"/>
      <c r="GH232" s="3"/>
      <c r="GI232" s="3"/>
      <c r="GJ232" s="3"/>
      <c r="GK232" s="3"/>
      <c r="GL232" s="3"/>
      <c r="GM232" s="3"/>
      <c r="GN232" s="3"/>
    </row>
    <row r="233" spans="3:196" ht="14.45" customHeight="1">
      <c r="C233" s="3"/>
      <c r="H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E233" s="3"/>
      <c r="BF233" s="3"/>
      <c r="BG233" s="3"/>
      <c r="BH233" s="3"/>
      <c r="BM233" s="3"/>
      <c r="BN233" s="3"/>
      <c r="BO233" s="3"/>
      <c r="BP233" s="3"/>
      <c r="BU233" s="3"/>
      <c r="BV233" s="3"/>
      <c r="BW233" s="3"/>
      <c r="BX233" s="3"/>
      <c r="BY233" s="3"/>
      <c r="BZ233" s="3"/>
      <c r="CA233" s="3"/>
      <c r="CB233" s="3"/>
      <c r="CC233" s="3"/>
      <c r="CD233" s="3"/>
      <c r="CE233" s="3"/>
      <c r="CF233" s="3"/>
      <c r="CG233" s="3"/>
      <c r="CH233" s="3"/>
      <c r="CI233" s="3"/>
      <c r="CJ233" s="3"/>
      <c r="CK233" s="3"/>
      <c r="CL233" s="3"/>
      <c r="CM233" s="3"/>
      <c r="CN233" s="3"/>
      <c r="CO233" s="3"/>
      <c r="CP233" s="3"/>
      <c r="CQ233" s="3"/>
      <c r="CR233" s="3"/>
      <c r="CS233" s="3"/>
      <c r="CT233" s="3"/>
      <c r="CU233" s="3"/>
      <c r="CV233" s="3"/>
      <c r="CW233" s="3"/>
      <c r="CX233" s="3"/>
      <c r="CY233" s="3"/>
      <c r="CZ233" s="3"/>
      <c r="DA233" s="3"/>
      <c r="DB233" s="3"/>
      <c r="DC233" s="3"/>
      <c r="DD233" s="3"/>
      <c r="DE233" s="3"/>
      <c r="DF233" s="3"/>
      <c r="DG233" s="3"/>
      <c r="DH233" s="3"/>
      <c r="DI233" s="3"/>
      <c r="DJ233" s="3"/>
      <c r="DK233" s="3"/>
      <c r="DL233" s="3"/>
      <c r="DM233" s="3"/>
      <c r="DN233" s="3"/>
      <c r="DO233" s="3"/>
      <c r="DT233" s="3"/>
      <c r="DU233" s="3"/>
      <c r="DV233" s="3"/>
      <c r="DW233" s="3"/>
      <c r="EB233" s="3"/>
      <c r="EC233" s="3"/>
      <c r="ED233" s="3"/>
      <c r="EE233" s="3"/>
      <c r="EJ233" s="3"/>
      <c r="EK233" s="3"/>
      <c r="EL233" s="3"/>
      <c r="EM233" s="3"/>
      <c r="ES233" s="3"/>
      <c r="ET233" s="3"/>
      <c r="EU233" s="3"/>
      <c r="EV233" s="3"/>
      <c r="EW233" s="3"/>
      <c r="EX233" s="3"/>
      <c r="EY233" s="3"/>
      <c r="EZ233" s="3"/>
      <c r="FA233" s="3"/>
      <c r="FB233" s="3"/>
      <c r="FC233" s="3"/>
      <c r="FD233" s="3"/>
      <c r="FE233" s="3"/>
      <c r="FF233" s="3"/>
      <c r="FG233" s="3"/>
      <c r="FH233" s="3"/>
      <c r="FI233" s="3"/>
      <c r="FJ233" s="3"/>
      <c r="FK233" s="3"/>
      <c r="FL233" s="3"/>
      <c r="FM233" s="3"/>
      <c r="FN233" s="3"/>
      <c r="FO233" s="3"/>
      <c r="FP233" s="3"/>
      <c r="FQ233" s="3"/>
      <c r="FR233" s="3"/>
      <c r="FS233" s="3"/>
      <c r="FT233" s="3"/>
      <c r="FU233" s="3"/>
      <c r="FV233" s="3"/>
      <c r="FW233" s="3"/>
      <c r="FX233" s="3"/>
      <c r="FY233" s="3"/>
      <c r="FZ233" s="3"/>
      <c r="GA233" s="3"/>
      <c r="GB233" s="3"/>
      <c r="GC233" s="3"/>
      <c r="GD233" s="3"/>
      <c r="GE233" s="3"/>
      <c r="GF233" s="3"/>
      <c r="GG233" s="3"/>
      <c r="GH233" s="3"/>
      <c r="GI233" s="3"/>
      <c r="GJ233" s="3"/>
      <c r="GK233" s="3"/>
      <c r="GL233" s="3"/>
      <c r="GM233" s="3"/>
      <c r="GN233" s="3"/>
    </row>
    <row r="234" spans="3:196" ht="14.45" customHeight="1">
      <c r="C234" s="3"/>
      <c r="H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E234" s="3"/>
      <c r="BF234" s="3"/>
      <c r="BG234" s="3"/>
      <c r="BH234" s="3"/>
      <c r="BM234" s="3"/>
      <c r="BN234" s="3"/>
      <c r="BO234" s="3"/>
      <c r="BP234" s="3"/>
      <c r="BU234" s="3"/>
      <c r="BV234" s="3"/>
      <c r="BW234" s="3"/>
      <c r="BX234" s="3"/>
      <c r="BY234" s="3"/>
      <c r="BZ234" s="3"/>
      <c r="CA234" s="3"/>
      <c r="CB234" s="3"/>
      <c r="CC234" s="3"/>
      <c r="CD234" s="3"/>
      <c r="CE234" s="3"/>
      <c r="CF234" s="3"/>
      <c r="CG234" s="3"/>
      <c r="CH234" s="3"/>
      <c r="CI234" s="3"/>
      <c r="CJ234" s="3"/>
      <c r="CK234" s="3"/>
      <c r="CL234" s="3"/>
      <c r="CM234" s="3"/>
      <c r="CN234" s="3"/>
      <c r="CO234" s="3"/>
      <c r="CP234" s="3"/>
      <c r="CQ234" s="3"/>
      <c r="CR234" s="3"/>
      <c r="CS234" s="3"/>
      <c r="CT234" s="3"/>
      <c r="CU234" s="3"/>
      <c r="CV234" s="3"/>
      <c r="CW234" s="3"/>
      <c r="CX234" s="3"/>
      <c r="CY234" s="3"/>
      <c r="CZ234" s="3"/>
      <c r="DA234" s="3"/>
      <c r="DB234" s="3"/>
      <c r="DC234" s="3"/>
      <c r="DD234" s="3"/>
      <c r="DE234" s="3"/>
      <c r="DF234" s="3"/>
      <c r="DG234" s="3"/>
      <c r="DH234" s="3"/>
      <c r="DI234" s="3"/>
      <c r="DJ234" s="3"/>
      <c r="DK234" s="3"/>
      <c r="DL234" s="3"/>
      <c r="DM234" s="3"/>
      <c r="DN234" s="3"/>
      <c r="DO234" s="3"/>
      <c r="DT234" s="3"/>
      <c r="DU234" s="3"/>
      <c r="DV234" s="3"/>
      <c r="DW234" s="3"/>
      <c r="EB234" s="3"/>
      <c r="EC234" s="3"/>
      <c r="ED234" s="3"/>
      <c r="EE234" s="3"/>
      <c r="EJ234" s="3"/>
      <c r="EK234" s="3"/>
      <c r="EL234" s="3"/>
      <c r="EM234" s="3"/>
      <c r="ES234" s="3"/>
      <c r="ET234" s="3"/>
      <c r="EU234" s="3"/>
      <c r="EV234" s="3"/>
      <c r="EW234" s="3"/>
      <c r="EX234" s="3"/>
      <c r="EY234" s="3"/>
      <c r="EZ234" s="3"/>
      <c r="FA234" s="3"/>
      <c r="FB234" s="3"/>
      <c r="FC234" s="3"/>
      <c r="FD234" s="3"/>
      <c r="FE234" s="3"/>
      <c r="FF234" s="3"/>
      <c r="FG234" s="3"/>
      <c r="FH234" s="3"/>
      <c r="FI234" s="3"/>
      <c r="FJ234" s="3"/>
      <c r="FK234" s="3"/>
      <c r="FL234" s="3"/>
      <c r="FM234" s="3"/>
      <c r="FN234" s="3"/>
      <c r="FO234" s="3"/>
      <c r="FP234" s="3"/>
      <c r="FQ234" s="3"/>
      <c r="FR234" s="3"/>
      <c r="FS234" s="3"/>
      <c r="FT234" s="3"/>
      <c r="FU234" s="3"/>
      <c r="FV234" s="3"/>
      <c r="FW234" s="3"/>
      <c r="FX234" s="3"/>
      <c r="FY234" s="3"/>
      <c r="FZ234" s="3"/>
      <c r="GA234" s="3"/>
      <c r="GB234" s="3"/>
      <c r="GC234" s="3"/>
      <c r="GD234" s="3"/>
      <c r="GE234" s="3"/>
      <c r="GF234" s="3"/>
      <c r="GG234" s="3"/>
      <c r="GH234" s="3"/>
      <c r="GI234" s="3"/>
      <c r="GJ234" s="3"/>
      <c r="GK234" s="3"/>
      <c r="GL234" s="3"/>
      <c r="GM234" s="3"/>
      <c r="GN234" s="3"/>
    </row>
    <row r="235" spans="3:196" ht="14.45" customHeight="1">
      <c r="C235" s="3"/>
      <c r="H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E235" s="3"/>
      <c r="BF235" s="3"/>
      <c r="BG235" s="3"/>
      <c r="BH235" s="3"/>
      <c r="BM235" s="3"/>
      <c r="BN235" s="3"/>
      <c r="BO235" s="3"/>
      <c r="BP235" s="3"/>
      <c r="BU235" s="3"/>
      <c r="BV235" s="3"/>
      <c r="BW235" s="3"/>
      <c r="BX235" s="3"/>
      <c r="BY235" s="3"/>
      <c r="BZ235" s="3"/>
      <c r="CA235" s="3"/>
      <c r="CB235" s="3"/>
      <c r="CC235" s="3"/>
      <c r="CD235" s="3"/>
      <c r="CE235" s="3"/>
      <c r="CF235" s="3"/>
      <c r="CG235" s="3"/>
      <c r="CH235" s="3"/>
      <c r="CI235" s="3"/>
      <c r="CJ235" s="3"/>
      <c r="CK235" s="3"/>
      <c r="CL235" s="3"/>
      <c r="CM235" s="3"/>
      <c r="CN235" s="3"/>
      <c r="CO235" s="3"/>
      <c r="CP235" s="3"/>
      <c r="CQ235" s="3"/>
      <c r="CR235" s="3"/>
      <c r="CS235" s="3"/>
      <c r="CT235" s="3"/>
      <c r="CU235" s="3"/>
      <c r="CV235" s="3"/>
      <c r="CW235" s="3"/>
      <c r="CX235" s="3"/>
      <c r="CY235" s="3"/>
      <c r="CZ235" s="3"/>
      <c r="DA235" s="3"/>
      <c r="DB235" s="3"/>
      <c r="DC235" s="3"/>
      <c r="DD235" s="3"/>
      <c r="DE235" s="3"/>
      <c r="DF235" s="3"/>
      <c r="DG235" s="3"/>
      <c r="DH235" s="3"/>
      <c r="DI235" s="3"/>
      <c r="DJ235" s="3"/>
      <c r="DK235" s="3"/>
      <c r="DL235" s="3"/>
      <c r="DM235" s="3"/>
      <c r="DN235" s="3"/>
      <c r="DO235" s="3"/>
      <c r="DT235" s="3"/>
      <c r="DU235" s="3"/>
      <c r="DV235" s="3"/>
      <c r="DW235" s="3"/>
      <c r="EB235" s="3"/>
      <c r="EC235" s="3"/>
      <c r="ED235" s="3"/>
      <c r="EE235" s="3"/>
      <c r="EJ235" s="3"/>
      <c r="EK235" s="3"/>
      <c r="EL235" s="3"/>
      <c r="EM235" s="3"/>
      <c r="ES235" s="3"/>
      <c r="ET235" s="3"/>
      <c r="EU235" s="3"/>
      <c r="EV235" s="3"/>
      <c r="EW235" s="3"/>
      <c r="EX235" s="3"/>
      <c r="EY235" s="3"/>
      <c r="EZ235" s="3"/>
      <c r="FA235" s="3"/>
      <c r="FB235" s="3"/>
      <c r="FC235" s="3"/>
      <c r="FD235" s="3"/>
      <c r="FE235" s="3"/>
      <c r="FF235" s="3"/>
      <c r="FG235" s="3"/>
      <c r="FH235" s="3"/>
      <c r="FI235" s="3"/>
      <c r="FJ235" s="3"/>
      <c r="FK235" s="3"/>
      <c r="FL235" s="3"/>
      <c r="FM235" s="3"/>
      <c r="FN235" s="3"/>
      <c r="FO235" s="3"/>
      <c r="FP235" s="3"/>
      <c r="FQ235" s="3"/>
      <c r="FR235" s="3"/>
      <c r="FS235" s="3"/>
      <c r="FT235" s="3"/>
      <c r="FU235" s="3"/>
      <c r="FV235" s="3"/>
      <c r="FW235" s="3"/>
      <c r="FX235" s="3"/>
      <c r="FY235" s="3"/>
      <c r="FZ235" s="3"/>
      <c r="GA235" s="3"/>
      <c r="GB235" s="3"/>
      <c r="GC235" s="3"/>
      <c r="GD235" s="3"/>
      <c r="GE235" s="3"/>
      <c r="GF235" s="3"/>
      <c r="GG235" s="3"/>
      <c r="GH235" s="3"/>
      <c r="GI235" s="3"/>
      <c r="GJ235" s="3"/>
      <c r="GK235" s="3"/>
      <c r="GL235" s="3"/>
      <c r="GM235" s="3"/>
      <c r="GN235" s="3"/>
    </row>
    <row r="236" spans="3:196" ht="14.45" customHeight="1">
      <c r="C236" s="3"/>
      <c r="H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E236" s="3"/>
      <c r="BF236" s="3"/>
      <c r="BG236" s="3"/>
      <c r="BH236" s="3"/>
      <c r="BM236" s="3"/>
      <c r="BN236" s="3"/>
      <c r="BO236" s="3"/>
      <c r="BP236" s="3"/>
      <c r="BU236" s="3"/>
      <c r="BV236" s="3"/>
      <c r="BW236" s="3"/>
      <c r="BX236" s="3"/>
      <c r="BY236" s="3"/>
      <c r="BZ236" s="3"/>
      <c r="CA236" s="3"/>
      <c r="CB236" s="3"/>
      <c r="CC236" s="3"/>
      <c r="CD236" s="3"/>
      <c r="CE236" s="3"/>
      <c r="CF236" s="3"/>
      <c r="CG236" s="3"/>
      <c r="CH236" s="3"/>
      <c r="CI236" s="3"/>
      <c r="CJ236" s="3"/>
      <c r="CK236" s="3"/>
      <c r="CL236" s="3"/>
      <c r="CM236" s="3"/>
      <c r="CN236" s="3"/>
      <c r="CO236" s="3"/>
      <c r="CP236" s="3"/>
      <c r="CQ236" s="3"/>
      <c r="CR236" s="3"/>
      <c r="CS236" s="3"/>
      <c r="CT236" s="3"/>
      <c r="CU236" s="3"/>
      <c r="CV236" s="3"/>
      <c r="CW236" s="3"/>
      <c r="CX236" s="3"/>
      <c r="CY236" s="3"/>
      <c r="CZ236" s="3"/>
      <c r="DA236" s="3"/>
      <c r="DB236" s="3"/>
      <c r="DC236" s="3"/>
      <c r="DD236" s="3"/>
      <c r="DE236" s="3"/>
      <c r="DF236" s="3"/>
      <c r="DG236" s="3"/>
      <c r="DH236" s="3"/>
      <c r="DI236" s="3"/>
      <c r="DJ236" s="3"/>
      <c r="DK236" s="3"/>
      <c r="DL236" s="3"/>
      <c r="DM236" s="3"/>
      <c r="DN236" s="3"/>
      <c r="DO236" s="3"/>
      <c r="DT236" s="3"/>
      <c r="DU236" s="3"/>
      <c r="DV236" s="3"/>
      <c r="DW236" s="3"/>
      <c r="EB236" s="3"/>
      <c r="EC236" s="3"/>
      <c r="ED236" s="3"/>
      <c r="EE236" s="3"/>
      <c r="EJ236" s="3"/>
      <c r="EK236" s="3"/>
      <c r="EL236" s="3"/>
      <c r="EM236" s="3"/>
      <c r="ES236" s="3"/>
      <c r="ET236" s="3"/>
      <c r="EU236" s="3"/>
      <c r="EV236" s="3"/>
      <c r="EW236" s="3"/>
      <c r="EX236" s="3"/>
      <c r="EY236" s="3"/>
      <c r="EZ236" s="3"/>
      <c r="FA236" s="3"/>
      <c r="FB236" s="3"/>
      <c r="FC236" s="3"/>
      <c r="FD236" s="3"/>
      <c r="FE236" s="3"/>
      <c r="FF236" s="3"/>
      <c r="FG236" s="3"/>
      <c r="FH236" s="3"/>
      <c r="FI236" s="3"/>
      <c r="FJ236" s="3"/>
      <c r="FK236" s="3"/>
      <c r="FL236" s="3"/>
      <c r="FM236" s="3"/>
      <c r="FN236" s="3"/>
      <c r="FO236" s="3"/>
      <c r="FP236" s="3"/>
      <c r="FQ236" s="3"/>
      <c r="FR236" s="3"/>
      <c r="FS236" s="3"/>
      <c r="FT236" s="3"/>
      <c r="FU236" s="3"/>
      <c r="FV236" s="3"/>
      <c r="FW236" s="3"/>
      <c r="FX236" s="3"/>
      <c r="FY236" s="3"/>
      <c r="FZ236" s="3"/>
      <c r="GA236" s="3"/>
      <c r="GB236" s="3"/>
      <c r="GC236" s="3"/>
      <c r="GD236" s="3"/>
      <c r="GE236" s="3"/>
      <c r="GF236" s="3"/>
      <c r="GG236" s="3"/>
      <c r="GH236" s="3"/>
      <c r="GI236" s="3"/>
      <c r="GJ236" s="3"/>
      <c r="GK236" s="3"/>
      <c r="GL236" s="3"/>
      <c r="GM236" s="3"/>
      <c r="GN236" s="3"/>
    </row>
    <row r="237" spans="3:196" ht="14.45" customHeight="1">
      <c r="C237" s="3"/>
      <c r="H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E237" s="3"/>
      <c r="BF237" s="3"/>
      <c r="BG237" s="3"/>
      <c r="BH237" s="3"/>
      <c r="BM237" s="3"/>
      <c r="BN237" s="3"/>
      <c r="BO237" s="3"/>
      <c r="BP237" s="3"/>
      <c r="BU237" s="3"/>
      <c r="BV237" s="3"/>
      <c r="BW237" s="3"/>
      <c r="BX237" s="3"/>
      <c r="BY237" s="3"/>
      <c r="BZ237" s="3"/>
      <c r="CA237" s="3"/>
      <c r="CB237" s="3"/>
      <c r="CC237" s="3"/>
      <c r="CD237" s="3"/>
      <c r="CE237" s="3"/>
      <c r="CF237" s="3"/>
      <c r="CG237" s="3"/>
      <c r="CH237" s="3"/>
      <c r="CI237" s="3"/>
      <c r="CJ237" s="3"/>
      <c r="CK237" s="3"/>
      <c r="CL237" s="3"/>
      <c r="CM237" s="3"/>
      <c r="CN237" s="3"/>
      <c r="CO237" s="3"/>
      <c r="CP237" s="3"/>
      <c r="CQ237" s="3"/>
      <c r="CR237" s="3"/>
      <c r="CS237" s="3"/>
      <c r="CT237" s="3"/>
      <c r="CU237" s="3"/>
      <c r="CV237" s="3"/>
      <c r="CW237" s="3"/>
      <c r="CX237" s="3"/>
      <c r="CY237" s="3"/>
      <c r="CZ237" s="3"/>
      <c r="DA237" s="3"/>
      <c r="DB237" s="3"/>
      <c r="DC237" s="3"/>
      <c r="DD237" s="3"/>
      <c r="DE237" s="3"/>
      <c r="DF237" s="3"/>
      <c r="DG237" s="3"/>
      <c r="DH237" s="3"/>
      <c r="DI237" s="3"/>
      <c r="DJ237" s="3"/>
      <c r="DK237" s="3"/>
      <c r="DL237" s="3"/>
      <c r="DM237" s="3"/>
      <c r="DN237" s="3"/>
      <c r="DO237" s="3"/>
      <c r="DT237" s="3"/>
      <c r="DU237" s="3"/>
      <c r="DV237" s="3"/>
      <c r="DW237" s="3"/>
      <c r="EB237" s="3"/>
      <c r="EC237" s="3"/>
      <c r="ED237" s="3"/>
      <c r="EE237" s="3"/>
      <c r="EJ237" s="3"/>
      <c r="EK237" s="3"/>
      <c r="EL237" s="3"/>
      <c r="EM237" s="3"/>
      <c r="ES237" s="3"/>
      <c r="ET237" s="3"/>
      <c r="EU237" s="3"/>
      <c r="EV237" s="3"/>
      <c r="EW237" s="3"/>
      <c r="EX237" s="3"/>
      <c r="EY237" s="3"/>
      <c r="EZ237" s="3"/>
      <c r="FA237" s="3"/>
      <c r="FB237" s="3"/>
      <c r="FC237" s="3"/>
      <c r="FD237" s="3"/>
      <c r="FE237" s="3"/>
      <c r="FF237" s="3"/>
      <c r="FG237" s="3"/>
      <c r="FH237" s="3"/>
      <c r="FI237" s="3"/>
      <c r="FJ237" s="3"/>
      <c r="FK237" s="3"/>
      <c r="FL237" s="3"/>
      <c r="FM237" s="3"/>
      <c r="FN237" s="3"/>
      <c r="FO237" s="3"/>
      <c r="FP237" s="3"/>
      <c r="FQ237" s="3"/>
      <c r="FR237" s="3"/>
      <c r="FS237" s="3"/>
      <c r="FT237" s="3"/>
      <c r="FU237" s="3"/>
      <c r="FV237" s="3"/>
      <c r="FW237" s="3"/>
      <c r="FX237" s="3"/>
      <c r="FY237" s="3"/>
      <c r="FZ237" s="3"/>
      <c r="GA237" s="3"/>
      <c r="GB237" s="3"/>
      <c r="GC237" s="3"/>
      <c r="GD237" s="3"/>
      <c r="GE237" s="3"/>
      <c r="GF237" s="3"/>
      <c r="GG237" s="3"/>
      <c r="GH237" s="3"/>
      <c r="GI237" s="3"/>
      <c r="GJ237" s="3"/>
      <c r="GK237" s="3"/>
      <c r="GL237" s="3"/>
      <c r="GM237" s="3"/>
      <c r="GN237" s="3"/>
    </row>
    <row r="238" spans="3:196" ht="14.45" customHeight="1">
      <c r="C238" s="3"/>
      <c r="H238" s="3"/>
    </row>
    <row r="239" spans="3:196" ht="14.45" customHeight="1">
      <c r="C239" s="3"/>
      <c r="H239" s="3"/>
    </row>
  </sheetData>
  <mergeCells count="1">
    <mergeCell ref="B36:B47"/>
  </mergeCells>
  <pageMargins left="0.57999999999999996" right="0.21" top="0.78" bottom="0.21" header="0.28999999999999998" footer="0.14000000000000001"/>
  <pageSetup paperSize="9" scale="65" orientation="landscape" r:id="rId1"/>
  <headerFooter alignWithMargins="0">
    <oddHeader>&amp;CQuadro Demonstrativo
Convenções Coletivas de Trabalho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50"/>
  <sheetViews>
    <sheetView showGridLines="0" zoomScale="120" zoomScaleNormal="120" workbookViewId="0">
      <pane xSplit="1" ySplit="1" topLeftCell="B8" activePane="bottomRight" state="frozen"/>
      <selection activeCell="A16" sqref="A16"/>
      <selection pane="topRight" activeCell="A16" sqref="A16"/>
      <selection pane="bottomLeft" activeCell="A16" sqref="A16"/>
      <selection pane="bottomRight" activeCell="B37" sqref="B37"/>
    </sheetView>
  </sheetViews>
  <sheetFormatPr defaultColWidth="8.85546875" defaultRowHeight="14.45" customHeight="1"/>
  <cols>
    <col min="1" max="1" width="38" style="3" customWidth="1"/>
    <col min="2" max="2" width="30.140625" style="3" customWidth="1"/>
    <col min="3" max="3" width="7.28515625" style="3" bestFit="1" customWidth="1"/>
    <col min="4" max="4" width="17.7109375" style="3" bestFit="1" customWidth="1"/>
    <col min="5" max="5" width="25.140625" style="3" bestFit="1" customWidth="1"/>
    <col min="6" max="6" width="29" style="3" bestFit="1" customWidth="1"/>
    <col min="7" max="7" width="33" style="3" customWidth="1"/>
    <col min="8" max="8" width="13.140625" style="3" bestFit="1" customWidth="1"/>
    <col min="9" max="9" width="20.28515625" style="3" bestFit="1" customWidth="1"/>
    <col min="10" max="10" width="18.7109375" style="3" bestFit="1" customWidth="1"/>
    <col min="11" max="16384" width="8.85546875" style="3"/>
  </cols>
  <sheetData>
    <row r="1" spans="1:11" ht="14.45" customHeight="1">
      <c r="A1" s="39" t="s">
        <v>437</v>
      </c>
      <c r="B1" s="39" t="s">
        <v>438</v>
      </c>
      <c r="C1" s="36" t="s">
        <v>486</v>
      </c>
      <c r="D1" s="36" t="s">
        <v>487</v>
      </c>
      <c r="E1" s="39" t="s">
        <v>488</v>
      </c>
      <c r="F1" s="36" t="s">
        <v>489</v>
      </c>
      <c r="G1" s="36" t="s">
        <v>490</v>
      </c>
      <c r="H1" s="36" t="s">
        <v>491</v>
      </c>
      <c r="I1" s="39" t="s">
        <v>492</v>
      </c>
      <c r="J1" s="39" t="s">
        <v>493</v>
      </c>
    </row>
    <row r="2" spans="1:11" ht="14.45" customHeight="1">
      <c r="A2" s="42" t="s">
        <v>425</v>
      </c>
      <c r="B2" s="312" t="s">
        <v>769</v>
      </c>
      <c r="C2" s="313" t="s">
        <v>494</v>
      </c>
      <c r="D2" s="313" t="s">
        <v>494</v>
      </c>
      <c r="E2" s="313" t="s">
        <v>495</v>
      </c>
      <c r="F2" s="313">
        <v>13.16</v>
      </c>
      <c r="G2" s="313">
        <f>13.13/12</f>
        <v>1.0941666666666667</v>
      </c>
      <c r="H2" s="313" t="s">
        <v>495</v>
      </c>
      <c r="I2" s="313">
        <f>26.14-(20%*26.14)</f>
        <v>20.911999999999999</v>
      </c>
      <c r="J2" s="314">
        <v>0.12</v>
      </c>
    </row>
    <row r="3" spans="1:11" ht="14.45" customHeight="1">
      <c r="A3" s="42" t="s">
        <v>286</v>
      </c>
      <c r="B3" s="312" t="s">
        <v>786</v>
      </c>
      <c r="C3" s="313" t="s">
        <v>494</v>
      </c>
      <c r="D3" s="313" t="s">
        <v>494</v>
      </c>
      <c r="E3" s="313" t="s">
        <v>495</v>
      </c>
      <c r="F3" s="313" t="s">
        <v>495</v>
      </c>
      <c r="G3" s="313">
        <f>13.13/12</f>
        <v>1.0941666666666667</v>
      </c>
      <c r="H3" s="313" t="s">
        <v>495</v>
      </c>
      <c r="I3" s="313">
        <f>26.14-(20%*26.14)</f>
        <v>20.911999999999999</v>
      </c>
      <c r="J3" s="314">
        <v>0.12</v>
      </c>
      <c r="K3" s="20"/>
    </row>
    <row r="4" spans="1:11" ht="14.45" customHeight="1">
      <c r="A4" s="42" t="s">
        <v>426</v>
      </c>
      <c r="B4" s="312" t="s">
        <v>800</v>
      </c>
      <c r="C4" s="313" t="s">
        <v>494</v>
      </c>
      <c r="D4" s="313" t="s">
        <v>494</v>
      </c>
      <c r="E4" s="313">
        <v>43.66</v>
      </c>
      <c r="F4" s="313" t="s">
        <v>495</v>
      </c>
      <c r="G4" s="313">
        <f>13.13/12</f>
        <v>1.0941666666666667</v>
      </c>
      <c r="H4" s="313" t="s">
        <v>495</v>
      </c>
      <c r="I4" s="313">
        <f>26.14-(20%*26.14)</f>
        <v>20.911999999999999</v>
      </c>
      <c r="J4" s="314">
        <v>0.12</v>
      </c>
    </row>
    <row r="5" spans="1:11" ht="14.45" customHeight="1">
      <c r="A5" s="42" t="s">
        <v>432</v>
      </c>
      <c r="B5" s="312" t="s">
        <v>792</v>
      </c>
      <c r="C5" s="313" t="s">
        <v>494</v>
      </c>
      <c r="D5" s="313" t="s">
        <v>494</v>
      </c>
      <c r="E5" s="313">
        <v>43.67</v>
      </c>
      <c r="F5" s="313" t="s">
        <v>495</v>
      </c>
      <c r="G5" s="313">
        <f>13.13/12</f>
        <v>1.0941666666666667</v>
      </c>
      <c r="H5" s="313" t="s">
        <v>495</v>
      </c>
      <c r="I5" s="313">
        <f>26.14-(20%*26.14)</f>
        <v>20.911999999999999</v>
      </c>
      <c r="J5" s="314">
        <v>0.12</v>
      </c>
    </row>
    <row r="6" spans="1:11" ht="14.45" customHeight="1">
      <c r="A6" s="42" t="s">
        <v>216</v>
      </c>
      <c r="B6" s="312" t="s">
        <v>797</v>
      </c>
      <c r="C6" s="313" t="s">
        <v>494</v>
      </c>
      <c r="D6" s="313" t="s">
        <v>494</v>
      </c>
      <c r="E6" s="313">
        <v>43.66</v>
      </c>
      <c r="F6" s="313" t="s">
        <v>495</v>
      </c>
      <c r="G6" s="313">
        <f>13.13/12</f>
        <v>1.0941666666666667</v>
      </c>
      <c r="H6" s="313" t="s">
        <v>495</v>
      </c>
      <c r="I6" s="313">
        <f>26.14-(20%*26.14)</f>
        <v>20.911999999999999</v>
      </c>
      <c r="J6" s="314">
        <v>0.12</v>
      </c>
    </row>
    <row r="7" spans="1:11" ht="14.45" customHeight="1">
      <c r="A7" s="42" t="s">
        <v>429</v>
      </c>
      <c r="B7" s="312" t="s">
        <v>871</v>
      </c>
      <c r="C7" s="313" t="s">
        <v>494</v>
      </c>
      <c r="D7" s="313" t="s">
        <v>494</v>
      </c>
      <c r="E7" s="313">
        <v>43.67</v>
      </c>
      <c r="F7" s="414" t="s">
        <v>495</v>
      </c>
      <c r="G7" s="313">
        <f t="shared" ref="G7" si="0">13.13/12</f>
        <v>1.0941666666666667</v>
      </c>
      <c r="H7" s="414" t="s">
        <v>495</v>
      </c>
      <c r="I7" s="414">
        <f t="shared" ref="I7" si="1">26.14-(20%*26.14)</f>
        <v>20.911999999999999</v>
      </c>
      <c r="J7" s="415">
        <v>0.12</v>
      </c>
    </row>
    <row r="8" spans="1:11" ht="14.45" customHeight="1">
      <c r="A8" s="42" t="s">
        <v>433</v>
      </c>
      <c r="B8" s="312" t="s">
        <v>784</v>
      </c>
      <c r="C8" s="313" t="s">
        <v>494</v>
      </c>
      <c r="D8" s="313" t="s">
        <v>494</v>
      </c>
      <c r="E8" s="313">
        <v>48.04</v>
      </c>
      <c r="F8" s="313" t="s">
        <v>495</v>
      </c>
      <c r="G8" s="313">
        <f t="shared" ref="G8:G15" si="2">13.13/12</f>
        <v>1.0941666666666667</v>
      </c>
      <c r="H8" s="313" t="s">
        <v>495</v>
      </c>
      <c r="I8" s="313">
        <f>26.14-(20%*26.14)</f>
        <v>20.911999999999999</v>
      </c>
      <c r="J8" s="314">
        <v>0.12</v>
      </c>
    </row>
    <row r="9" spans="1:11" ht="14.45" customHeight="1">
      <c r="A9" s="42" t="s">
        <v>430</v>
      </c>
      <c r="B9" s="312" t="s">
        <v>799</v>
      </c>
      <c r="C9" s="313" t="s">
        <v>494</v>
      </c>
      <c r="D9" s="313" t="s">
        <v>494</v>
      </c>
      <c r="E9" s="313">
        <v>44.84</v>
      </c>
      <c r="F9" s="313" t="s">
        <v>495</v>
      </c>
      <c r="G9" s="313">
        <f t="shared" si="2"/>
        <v>1.0941666666666667</v>
      </c>
      <c r="H9" s="313" t="s">
        <v>495</v>
      </c>
      <c r="I9" s="313">
        <f>26.14-(20%*26.14)</f>
        <v>20.911999999999999</v>
      </c>
      <c r="J9" s="314">
        <v>0.12</v>
      </c>
    </row>
    <row r="10" spans="1:11" ht="14.45" customHeight="1">
      <c r="A10" s="42" t="s">
        <v>431</v>
      </c>
      <c r="B10" s="312" t="s">
        <v>785</v>
      </c>
      <c r="C10" s="313" t="s">
        <v>494</v>
      </c>
      <c r="D10" s="313" t="s">
        <v>494</v>
      </c>
      <c r="E10" s="313">
        <v>43.66</v>
      </c>
      <c r="F10" s="313" t="s">
        <v>495</v>
      </c>
      <c r="G10" s="313">
        <f t="shared" si="2"/>
        <v>1.0941666666666667</v>
      </c>
      <c r="H10" s="313" t="s">
        <v>495</v>
      </c>
      <c r="I10" s="313">
        <f>26.14-(20%*26.14)</f>
        <v>20.911999999999999</v>
      </c>
      <c r="J10" s="314">
        <v>0.12</v>
      </c>
    </row>
    <row r="11" spans="1:11" ht="14.45" customHeight="1">
      <c r="A11" s="42" t="s">
        <v>427</v>
      </c>
      <c r="B11" s="312" t="s">
        <v>788</v>
      </c>
      <c r="C11" s="313" t="s">
        <v>494</v>
      </c>
      <c r="D11" s="313" t="s">
        <v>494</v>
      </c>
      <c r="E11" s="313">
        <v>43.56</v>
      </c>
      <c r="F11" s="313" t="s">
        <v>495</v>
      </c>
      <c r="G11" s="313">
        <f t="shared" si="2"/>
        <v>1.0941666666666667</v>
      </c>
      <c r="H11" s="313" t="s">
        <v>495</v>
      </c>
      <c r="I11" s="313">
        <f>26.14-(20%*26.14)</f>
        <v>20.911999999999999</v>
      </c>
      <c r="J11" s="314">
        <v>0.12</v>
      </c>
    </row>
    <row r="12" spans="1:11" ht="14.45" customHeight="1">
      <c r="A12" s="42" t="s">
        <v>434</v>
      </c>
      <c r="B12" s="312" t="s">
        <v>787</v>
      </c>
      <c r="C12" s="313" t="s">
        <v>494</v>
      </c>
      <c r="D12" s="313" t="s">
        <v>494</v>
      </c>
      <c r="E12" s="313">
        <v>43.66</v>
      </c>
      <c r="F12" s="313" t="s">
        <v>495</v>
      </c>
      <c r="G12" s="313">
        <f t="shared" si="2"/>
        <v>1.0941666666666667</v>
      </c>
      <c r="H12" s="313" t="s">
        <v>495</v>
      </c>
      <c r="I12" s="313">
        <f>26.14-(20%*26.14)</f>
        <v>20.911999999999999</v>
      </c>
      <c r="J12" s="314">
        <v>0.12</v>
      </c>
    </row>
    <row r="13" spans="1:11" ht="14.45" customHeight="1">
      <c r="A13" s="42" t="s">
        <v>436</v>
      </c>
      <c r="B13" s="312" t="s">
        <v>795</v>
      </c>
      <c r="C13" s="313" t="s">
        <v>494</v>
      </c>
      <c r="D13" s="313" t="s">
        <v>494</v>
      </c>
      <c r="E13" s="313">
        <v>36.17</v>
      </c>
      <c r="F13" s="313" t="s">
        <v>495</v>
      </c>
      <c r="G13" s="313">
        <f t="shared" si="2"/>
        <v>1.0941666666666667</v>
      </c>
      <c r="H13" s="313">
        <v>347.81</v>
      </c>
      <c r="I13" s="313" t="s">
        <v>495</v>
      </c>
      <c r="J13" s="314">
        <v>0.12</v>
      </c>
    </row>
    <row r="14" spans="1:11" ht="14.45" customHeight="1">
      <c r="A14" s="42" t="s">
        <v>435</v>
      </c>
      <c r="B14" s="312" t="s">
        <v>782</v>
      </c>
      <c r="C14" s="313" t="s">
        <v>494</v>
      </c>
      <c r="D14" s="313" t="s">
        <v>494</v>
      </c>
      <c r="E14" s="313">
        <v>43.67</v>
      </c>
      <c r="F14" s="313" t="s">
        <v>495</v>
      </c>
      <c r="G14" s="313">
        <f t="shared" si="2"/>
        <v>1.0941666666666667</v>
      </c>
      <c r="H14" s="313" t="s">
        <v>495</v>
      </c>
      <c r="I14" s="313">
        <f>26.14-(20%*26.14)</f>
        <v>20.911999999999999</v>
      </c>
      <c r="J14" s="314">
        <v>0.12</v>
      </c>
    </row>
    <row r="15" spans="1:11" ht="14.45" customHeight="1">
      <c r="A15" s="42" t="s">
        <v>595</v>
      </c>
      <c r="B15" s="312" t="s">
        <v>872</v>
      </c>
      <c r="C15" s="313" t="s">
        <v>494</v>
      </c>
      <c r="D15" s="313" t="s">
        <v>494</v>
      </c>
      <c r="E15" s="313" t="s">
        <v>495</v>
      </c>
      <c r="F15" s="313">
        <v>13.16</v>
      </c>
      <c r="G15" s="313">
        <f t="shared" si="2"/>
        <v>1.0941666666666667</v>
      </c>
      <c r="H15" s="313" t="s">
        <v>495</v>
      </c>
      <c r="I15" s="313">
        <f>26.14-(20%*26.14)</f>
        <v>20.911999999999999</v>
      </c>
      <c r="J15" s="314">
        <v>0.12</v>
      </c>
    </row>
    <row r="16" spans="1:11" ht="14.45" customHeight="1">
      <c r="A16" s="195" t="s">
        <v>201</v>
      </c>
      <c r="B16" s="196" t="s">
        <v>790</v>
      </c>
      <c r="C16" s="179" t="s">
        <v>494</v>
      </c>
      <c r="D16" s="179" t="s">
        <v>494</v>
      </c>
      <c r="E16" s="179">
        <v>43.66</v>
      </c>
      <c r="F16" s="179" t="s">
        <v>495</v>
      </c>
      <c r="G16" s="179">
        <f t="shared" ref="G16:G27" si="3">13.13/12</f>
        <v>1.0941666666666667</v>
      </c>
      <c r="H16" s="179" t="s">
        <v>495</v>
      </c>
      <c r="I16" s="179">
        <f>26.14-(20%*26.14)</f>
        <v>20.911999999999999</v>
      </c>
      <c r="J16" s="199">
        <v>0.12</v>
      </c>
    </row>
    <row r="17" spans="1:10" ht="14.45" customHeight="1">
      <c r="A17" s="195" t="s">
        <v>14</v>
      </c>
      <c r="B17" s="196" t="s">
        <v>789</v>
      </c>
      <c r="C17" s="179" t="s">
        <v>494</v>
      </c>
      <c r="D17" s="179" t="s">
        <v>494</v>
      </c>
      <c r="E17" s="179">
        <v>43.66</v>
      </c>
      <c r="F17" s="179" t="s">
        <v>495</v>
      </c>
      <c r="G17" s="179">
        <f t="shared" si="3"/>
        <v>1.0941666666666667</v>
      </c>
      <c r="H17" s="179" t="s">
        <v>495</v>
      </c>
      <c r="I17" s="179">
        <f>26.14-(20%*26.14)</f>
        <v>20.911999999999999</v>
      </c>
      <c r="J17" s="199">
        <v>0.12</v>
      </c>
    </row>
    <row r="18" spans="1:10" ht="14.45" customHeight="1">
      <c r="A18" s="164" t="s">
        <v>3</v>
      </c>
      <c r="B18" s="178" t="s">
        <v>796</v>
      </c>
      <c r="C18" s="179" t="s">
        <v>494</v>
      </c>
      <c r="D18" s="179" t="s">
        <v>494</v>
      </c>
      <c r="E18" s="179">
        <v>36.17</v>
      </c>
      <c r="F18" s="179" t="s">
        <v>495</v>
      </c>
      <c r="G18" s="179">
        <f t="shared" si="3"/>
        <v>1.0941666666666667</v>
      </c>
      <c r="H18" s="179">
        <v>347.81</v>
      </c>
      <c r="I18" s="179" t="s">
        <v>495</v>
      </c>
      <c r="J18" s="199">
        <v>0.12</v>
      </c>
    </row>
    <row r="19" spans="1:10" ht="14.45" customHeight="1">
      <c r="A19" s="195" t="s">
        <v>11</v>
      </c>
      <c r="B19" s="196" t="s">
        <v>767</v>
      </c>
      <c r="C19" s="179" t="s">
        <v>494</v>
      </c>
      <c r="D19" s="179" t="s">
        <v>494</v>
      </c>
      <c r="E19" s="179">
        <v>80.72</v>
      </c>
      <c r="F19" s="179">
        <v>0</v>
      </c>
      <c r="G19" s="179">
        <f t="shared" si="3"/>
        <v>1.0941666666666667</v>
      </c>
      <c r="H19" s="179" t="s">
        <v>495</v>
      </c>
      <c r="I19" s="179">
        <f t="shared" ref="I19:I27" si="4">26.14-(20%*26.14)</f>
        <v>20.911999999999999</v>
      </c>
      <c r="J19" s="199">
        <v>0.12</v>
      </c>
    </row>
    <row r="20" spans="1:10" ht="14.45" customHeight="1">
      <c r="A20" s="195" t="s">
        <v>424</v>
      </c>
      <c r="B20" s="196" t="s">
        <v>771</v>
      </c>
      <c r="C20" s="179" t="s">
        <v>494</v>
      </c>
      <c r="D20" s="179" t="s">
        <v>494</v>
      </c>
      <c r="E20" s="179">
        <v>65.03</v>
      </c>
      <c r="F20" s="179">
        <v>0</v>
      </c>
      <c r="G20" s="179">
        <f t="shared" si="3"/>
        <v>1.0941666666666667</v>
      </c>
      <c r="H20" s="179" t="s">
        <v>495</v>
      </c>
      <c r="I20" s="179">
        <f t="shared" si="4"/>
        <v>20.911999999999999</v>
      </c>
      <c r="J20" s="199">
        <v>0.12</v>
      </c>
    </row>
    <row r="21" spans="1:10" ht="14.45" customHeight="1">
      <c r="A21" s="195" t="s">
        <v>0</v>
      </c>
      <c r="B21" s="196" t="s">
        <v>793</v>
      </c>
      <c r="C21" s="179" t="s">
        <v>494</v>
      </c>
      <c r="D21" s="179" t="s">
        <v>494</v>
      </c>
      <c r="E21" s="179">
        <v>43.66</v>
      </c>
      <c r="F21" s="179" t="s">
        <v>495</v>
      </c>
      <c r="G21" s="179">
        <f t="shared" si="3"/>
        <v>1.0941666666666667</v>
      </c>
      <c r="H21" s="179" t="s">
        <v>495</v>
      </c>
      <c r="I21" s="179">
        <f t="shared" si="4"/>
        <v>20.911999999999999</v>
      </c>
      <c r="J21" s="199">
        <v>0.12</v>
      </c>
    </row>
    <row r="22" spans="1:10" ht="14.45" customHeight="1">
      <c r="A22" s="195" t="s">
        <v>13</v>
      </c>
      <c r="B22" s="196" t="s">
        <v>772</v>
      </c>
      <c r="C22" s="179" t="s">
        <v>494</v>
      </c>
      <c r="D22" s="179" t="s">
        <v>494</v>
      </c>
      <c r="E22" s="179">
        <v>43.66</v>
      </c>
      <c r="F22" s="179" t="s">
        <v>495</v>
      </c>
      <c r="G22" s="179">
        <f t="shared" si="3"/>
        <v>1.0941666666666667</v>
      </c>
      <c r="H22" s="179" t="s">
        <v>495</v>
      </c>
      <c r="I22" s="179">
        <f t="shared" si="4"/>
        <v>20.911999999999999</v>
      </c>
      <c r="J22" s="199">
        <v>0.12</v>
      </c>
    </row>
    <row r="23" spans="1:10" ht="14.45" customHeight="1">
      <c r="A23" s="195" t="s">
        <v>15</v>
      </c>
      <c r="B23" s="196" t="s">
        <v>791</v>
      </c>
      <c r="C23" s="179" t="s">
        <v>494</v>
      </c>
      <c r="D23" s="179" t="s">
        <v>494</v>
      </c>
      <c r="E23" s="179">
        <v>43.67</v>
      </c>
      <c r="F23" s="179" t="s">
        <v>495</v>
      </c>
      <c r="G23" s="179">
        <f t="shared" si="3"/>
        <v>1.0941666666666667</v>
      </c>
      <c r="H23" s="179" t="s">
        <v>495</v>
      </c>
      <c r="I23" s="179">
        <f t="shared" si="4"/>
        <v>20.911999999999999</v>
      </c>
      <c r="J23" s="199">
        <v>0.12</v>
      </c>
    </row>
    <row r="24" spans="1:10" ht="14.45" customHeight="1">
      <c r="A24" s="195" t="s">
        <v>428</v>
      </c>
      <c r="B24" s="196" t="s">
        <v>794</v>
      </c>
      <c r="C24" s="179" t="s">
        <v>494</v>
      </c>
      <c r="D24" s="179" t="s">
        <v>494</v>
      </c>
      <c r="E24" s="179">
        <v>43.66</v>
      </c>
      <c r="F24" s="179" t="s">
        <v>495</v>
      </c>
      <c r="G24" s="179">
        <f t="shared" si="3"/>
        <v>1.0941666666666667</v>
      </c>
      <c r="H24" s="179" t="s">
        <v>495</v>
      </c>
      <c r="I24" s="179">
        <f t="shared" si="4"/>
        <v>20.911999999999999</v>
      </c>
      <c r="J24" s="199">
        <v>0.12</v>
      </c>
    </row>
    <row r="25" spans="1:10" ht="14.45" customHeight="1">
      <c r="A25" s="195" t="s">
        <v>2</v>
      </c>
      <c r="B25" s="196" t="s">
        <v>783</v>
      </c>
      <c r="C25" s="179" t="s">
        <v>494</v>
      </c>
      <c r="D25" s="179" t="s">
        <v>494</v>
      </c>
      <c r="E25" s="179">
        <v>43.67</v>
      </c>
      <c r="F25" s="179" t="s">
        <v>495</v>
      </c>
      <c r="G25" s="179">
        <f t="shared" si="3"/>
        <v>1.0941666666666667</v>
      </c>
      <c r="H25" s="179" t="s">
        <v>495</v>
      </c>
      <c r="I25" s="179">
        <f t="shared" si="4"/>
        <v>20.911999999999999</v>
      </c>
      <c r="J25" s="199">
        <v>0.12</v>
      </c>
    </row>
    <row r="26" spans="1:10" ht="14.45" customHeight="1">
      <c r="A26" s="195" t="s">
        <v>1</v>
      </c>
      <c r="B26" s="196" t="s">
        <v>770</v>
      </c>
      <c r="C26" s="179" t="s">
        <v>494</v>
      </c>
      <c r="D26" s="179" t="s">
        <v>494</v>
      </c>
      <c r="E26" s="179">
        <v>49.63</v>
      </c>
      <c r="F26" s="179" t="s">
        <v>495</v>
      </c>
      <c r="G26" s="179">
        <f t="shared" si="3"/>
        <v>1.0941666666666667</v>
      </c>
      <c r="H26" s="179" t="s">
        <v>495</v>
      </c>
      <c r="I26" s="179">
        <f t="shared" si="4"/>
        <v>20.911999999999999</v>
      </c>
      <c r="J26" s="199">
        <v>0.12</v>
      </c>
    </row>
    <row r="27" spans="1:10" ht="14.45" customHeight="1">
      <c r="A27" s="195" t="s">
        <v>111</v>
      </c>
      <c r="B27" s="196" t="s">
        <v>798</v>
      </c>
      <c r="C27" s="179" t="s">
        <v>494</v>
      </c>
      <c r="D27" s="179" t="s">
        <v>494</v>
      </c>
      <c r="E27" s="179" t="s">
        <v>495</v>
      </c>
      <c r="F27" s="179" t="s">
        <v>495</v>
      </c>
      <c r="G27" s="179">
        <f t="shared" si="3"/>
        <v>1.0941666666666667</v>
      </c>
      <c r="H27" s="179" t="s">
        <v>495</v>
      </c>
      <c r="I27" s="179">
        <f t="shared" si="4"/>
        <v>20.911999999999999</v>
      </c>
      <c r="J27" s="199">
        <v>0.12</v>
      </c>
    </row>
    <row r="28" spans="1:10" ht="14.45" customHeight="1">
      <c r="A28" s="195" t="s">
        <v>164</v>
      </c>
      <c r="B28" s="196" t="s">
        <v>873</v>
      </c>
      <c r="C28" s="179" t="s">
        <v>494</v>
      </c>
      <c r="D28" s="179" t="s">
        <v>494</v>
      </c>
      <c r="E28" s="179">
        <v>43.67</v>
      </c>
      <c r="F28" s="179" t="s">
        <v>495</v>
      </c>
      <c r="G28" s="179">
        <f>13.13/12</f>
        <v>1.0941666666666667</v>
      </c>
      <c r="H28" s="179" t="s">
        <v>495</v>
      </c>
      <c r="I28" s="179">
        <f>26.14-(20%*26.14)</f>
        <v>20.911999999999999</v>
      </c>
      <c r="J28" s="199">
        <v>0.12</v>
      </c>
    </row>
    <row r="29" spans="1:10" ht="14.45" customHeight="1">
      <c r="A29" s="195" t="s">
        <v>292</v>
      </c>
      <c r="B29" s="196" t="s">
        <v>874</v>
      </c>
      <c r="C29" s="179" t="s">
        <v>494</v>
      </c>
      <c r="D29" s="179" t="s">
        <v>494</v>
      </c>
      <c r="E29" s="179">
        <v>44.84</v>
      </c>
      <c r="F29" s="179" t="s">
        <v>495</v>
      </c>
      <c r="G29" s="179">
        <f>13.13/12</f>
        <v>1.0941666666666667</v>
      </c>
      <c r="H29" s="179" t="s">
        <v>495</v>
      </c>
      <c r="I29" s="179">
        <f>26.14-(20%*26.14)</f>
        <v>20.911999999999999</v>
      </c>
      <c r="J29" s="199">
        <v>0.12</v>
      </c>
    </row>
    <row r="30" spans="1:10" ht="14.45" customHeight="1">
      <c r="A30" s="412" t="s">
        <v>189</v>
      </c>
      <c r="B30" s="196" t="s">
        <v>875</v>
      </c>
      <c r="C30" s="179" t="s">
        <v>494</v>
      </c>
      <c r="D30" s="179" t="s">
        <v>494</v>
      </c>
      <c r="E30" s="179" t="s">
        <v>495</v>
      </c>
      <c r="F30" s="179">
        <v>13.16</v>
      </c>
      <c r="G30" s="179">
        <f>13.13/12</f>
        <v>1.0941666666666667</v>
      </c>
      <c r="H30" s="179" t="s">
        <v>495</v>
      </c>
      <c r="I30" s="179">
        <f>26.14-(20%*26.14)</f>
        <v>20.911999999999999</v>
      </c>
      <c r="J30" s="199">
        <v>0.12</v>
      </c>
    </row>
    <row r="31" spans="1:10" ht="14.45" customHeight="1">
      <c r="A31" s="321" t="s">
        <v>16</v>
      </c>
      <c r="B31" s="322" t="s">
        <v>876</v>
      </c>
      <c r="C31" s="327" t="s">
        <v>494</v>
      </c>
      <c r="D31" s="327" t="s">
        <v>494</v>
      </c>
      <c r="E31" s="327">
        <v>50.36</v>
      </c>
      <c r="F31" s="327">
        <v>13.73</v>
      </c>
      <c r="G31" s="327" t="s">
        <v>733</v>
      </c>
      <c r="H31" s="327" t="s">
        <v>495</v>
      </c>
      <c r="I31" s="327">
        <f>26-(20%*26)</f>
        <v>20.8</v>
      </c>
      <c r="J31" s="327" t="s">
        <v>731</v>
      </c>
    </row>
    <row r="32" spans="1:10" ht="14.45" customHeight="1">
      <c r="A32" s="168" t="s">
        <v>456</v>
      </c>
      <c r="B32" s="306" t="s">
        <v>765</v>
      </c>
      <c r="C32" s="309" t="s">
        <v>494</v>
      </c>
      <c r="D32" s="309" t="s">
        <v>494</v>
      </c>
      <c r="E32" s="309">
        <f>175.76+11.92</f>
        <v>187.67999999999998</v>
      </c>
      <c r="F32" s="309">
        <v>0</v>
      </c>
      <c r="G32" s="309">
        <f>12/12</f>
        <v>1</v>
      </c>
      <c r="H32" s="309">
        <v>0</v>
      </c>
      <c r="I32" s="309">
        <v>40.5</v>
      </c>
      <c r="J32" s="309" t="s">
        <v>732</v>
      </c>
    </row>
    <row r="33" spans="1:10" ht="14.45" customHeight="1">
      <c r="A33" s="168" t="s">
        <v>411</v>
      </c>
      <c r="B33" s="306" t="s">
        <v>877</v>
      </c>
      <c r="C33" s="309" t="s">
        <v>494</v>
      </c>
      <c r="D33" s="309" t="s">
        <v>494</v>
      </c>
      <c r="E33" s="309">
        <f>44.2+14.8</f>
        <v>59</v>
      </c>
      <c r="F33" s="309">
        <v>0</v>
      </c>
      <c r="G33" s="309">
        <f>40/12</f>
        <v>3.3333333333333335</v>
      </c>
      <c r="H33" s="309">
        <v>0</v>
      </c>
      <c r="I33" s="309">
        <f>22.5-(10%*22.5)</f>
        <v>20.25</v>
      </c>
      <c r="J33" s="309" t="s">
        <v>732</v>
      </c>
    </row>
    <row r="34" spans="1:10" ht="12.6" customHeight="1">
      <c r="A34" s="168" t="s">
        <v>410</v>
      </c>
      <c r="B34" s="334" t="s">
        <v>803</v>
      </c>
      <c r="C34" s="309" t="s">
        <v>494</v>
      </c>
      <c r="D34" s="309" t="s">
        <v>494</v>
      </c>
      <c r="E34" s="309">
        <v>32.049999999999997</v>
      </c>
      <c r="F34" s="309">
        <v>0</v>
      </c>
      <c r="G34" s="309">
        <v>14.62</v>
      </c>
      <c r="H34" s="309">
        <v>132.49</v>
      </c>
      <c r="I34" s="309">
        <f>19.01-1.27</f>
        <v>17.740000000000002</v>
      </c>
      <c r="J34" s="335">
        <v>0.2</v>
      </c>
    </row>
    <row r="36" spans="1:10" ht="14.45" customHeight="1">
      <c r="B36" s="442" t="s">
        <v>727</v>
      </c>
    </row>
    <row r="37" spans="1:10" ht="14.45" customHeight="1">
      <c r="A37" s="53" t="s">
        <v>486</v>
      </c>
      <c r="B37" s="443">
        <v>0</v>
      </c>
      <c r="I37" s="20"/>
    </row>
    <row r="38" spans="1:10" ht="14.45" customHeight="1">
      <c r="A38" s="53" t="s">
        <v>487</v>
      </c>
      <c r="B38" s="443">
        <v>0</v>
      </c>
    </row>
    <row r="39" spans="1:10" ht="14.45" customHeight="1">
      <c r="A39" s="53" t="s">
        <v>496</v>
      </c>
      <c r="B39" s="443">
        <v>0</v>
      </c>
      <c r="F39" s="302"/>
    </row>
    <row r="40" spans="1:10" ht="14.45" customHeight="1">
      <c r="F40" s="302"/>
    </row>
    <row r="41" spans="1:10" ht="14.45" customHeight="1">
      <c r="A41" s="14" t="s">
        <v>497</v>
      </c>
      <c r="B41" s="14"/>
    </row>
    <row r="42" spans="1:10" ht="14.45" customHeight="1">
      <c r="A42" s="14" t="s">
        <v>498</v>
      </c>
      <c r="B42" s="14"/>
    </row>
    <row r="43" spans="1:10" ht="14.45" customHeight="1">
      <c r="A43" s="3" t="s">
        <v>729</v>
      </c>
    </row>
    <row r="44" spans="1:10" ht="14.45" customHeight="1">
      <c r="A44" s="3" t="s">
        <v>734</v>
      </c>
    </row>
    <row r="45" spans="1:10" ht="14.45" customHeight="1">
      <c r="A45" s="3" t="s">
        <v>728</v>
      </c>
    </row>
    <row r="46" spans="1:10" ht="14.45" customHeight="1">
      <c r="A46" s="3" t="s">
        <v>730</v>
      </c>
    </row>
    <row r="47" spans="1:10" ht="14.45" customHeight="1">
      <c r="A47" s="3" t="s">
        <v>499</v>
      </c>
    </row>
    <row r="49" spans="1:1" ht="14.45" customHeight="1">
      <c r="A49" s="152"/>
    </row>
    <row r="50" spans="1:1" ht="14.45" customHeight="1">
      <c r="A50" s="152"/>
    </row>
  </sheetData>
  <pageMargins left="7.874015748031496E-2" right="0" top="0.78740157480314965" bottom="0.78740157480314965" header="0.31496062992125984" footer="0.31496062992125984"/>
  <pageSetup paperSize="9" scale="6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H121"/>
  <sheetViews>
    <sheetView showGridLines="0" zoomScaleNormal="100" workbookViewId="0">
      <pane xSplit="3" ySplit="3" topLeftCell="DL64" activePane="bottomRight" state="frozen"/>
      <selection activeCell="A16" sqref="A16"/>
      <selection pane="topRight" activeCell="A16" sqref="A16"/>
      <selection pane="bottomLeft" activeCell="A16" sqref="A16"/>
      <selection pane="bottomRight" activeCell="CA18" sqref="CA18"/>
    </sheetView>
  </sheetViews>
  <sheetFormatPr defaultColWidth="9.140625" defaultRowHeight="11.25"/>
  <cols>
    <col min="1" max="1" width="4.28515625" style="3" bestFit="1" customWidth="1"/>
    <col min="2" max="2" width="39.140625" style="3" bestFit="1" customWidth="1"/>
    <col min="3" max="3" width="38.5703125" style="3" customWidth="1"/>
    <col min="4" max="4" width="15.42578125" style="3" customWidth="1"/>
    <col min="5" max="5" width="14.5703125" style="3" customWidth="1"/>
    <col min="6" max="6" width="33.7109375" style="3" customWidth="1"/>
    <col min="7" max="7" width="17" style="3" customWidth="1"/>
    <col min="8" max="8" width="18" style="3" customWidth="1"/>
    <col min="9" max="9" width="10.7109375" style="3" customWidth="1"/>
    <col min="10" max="10" width="11.42578125" style="3" customWidth="1"/>
    <col min="11" max="12" width="11.5703125" style="3" customWidth="1"/>
    <col min="13" max="13" width="14.5703125" style="3" customWidth="1"/>
    <col min="14" max="14" width="11.140625" style="3" customWidth="1"/>
    <col min="15" max="15" width="12.140625" style="3" customWidth="1"/>
    <col min="16" max="16" width="12.42578125" style="3" customWidth="1"/>
    <col min="17" max="17" width="11.5703125" style="3" customWidth="1"/>
    <col min="18" max="18" width="16.7109375" style="3" customWidth="1"/>
    <col min="19" max="19" width="16" style="3" customWidth="1"/>
    <col min="20" max="20" width="9.140625" style="3" customWidth="1"/>
    <col min="21" max="21" width="13.7109375" style="3" customWidth="1"/>
    <col min="22" max="22" width="11.28515625" style="3" customWidth="1"/>
    <col min="23" max="23" width="13.28515625" style="3" customWidth="1"/>
    <col min="24" max="24" width="11.85546875" style="3" customWidth="1"/>
    <col min="25" max="25" width="16" style="3" customWidth="1"/>
    <col min="26" max="26" width="14.140625" style="3" customWidth="1"/>
    <col min="27" max="27" width="12.85546875" style="3" customWidth="1"/>
    <col min="28" max="28" width="13.7109375" style="3" customWidth="1"/>
    <col min="29" max="29" width="13.28515625" style="3" customWidth="1"/>
    <col min="30" max="30" width="10.85546875" style="3" customWidth="1"/>
    <col min="31" max="31" width="25.28515625" style="3" customWidth="1"/>
    <col min="32" max="32" width="9.140625" style="3" customWidth="1"/>
    <col min="33" max="33" width="15.42578125" style="3" customWidth="1"/>
    <col min="34" max="34" width="12.28515625" style="3" customWidth="1"/>
    <col min="35" max="35" width="14.7109375" style="3" customWidth="1"/>
    <col min="36" max="36" width="10.85546875" style="3" customWidth="1"/>
    <col min="37" max="37" width="14.42578125" style="3" customWidth="1"/>
    <col min="38" max="38" width="13" style="3" customWidth="1"/>
    <col min="39" max="39" width="11.140625" style="3" customWidth="1"/>
    <col min="40" max="40" width="10.28515625" style="3" customWidth="1"/>
    <col min="41" max="41" width="15.7109375" style="3" customWidth="1"/>
    <col min="42" max="42" width="14.85546875" style="3" customWidth="1"/>
    <col min="43" max="43" width="12.28515625" style="3" customWidth="1"/>
    <col min="44" max="44" width="14.7109375" style="3" customWidth="1"/>
    <col min="45" max="45" width="11.28515625" style="3" customWidth="1"/>
    <col min="46" max="46" width="10.7109375" style="3" customWidth="1"/>
    <col min="47" max="47" width="22.85546875" style="3" customWidth="1"/>
    <col min="48" max="48" width="14.5703125" style="3" customWidth="1"/>
    <col min="49" max="49" width="16.7109375" style="3" customWidth="1"/>
    <col min="50" max="50" width="11.140625" style="3" customWidth="1"/>
    <col min="51" max="51" width="10.28515625" style="3" customWidth="1"/>
    <col min="52" max="52" width="9.140625" style="3" customWidth="1"/>
    <col min="53" max="53" width="15.42578125" style="3" customWidth="1"/>
    <col min="54" max="54" width="13.28515625" style="3" customWidth="1"/>
    <col min="55" max="55" width="10.42578125" style="3" customWidth="1"/>
    <col min="56" max="56" width="13.7109375" style="3" customWidth="1"/>
    <col min="57" max="57" width="11.28515625" style="3" customWidth="1"/>
    <col min="58" max="58" width="24.28515625" style="3" customWidth="1"/>
    <col min="59" max="59" width="10.7109375" style="3" customWidth="1"/>
    <col min="60" max="60" width="15.28515625" style="3" customWidth="1"/>
    <col min="61" max="61" width="12.28515625" style="3" customWidth="1"/>
    <col min="62" max="62" width="15.7109375" style="3" customWidth="1"/>
    <col min="63" max="63" width="12.85546875" style="3" customWidth="1"/>
    <col min="64" max="64" width="13.85546875" style="3" customWidth="1"/>
    <col min="65" max="65" width="10.5703125" style="3" customWidth="1"/>
    <col min="66" max="66" width="12.28515625" style="3" customWidth="1"/>
    <col min="67" max="67" width="11.140625" style="3" customWidth="1"/>
    <col min="68" max="69" width="9.28515625" style="3" customWidth="1"/>
    <col min="70" max="70" width="15.42578125" style="3" customWidth="1"/>
    <col min="71" max="71" width="9.140625" style="3" customWidth="1"/>
    <col min="72" max="72" width="10.85546875" style="3" customWidth="1"/>
    <col min="73" max="73" width="14.28515625" style="3" customWidth="1"/>
    <col min="74" max="75" width="9.28515625" style="3" customWidth="1"/>
    <col min="76" max="76" width="19.7109375" style="3" customWidth="1"/>
    <col min="77" max="77" width="14" style="3" customWidth="1"/>
    <col min="78" max="78" width="15.28515625" style="3" customWidth="1"/>
    <col min="79" max="79" width="13.140625" style="3" customWidth="1"/>
    <col min="80" max="80" width="9.28515625" style="3" customWidth="1"/>
    <col min="81" max="81" width="13.85546875" style="3" customWidth="1"/>
    <col min="82" max="82" width="18" style="3" customWidth="1"/>
    <col min="83" max="83" width="12" style="3" customWidth="1"/>
    <col min="84" max="84" width="10.28515625" style="3" customWidth="1"/>
    <col min="85" max="85" width="23.28515625" style="3" customWidth="1"/>
    <col min="86" max="86" width="14.28515625" style="3" customWidth="1"/>
    <col min="87" max="87" width="17.42578125" style="3" customWidth="1"/>
    <col min="88" max="88" width="14.28515625" style="3" customWidth="1"/>
    <col min="89" max="89" width="9.28515625" style="3" customWidth="1"/>
    <col min="90" max="90" width="11.42578125" style="3" customWidth="1"/>
    <col min="91" max="91" width="13.5703125" style="3" customWidth="1"/>
    <col min="92" max="92" width="14" style="3" customWidth="1"/>
    <col min="93" max="93" width="16.7109375" style="3" customWidth="1"/>
    <col min="94" max="94" width="12.42578125" style="3" customWidth="1"/>
    <col min="95" max="95" width="21.7109375" style="3" customWidth="1"/>
    <col min="96" max="96" width="18.7109375" style="3" customWidth="1"/>
    <col min="97" max="97" width="13.140625" style="3" customWidth="1"/>
    <col min="98" max="98" width="10" style="3" customWidth="1"/>
    <col min="99" max="99" width="10.28515625" style="3" customWidth="1"/>
    <col min="100" max="100" width="18.140625" style="3" customWidth="1"/>
    <col min="101" max="101" width="9.140625" style="3" customWidth="1"/>
    <col min="102" max="102" width="14.7109375" style="3" customWidth="1"/>
    <col min="103" max="103" width="14.28515625" style="3" customWidth="1"/>
    <col min="104" max="104" width="13.140625" style="3" customWidth="1"/>
    <col min="105" max="105" width="9.85546875" style="3" customWidth="1"/>
    <col min="106" max="106" width="11.7109375" style="3" customWidth="1"/>
    <col min="107" max="107" width="13.28515625" style="3" customWidth="1"/>
    <col min="108" max="109" width="11.7109375" style="3" customWidth="1"/>
    <col min="110" max="110" width="18.28515625" style="3" customWidth="1"/>
    <col min="111" max="111" width="10.140625" style="3" customWidth="1"/>
    <col min="112" max="112" width="10" style="3" customWidth="1"/>
    <col min="113" max="113" width="13.28515625" style="3" customWidth="1"/>
    <col min="114" max="114" width="37.28515625" style="3" customWidth="1"/>
    <col min="115" max="115" width="10.140625" style="3" customWidth="1"/>
    <col min="116" max="116" width="34.85546875" style="3" customWidth="1"/>
    <col min="117" max="117" width="37.5703125" style="3" customWidth="1"/>
    <col min="118" max="118" width="33.7109375" style="3" customWidth="1"/>
    <col min="119" max="120" width="10.140625" style="18" bestFit="1" customWidth="1"/>
    <col min="121" max="121" width="16.140625" style="18" customWidth="1"/>
    <col min="122" max="122" width="13.28515625" style="20" bestFit="1" customWidth="1"/>
    <col min="123" max="123" width="11" style="20" bestFit="1" customWidth="1"/>
    <col min="124" max="124" width="17.7109375" style="3" bestFit="1" customWidth="1"/>
    <col min="125" max="125" width="14.5703125" style="3" bestFit="1" customWidth="1"/>
    <col min="126" max="126" width="33.7109375" style="3" bestFit="1" customWidth="1"/>
    <col min="127" max="127" width="17.5703125" style="3" bestFit="1" customWidth="1"/>
    <col min="128" max="128" width="18" style="3" bestFit="1" customWidth="1"/>
    <col min="129" max="133" width="12.28515625" style="3" bestFit="1" customWidth="1"/>
    <col min="134" max="134" width="14.5703125" style="3" bestFit="1" customWidth="1"/>
    <col min="135" max="135" width="12.28515625" style="3" bestFit="1" customWidth="1"/>
    <col min="136" max="136" width="12.42578125" style="3" bestFit="1" customWidth="1"/>
    <col min="137" max="138" width="12.28515625" style="3" bestFit="1" customWidth="1"/>
    <col min="139" max="139" width="16.7109375" style="3" bestFit="1" customWidth="1"/>
    <col min="140" max="140" width="12.28515625" style="3" bestFit="1" customWidth="1"/>
    <col min="141" max="141" width="13.7109375" style="3" bestFit="1" customWidth="1"/>
    <col min="142" max="142" width="12.5703125" style="3" bestFit="1" customWidth="1"/>
    <col min="143" max="143" width="13.28515625" style="3" bestFit="1" customWidth="1"/>
    <col min="144" max="145" width="12.28515625" style="3" bestFit="1" customWidth="1"/>
    <col min="146" max="146" width="14.140625" style="3" bestFit="1" customWidth="1"/>
    <col min="147" max="147" width="16" style="3" bestFit="1" customWidth="1"/>
    <col min="148" max="148" width="12.28515625" style="3" bestFit="1" customWidth="1"/>
    <col min="149" max="149" width="12.85546875" style="3" bestFit="1" customWidth="1"/>
    <col min="150" max="150" width="13.7109375" style="3" bestFit="1" customWidth="1"/>
    <col min="151" max="151" width="25.28515625" style="3" bestFit="1" customWidth="1"/>
    <col min="152" max="152" width="13.28515625" style="3" bestFit="1" customWidth="1"/>
    <col min="153" max="154" width="12.28515625" style="3" bestFit="1" customWidth="1"/>
    <col min="155" max="155" width="14.7109375" style="3" bestFit="1" customWidth="1"/>
    <col min="156" max="156" width="15.42578125" style="3" bestFit="1" customWidth="1"/>
    <col min="157" max="160" width="12.28515625" style="3" bestFit="1" customWidth="1"/>
    <col min="161" max="161" width="14.42578125" style="3" bestFit="1" customWidth="1"/>
    <col min="162" max="162" width="14.85546875" style="3" bestFit="1" customWidth="1"/>
    <col min="163" max="165" width="12.28515625" style="3" bestFit="1" customWidth="1"/>
    <col min="166" max="166" width="15.7109375" style="3" bestFit="1" customWidth="1"/>
    <col min="167" max="167" width="22.85546875" style="3" bestFit="1" customWidth="1"/>
    <col min="168" max="168" width="14.5703125" style="3" bestFit="1" customWidth="1"/>
    <col min="169" max="169" width="14.7109375" style="3" bestFit="1" customWidth="1"/>
    <col min="170" max="172" width="12.28515625" style="3" bestFit="1" customWidth="1"/>
    <col min="173" max="173" width="15.42578125" style="3" bestFit="1" customWidth="1"/>
    <col min="174" max="174" width="13.28515625" style="3" bestFit="1" customWidth="1"/>
    <col min="175" max="175" width="12.28515625" style="3" bestFit="1" customWidth="1"/>
    <col min="176" max="176" width="16.7109375" style="3" bestFit="1" customWidth="1"/>
    <col min="177" max="177" width="12.28515625" style="3" bestFit="1" customWidth="1"/>
    <col min="178" max="178" width="24.28515625" style="3" bestFit="1" customWidth="1"/>
    <col min="179" max="179" width="12.28515625" style="3" bestFit="1" customWidth="1"/>
    <col min="180" max="180" width="15.28515625" style="3" bestFit="1" customWidth="1"/>
    <col min="181" max="181" width="14.7109375" style="3" bestFit="1" customWidth="1"/>
    <col min="182" max="183" width="12.28515625" style="3" bestFit="1" customWidth="1"/>
    <col min="184" max="184" width="13.28515625" style="3" bestFit="1" customWidth="1"/>
    <col min="185" max="185" width="13.7109375" style="3" bestFit="1" customWidth="1"/>
    <col min="186" max="187" width="12.28515625" style="3" bestFit="1" customWidth="1"/>
    <col min="188" max="188" width="12.85546875" style="3" bestFit="1" customWidth="1"/>
    <col min="189" max="189" width="12.28515625" style="3" bestFit="1" customWidth="1"/>
    <col min="190" max="190" width="15.42578125" style="3" bestFit="1" customWidth="1"/>
    <col min="191" max="191" width="12.28515625" style="3" bestFit="1" customWidth="1"/>
    <col min="192" max="192" width="12.85546875" style="3" bestFit="1" customWidth="1"/>
    <col min="193" max="193" width="14.28515625" style="3" bestFit="1" customWidth="1"/>
    <col min="194" max="194" width="12.28515625" style="3" bestFit="1" customWidth="1"/>
    <col min="195" max="195" width="16.7109375" style="3" bestFit="1" customWidth="1"/>
    <col min="196" max="196" width="19.7109375" style="3" bestFit="1" customWidth="1"/>
    <col min="197" max="197" width="12.28515625" style="3" bestFit="1" customWidth="1"/>
    <col min="198" max="198" width="14.140625" style="3" bestFit="1" customWidth="1"/>
    <col min="199" max="199" width="15.42578125" style="3" bestFit="1" customWidth="1"/>
    <col min="200" max="200" width="12.28515625" style="3" bestFit="1" customWidth="1"/>
    <col min="201" max="201" width="13.85546875" style="3" bestFit="1" customWidth="1"/>
    <col min="202" max="202" width="18" style="3" bestFit="1" customWidth="1"/>
    <col min="203" max="203" width="14.7109375" style="3" bestFit="1" customWidth="1"/>
    <col min="204" max="204" width="12.28515625" style="3" bestFit="1" customWidth="1"/>
    <col min="205" max="205" width="23.28515625" style="3" bestFit="1" customWidth="1"/>
    <col min="206" max="206" width="14.28515625" style="3" bestFit="1" customWidth="1"/>
    <col min="207" max="207" width="12.28515625" style="3" bestFit="1" customWidth="1"/>
    <col min="208" max="208" width="14" style="3" bestFit="1" customWidth="1"/>
    <col min="209" max="209" width="12.28515625" style="3" bestFit="1" customWidth="1"/>
    <col min="210" max="210" width="15.28515625" style="3" bestFit="1" customWidth="1"/>
    <col min="211" max="211" width="12.28515625" style="3" bestFit="1" customWidth="1"/>
    <col min="212" max="212" width="14" style="3" bestFit="1" customWidth="1"/>
    <col min="213" max="213" width="12.28515625" style="3" bestFit="1" customWidth="1"/>
    <col min="214" max="214" width="13.28515625" style="3" bestFit="1" customWidth="1"/>
    <col min="215" max="215" width="21.7109375" style="3" bestFit="1" customWidth="1"/>
    <col min="216" max="216" width="18.7109375" style="3" bestFit="1" customWidth="1"/>
    <col min="217" max="217" width="12.28515625" style="3" bestFit="1" customWidth="1"/>
    <col min="218" max="218" width="14.28515625" style="3" bestFit="1" customWidth="1"/>
    <col min="219" max="219" width="12.28515625" style="3" bestFit="1" customWidth="1"/>
    <col min="220" max="220" width="13.5703125" style="3" bestFit="1" customWidth="1"/>
    <col min="221" max="221" width="16.7109375" style="3" bestFit="1" customWidth="1"/>
    <col min="222" max="222" width="14.7109375" style="3" bestFit="1" customWidth="1"/>
    <col min="223" max="223" width="12.28515625" style="3" bestFit="1" customWidth="1"/>
    <col min="224" max="224" width="14.140625" style="3" bestFit="1" customWidth="1"/>
    <col min="225" max="225" width="13.140625" style="3" bestFit="1" customWidth="1"/>
    <col min="226" max="226" width="13.85546875" style="3" bestFit="1" customWidth="1"/>
    <col min="227" max="227" width="13.28515625" style="3" bestFit="1" customWidth="1"/>
    <col min="228" max="229" width="12.28515625" style="3" bestFit="1" customWidth="1"/>
    <col min="230" max="230" width="18.28515625" style="3" bestFit="1" customWidth="1"/>
    <col min="231" max="231" width="14.28515625" style="3" bestFit="1" customWidth="1"/>
    <col min="232" max="233" width="12.28515625" style="3" bestFit="1" customWidth="1"/>
    <col min="234" max="234" width="37.28515625" style="3" bestFit="1" customWidth="1"/>
    <col min="235" max="235" width="12.28515625" style="3" bestFit="1" customWidth="1"/>
    <col min="236" max="236" width="34.85546875" style="3" bestFit="1" customWidth="1"/>
    <col min="237" max="237" width="37.5703125" style="3" bestFit="1" customWidth="1"/>
    <col min="238" max="238" width="33.7109375" style="3" bestFit="1" customWidth="1"/>
    <col min="239" max="239" width="9" style="3" bestFit="1" customWidth="1"/>
    <col min="240" max="240" width="4.7109375" style="3" bestFit="1" customWidth="1"/>
    <col min="241" max="251" width="9.140625" style="3" customWidth="1"/>
    <col min="252" max="16384" width="9.140625" style="3"/>
  </cols>
  <sheetData>
    <row r="1" spans="1:242" ht="12.75">
      <c r="A1" s="226"/>
      <c r="B1"/>
      <c r="C1"/>
    </row>
    <row r="2" spans="1:242" ht="45">
      <c r="A2" s="510" t="s">
        <v>682</v>
      </c>
      <c r="B2" s="511"/>
      <c r="C2" s="512"/>
      <c r="D2" s="224" t="s">
        <v>683</v>
      </c>
      <c r="E2" s="224" t="s">
        <v>683</v>
      </c>
      <c r="F2" s="224" t="s">
        <v>683</v>
      </c>
      <c r="G2" s="224" t="s">
        <v>683</v>
      </c>
      <c r="H2" s="224" t="s">
        <v>683</v>
      </c>
      <c r="I2" s="224" t="s">
        <v>683</v>
      </c>
      <c r="J2" s="224" t="s">
        <v>683</v>
      </c>
      <c r="K2" s="224" t="s">
        <v>683</v>
      </c>
      <c r="L2" s="224" t="s">
        <v>683</v>
      </c>
      <c r="M2" s="224" t="s">
        <v>683</v>
      </c>
      <c r="N2" s="224" t="s">
        <v>683</v>
      </c>
      <c r="O2" s="224" t="s">
        <v>683</v>
      </c>
      <c r="P2" s="224" t="s">
        <v>683</v>
      </c>
      <c r="Q2" s="224" t="s">
        <v>683</v>
      </c>
      <c r="R2" s="224" t="s">
        <v>683</v>
      </c>
      <c r="S2" s="224" t="s">
        <v>683</v>
      </c>
      <c r="T2" s="224" t="s">
        <v>683</v>
      </c>
      <c r="U2" s="224" t="s">
        <v>683</v>
      </c>
      <c r="V2" s="224" t="s">
        <v>683</v>
      </c>
      <c r="W2" s="224" t="s">
        <v>683</v>
      </c>
      <c r="X2" s="224" t="s">
        <v>683</v>
      </c>
      <c r="Y2" s="224" t="s">
        <v>683</v>
      </c>
      <c r="Z2" s="224" t="s">
        <v>683</v>
      </c>
      <c r="AA2" s="224" t="s">
        <v>683</v>
      </c>
      <c r="AB2" s="224" t="s">
        <v>683</v>
      </c>
      <c r="AC2" s="224" t="s">
        <v>683</v>
      </c>
      <c r="AD2" s="224" t="s">
        <v>683</v>
      </c>
      <c r="AE2" s="224" t="s">
        <v>683</v>
      </c>
      <c r="AF2" s="224" t="s">
        <v>683</v>
      </c>
      <c r="AG2" s="224" t="s">
        <v>683</v>
      </c>
      <c r="AH2" s="224" t="s">
        <v>683</v>
      </c>
      <c r="AI2" s="224" t="s">
        <v>683</v>
      </c>
      <c r="AJ2" s="224" t="s">
        <v>683</v>
      </c>
      <c r="AK2" s="224" t="s">
        <v>683</v>
      </c>
      <c r="AL2" s="224" t="s">
        <v>683</v>
      </c>
      <c r="AM2" s="224" t="s">
        <v>683</v>
      </c>
      <c r="AN2" s="224" t="s">
        <v>683</v>
      </c>
      <c r="AO2" s="224" t="s">
        <v>683</v>
      </c>
      <c r="AP2" s="224" t="s">
        <v>683</v>
      </c>
      <c r="AQ2" s="224" t="s">
        <v>683</v>
      </c>
      <c r="AR2" s="224" t="s">
        <v>683</v>
      </c>
      <c r="AS2" s="224" t="s">
        <v>683</v>
      </c>
      <c r="AT2" s="224" t="s">
        <v>683</v>
      </c>
      <c r="AU2" s="224" t="s">
        <v>683</v>
      </c>
      <c r="AV2" s="224" t="s">
        <v>683</v>
      </c>
      <c r="AW2" s="224" t="s">
        <v>683</v>
      </c>
      <c r="AX2" s="224" t="s">
        <v>683</v>
      </c>
      <c r="AY2" s="224" t="s">
        <v>683</v>
      </c>
      <c r="AZ2" s="224" t="s">
        <v>683</v>
      </c>
      <c r="BA2" s="224" t="s">
        <v>683</v>
      </c>
      <c r="BB2" s="224" t="s">
        <v>683</v>
      </c>
      <c r="BC2" s="224" t="s">
        <v>683</v>
      </c>
      <c r="BD2" s="224" t="s">
        <v>683</v>
      </c>
      <c r="BE2" s="224" t="s">
        <v>683</v>
      </c>
      <c r="BF2" s="224" t="s">
        <v>683</v>
      </c>
      <c r="BG2" s="224" t="s">
        <v>683</v>
      </c>
      <c r="BH2" s="224" t="s">
        <v>683</v>
      </c>
      <c r="BI2" s="224" t="s">
        <v>683</v>
      </c>
      <c r="BJ2" s="224" t="s">
        <v>683</v>
      </c>
      <c r="BK2" s="224" t="s">
        <v>683</v>
      </c>
      <c r="BL2" s="224" t="s">
        <v>683</v>
      </c>
      <c r="BM2" s="224" t="s">
        <v>683</v>
      </c>
      <c r="BN2" s="224" t="s">
        <v>683</v>
      </c>
      <c r="BO2" s="224" t="s">
        <v>683</v>
      </c>
      <c r="BP2" s="224" t="s">
        <v>683</v>
      </c>
      <c r="BQ2" s="224" t="s">
        <v>683</v>
      </c>
      <c r="BR2" s="224" t="s">
        <v>683</v>
      </c>
      <c r="BS2" s="224" t="s">
        <v>683</v>
      </c>
      <c r="BT2" s="224" t="s">
        <v>683</v>
      </c>
      <c r="BU2" s="224" t="s">
        <v>683</v>
      </c>
      <c r="BV2" s="224" t="s">
        <v>683</v>
      </c>
      <c r="BW2" s="224" t="s">
        <v>683</v>
      </c>
      <c r="BX2" s="224" t="s">
        <v>683</v>
      </c>
      <c r="BY2" s="224" t="s">
        <v>683</v>
      </c>
      <c r="BZ2" s="224" t="s">
        <v>683</v>
      </c>
      <c r="CA2" s="224" t="s">
        <v>683</v>
      </c>
      <c r="CB2" s="224" t="s">
        <v>683</v>
      </c>
      <c r="CC2" s="224" t="s">
        <v>683</v>
      </c>
      <c r="CD2" s="224" t="s">
        <v>683</v>
      </c>
      <c r="CE2" s="224" t="s">
        <v>683</v>
      </c>
      <c r="CF2" s="224" t="s">
        <v>683</v>
      </c>
      <c r="CG2" s="224" t="s">
        <v>683</v>
      </c>
      <c r="CH2" s="224" t="s">
        <v>683</v>
      </c>
      <c r="CI2" s="224" t="s">
        <v>683</v>
      </c>
      <c r="CJ2" s="224" t="s">
        <v>683</v>
      </c>
      <c r="CK2" s="224" t="s">
        <v>683</v>
      </c>
      <c r="CL2" s="224" t="s">
        <v>683</v>
      </c>
      <c r="CM2" s="224" t="s">
        <v>683</v>
      </c>
      <c r="CN2" s="224" t="s">
        <v>683</v>
      </c>
      <c r="CO2" s="224" t="s">
        <v>683</v>
      </c>
      <c r="CP2" s="224" t="s">
        <v>683</v>
      </c>
      <c r="CQ2" s="224" t="s">
        <v>683</v>
      </c>
      <c r="CR2" s="224" t="s">
        <v>683</v>
      </c>
      <c r="CS2" s="224" t="s">
        <v>683</v>
      </c>
      <c r="CT2" s="224" t="s">
        <v>683</v>
      </c>
      <c r="CU2" s="224" t="s">
        <v>683</v>
      </c>
      <c r="CV2" s="224" t="s">
        <v>683</v>
      </c>
      <c r="CW2" s="224" t="s">
        <v>683</v>
      </c>
      <c r="CX2" s="224" t="s">
        <v>683</v>
      </c>
      <c r="CY2" s="224" t="s">
        <v>683</v>
      </c>
      <c r="CZ2" s="224" t="s">
        <v>683</v>
      </c>
      <c r="DA2" s="224" t="s">
        <v>683</v>
      </c>
      <c r="DB2" s="224" t="s">
        <v>683</v>
      </c>
      <c r="DC2" s="224" t="s">
        <v>683</v>
      </c>
      <c r="DD2" s="224" t="s">
        <v>683</v>
      </c>
      <c r="DE2" s="224" t="s">
        <v>683</v>
      </c>
      <c r="DF2" s="224" t="s">
        <v>683</v>
      </c>
      <c r="DG2" s="224" t="s">
        <v>683</v>
      </c>
      <c r="DH2" s="224" t="s">
        <v>683</v>
      </c>
      <c r="DI2" s="224" t="s">
        <v>683</v>
      </c>
      <c r="DJ2" s="224" t="s">
        <v>683</v>
      </c>
      <c r="DK2" s="224" t="s">
        <v>683</v>
      </c>
      <c r="DL2" s="224" t="s">
        <v>683</v>
      </c>
      <c r="DM2" s="224" t="s">
        <v>683</v>
      </c>
      <c r="DN2" s="224" t="s">
        <v>683</v>
      </c>
      <c r="DR2" s="303"/>
      <c r="DT2" s="225" t="s">
        <v>675</v>
      </c>
      <c r="DU2" s="225" t="s">
        <v>675</v>
      </c>
      <c r="DV2" s="225" t="s">
        <v>675</v>
      </c>
      <c r="DW2" s="225" t="s">
        <v>675</v>
      </c>
      <c r="DX2" s="225" t="s">
        <v>675</v>
      </c>
      <c r="DY2" s="225" t="s">
        <v>675</v>
      </c>
      <c r="DZ2" s="225" t="s">
        <v>675</v>
      </c>
      <c r="EA2" s="225" t="s">
        <v>675</v>
      </c>
      <c r="EB2" s="225" t="s">
        <v>675</v>
      </c>
      <c r="EC2" s="225" t="s">
        <v>675</v>
      </c>
      <c r="ED2" s="225" t="s">
        <v>675</v>
      </c>
      <c r="EE2" s="225" t="s">
        <v>675</v>
      </c>
      <c r="EF2" s="225" t="s">
        <v>675</v>
      </c>
      <c r="EG2" s="225" t="s">
        <v>675</v>
      </c>
      <c r="EH2" s="225" t="s">
        <v>675</v>
      </c>
      <c r="EI2" s="225" t="s">
        <v>675</v>
      </c>
      <c r="EJ2" s="225" t="s">
        <v>675</v>
      </c>
      <c r="EK2" s="225" t="s">
        <v>675</v>
      </c>
      <c r="EL2" s="225" t="s">
        <v>675</v>
      </c>
      <c r="EM2" s="225" t="s">
        <v>675</v>
      </c>
      <c r="EN2" s="225" t="s">
        <v>675</v>
      </c>
      <c r="EO2" s="225" t="s">
        <v>675</v>
      </c>
      <c r="EP2" s="225" t="s">
        <v>675</v>
      </c>
      <c r="EQ2" s="225" t="s">
        <v>675</v>
      </c>
      <c r="ER2" s="225" t="s">
        <v>675</v>
      </c>
      <c r="ES2" s="225" t="s">
        <v>675</v>
      </c>
      <c r="ET2" s="225" t="s">
        <v>675</v>
      </c>
      <c r="EU2" s="225" t="s">
        <v>675</v>
      </c>
      <c r="EV2" s="225" t="s">
        <v>675</v>
      </c>
      <c r="EW2" s="225" t="s">
        <v>675</v>
      </c>
      <c r="EX2" s="225" t="s">
        <v>675</v>
      </c>
      <c r="EY2" s="225" t="s">
        <v>675</v>
      </c>
      <c r="EZ2" s="225" t="s">
        <v>675</v>
      </c>
      <c r="FA2" s="225" t="s">
        <v>675</v>
      </c>
      <c r="FB2" s="225" t="s">
        <v>675</v>
      </c>
      <c r="FC2" s="225" t="s">
        <v>675</v>
      </c>
      <c r="FD2" s="225" t="s">
        <v>675</v>
      </c>
      <c r="FE2" s="225" t="s">
        <v>675</v>
      </c>
      <c r="FF2" s="225" t="s">
        <v>675</v>
      </c>
      <c r="FG2" s="225" t="s">
        <v>675</v>
      </c>
      <c r="FH2" s="225" t="s">
        <v>675</v>
      </c>
      <c r="FI2" s="225" t="s">
        <v>675</v>
      </c>
      <c r="FJ2" s="225" t="s">
        <v>675</v>
      </c>
      <c r="FK2" s="225" t="s">
        <v>675</v>
      </c>
      <c r="FL2" s="225" t="s">
        <v>675</v>
      </c>
      <c r="FM2" s="225" t="s">
        <v>675</v>
      </c>
      <c r="FN2" s="225" t="s">
        <v>675</v>
      </c>
      <c r="FO2" s="225" t="s">
        <v>675</v>
      </c>
      <c r="FP2" s="225" t="s">
        <v>675</v>
      </c>
      <c r="FQ2" s="225" t="s">
        <v>675</v>
      </c>
      <c r="FR2" s="225" t="s">
        <v>675</v>
      </c>
      <c r="FS2" s="225" t="s">
        <v>675</v>
      </c>
      <c r="FT2" s="225" t="s">
        <v>675</v>
      </c>
      <c r="FU2" s="225" t="s">
        <v>675</v>
      </c>
      <c r="FV2" s="225" t="s">
        <v>675</v>
      </c>
      <c r="FW2" s="225" t="s">
        <v>675</v>
      </c>
      <c r="FX2" s="225" t="s">
        <v>675</v>
      </c>
      <c r="FY2" s="225" t="s">
        <v>675</v>
      </c>
      <c r="FZ2" s="225" t="s">
        <v>675</v>
      </c>
      <c r="GA2" s="225" t="s">
        <v>675</v>
      </c>
      <c r="GB2" s="225" t="s">
        <v>675</v>
      </c>
      <c r="GC2" s="225" t="s">
        <v>675</v>
      </c>
      <c r="GD2" s="225" t="s">
        <v>675</v>
      </c>
      <c r="GE2" s="225" t="s">
        <v>675</v>
      </c>
      <c r="GF2" s="225" t="s">
        <v>675</v>
      </c>
      <c r="GG2" s="225" t="s">
        <v>675</v>
      </c>
      <c r="GH2" s="225" t="s">
        <v>675</v>
      </c>
      <c r="GI2" s="225" t="s">
        <v>675</v>
      </c>
      <c r="GJ2" s="225" t="s">
        <v>675</v>
      </c>
      <c r="GK2" s="225" t="s">
        <v>675</v>
      </c>
      <c r="GL2" s="225" t="s">
        <v>675</v>
      </c>
      <c r="GM2" s="225" t="s">
        <v>675</v>
      </c>
      <c r="GN2" s="225" t="s">
        <v>675</v>
      </c>
      <c r="GO2" s="225" t="s">
        <v>675</v>
      </c>
      <c r="GP2" s="225" t="s">
        <v>675</v>
      </c>
      <c r="GQ2" s="225" t="s">
        <v>675</v>
      </c>
      <c r="GR2" s="225" t="s">
        <v>675</v>
      </c>
      <c r="GS2" s="225" t="s">
        <v>675</v>
      </c>
      <c r="GT2" s="225" t="s">
        <v>675</v>
      </c>
      <c r="GU2" s="225" t="s">
        <v>675</v>
      </c>
      <c r="GV2" s="225" t="s">
        <v>675</v>
      </c>
      <c r="GW2" s="225" t="s">
        <v>675</v>
      </c>
      <c r="GX2" s="225" t="s">
        <v>675</v>
      </c>
      <c r="GY2" s="225" t="s">
        <v>675</v>
      </c>
      <c r="GZ2" s="225" t="s">
        <v>675</v>
      </c>
      <c r="HA2" s="225" t="s">
        <v>675</v>
      </c>
      <c r="HB2" s="225" t="s">
        <v>675</v>
      </c>
      <c r="HC2" s="225" t="s">
        <v>675</v>
      </c>
      <c r="HD2" s="225" t="s">
        <v>675</v>
      </c>
      <c r="HE2" s="225" t="s">
        <v>675</v>
      </c>
      <c r="HF2" s="225" t="s">
        <v>675</v>
      </c>
      <c r="HG2" s="225" t="s">
        <v>675</v>
      </c>
      <c r="HH2" s="225" t="s">
        <v>675</v>
      </c>
      <c r="HI2" s="225" t="s">
        <v>675</v>
      </c>
      <c r="HJ2" s="225" t="s">
        <v>675</v>
      </c>
      <c r="HK2" s="225" t="s">
        <v>675</v>
      </c>
      <c r="HL2" s="225" t="s">
        <v>675</v>
      </c>
      <c r="HM2" s="225" t="s">
        <v>675</v>
      </c>
      <c r="HN2" s="225" t="s">
        <v>675</v>
      </c>
      <c r="HO2" s="225" t="s">
        <v>675</v>
      </c>
      <c r="HP2" s="225" t="s">
        <v>675</v>
      </c>
      <c r="HQ2" s="225" t="s">
        <v>675</v>
      </c>
      <c r="HR2" s="225" t="s">
        <v>675</v>
      </c>
      <c r="HS2" s="225" t="s">
        <v>675</v>
      </c>
      <c r="HT2" s="225" t="s">
        <v>675</v>
      </c>
      <c r="HU2" s="225" t="s">
        <v>675</v>
      </c>
      <c r="HV2" s="225" t="s">
        <v>675</v>
      </c>
      <c r="HW2" s="225" t="s">
        <v>675</v>
      </c>
      <c r="HX2" s="225" t="s">
        <v>675</v>
      </c>
      <c r="HY2" s="225" t="s">
        <v>675</v>
      </c>
      <c r="HZ2" s="225" t="s">
        <v>675</v>
      </c>
      <c r="IA2" s="225" t="s">
        <v>675</v>
      </c>
      <c r="IB2" s="225" t="s">
        <v>675</v>
      </c>
      <c r="IC2" s="225" t="s">
        <v>675</v>
      </c>
      <c r="ID2" s="225" t="s">
        <v>675</v>
      </c>
    </row>
    <row r="3" spans="1:242" ht="45">
      <c r="A3" s="11" t="s">
        <v>139</v>
      </c>
      <c r="B3" s="11" t="s">
        <v>140</v>
      </c>
      <c r="C3" s="11" t="s">
        <v>681</v>
      </c>
      <c r="D3" s="223" t="s">
        <v>402</v>
      </c>
      <c r="E3" s="223" t="s">
        <v>403</v>
      </c>
      <c r="F3" s="223" t="s">
        <v>404</v>
      </c>
      <c r="G3" s="223" t="s">
        <v>17</v>
      </c>
      <c r="H3" s="223" t="s">
        <v>18</v>
      </c>
      <c r="I3" s="223" t="s">
        <v>19</v>
      </c>
      <c r="J3" s="223" t="s">
        <v>350</v>
      </c>
      <c r="K3" s="223" t="s">
        <v>20</v>
      </c>
      <c r="L3" s="223" t="s">
        <v>21</v>
      </c>
      <c r="M3" s="468" t="s">
        <v>22</v>
      </c>
      <c r="N3" s="468" t="s">
        <v>23</v>
      </c>
      <c r="O3" s="468" t="s">
        <v>623</v>
      </c>
      <c r="P3" s="468" t="s">
        <v>624</v>
      </c>
      <c r="Q3" s="468" t="s">
        <v>24</v>
      </c>
      <c r="R3" s="468" t="s">
        <v>25</v>
      </c>
      <c r="S3" s="223" t="s">
        <v>367</v>
      </c>
      <c r="T3" s="223" t="s">
        <v>30</v>
      </c>
      <c r="U3" s="223" t="s">
        <v>31</v>
      </c>
      <c r="V3" s="223" t="s">
        <v>32</v>
      </c>
      <c r="W3" s="223" t="s">
        <v>33</v>
      </c>
      <c r="X3" s="223" t="s">
        <v>34</v>
      </c>
      <c r="Y3" s="223" t="s">
        <v>26</v>
      </c>
      <c r="Z3" s="223" t="s">
        <v>27</v>
      </c>
      <c r="AA3" s="223" t="s">
        <v>28</v>
      </c>
      <c r="AB3" s="223" t="s">
        <v>29</v>
      </c>
      <c r="AC3" s="223" t="s">
        <v>36</v>
      </c>
      <c r="AD3" s="223" t="s">
        <v>39</v>
      </c>
      <c r="AE3" s="223" t="s">
        <v>625</v>
      </c>
      <c r="AF3" s="223" t="s">
        <v>35</v>
      </c>
      <c r="AG3" s="223" t="s">
        <v>37</v>
      </c>
      <c r="AH3" s="223" t="s">
        <v>40</v>
      </c>
      <c r="AI3" s="223" t="s">
        <v>41</v>
      </c>
      <c r="AJ3" s="223" t="s">
        <v>42</v>
      </c>
      <c r="AK3" s="223" t="s">
        <v>43</v>
      </c>
      <c r="AL3" s="223" t="s">
        <v>38</v>
      </c>
      <c r="AM3" s="223" t="s">
        <v>45</v>
      </c>
      <c r="AN3" s="223" t="s">
        <v>46</v>
      </c>
      <c r="AO3" s="223" t="s">
        <v>47</v>
      </c>
      <c r="AP3" s="223" t="s">
        <v>48</v>
      </c>
      <c r="AQ3" s="223" t="s">
        <v>49</v>
      </c>
      <c r="AR3" s="223" t="s">
        <v>44</v>
      </c>
      <c r="AS3" s="223" t="s">
        <v>50</v>
      </c>
      <c r="AT3" s="469" t="s">
        <v>52</v>
      </c>
      <c r="AU3" s="469" t="s">
        <v>936</v>
      </c>
      <c r="AV3" s="469" t="s">
        <v>937</v>
      </c>
      <c r="AW3" s="469" t="s">
        <v>51</v>
      </c>
      <c r="AX3" s="469" t="s">
        <v>56</v>
      </c>
      <c r="AY3" s="469" t="s">
        <v>364</v>
      </c>
      <c r="AZ3" s="469" t="s">
        <v>628</v>
      </c>
      <c r="BA3" s="469" t="s">
        <v>57</v>
      </c>
      <c r="BB3" s="469" t="s">
        <v>629</v>
      </c>
      <c r="BC3" s="469" t="s">
        <v>53</v>
      </c>
      <c r="BD3" s="469" t="s">
        <v>54</v>
      </c>
      <c r="BE3" s="469" t="s">
        <v>58</v>
      </c>
      <c r="BF3" s="468" t="s">
        <v>417</v>
      </c>
      <c r="BG3" s="468" t="s">
        <v>61</v>
      </c>
      <c r="BH3" s="468" t="s">
        <v>62</v>
      </c>
      <c r="BI3" s="468" t="s">
        <v>63</v>
      </c>
      <c r="BJ3" s="468" t="s">
        <v>64</v>
      </c>
      <c r="BK3" s="468" t="s">
        <v>65</v>
      </c>
      <c r="BL3" s="468" t="s">
        <v>66</v>
      </c>
      <c r="BM3" s="468" t="s">
        <v>67</v>
      </c>
      <c r="BN3" s="468" t="s">
        <v>68</v>
      </c>
      <c r="BO3" s="468" t="s">
        <v>59</v>
      </c>
      <c r="BP3" s="468" t="s">
        <v>60</v>
      </c>
      <c r="BQ3" s="468" t="s">
        <v>69</v>
      </c>
      <c r="BR3" s="468" t="s">
        <v>70</v>
      </c>
      <c r="BS3" s="468" t="s">
        <v>73</v>
      </c>
      <c r="BT3" s="468" t="s">
        <v>112</v>
      </c>
      <c r="BU3" s="468" t="s">
        <v>113</v>
      </c>
      <c r="BV3" s="468" t="s">
        <v>71</v>
      </c>
      <c r="BW3" s="468" t="s">
        <v>72</v>
      </c>
      <c r="BX3" s="468" t="s">
        <v>114</v>
      </c>
      <c r="BY3" s="468" t="s">
        <v>115</v>
      </c>
      <c r="BZ3" s="468" t="s">
        <v>348</v>
      </c>
      <c r="CA3" s="468" t="s">
        <v>123</v>
      </c>
      <c r="CB3" s="468" t="s">
        <v>74</v>
      </c>
      <c r="CC3" s="468" t="s">
        <v>124</v>
      </c>
      <c r="CD3" s="468" t="s">
        <v>125</v>
      </c>
      <c r="CE3" s="468" t="s">
        <v>126</v>
      </c>
      <c r="CF3" s="468" t="s">
        <v>127</v>
      </c>
      <c r="CG3" s="468" t="s">
        <v>416</v>
      </c>
      <c r="CH3" s="468" t="s">
        <v>129</v>
      </c>
      <c r="CI3" s="468" t="s">
        <v>130</v>
      </c>
      <c r="CJ3" s="468" t="s">
        <v>116</v>
      </c>
      <c r="CK3" s="468" t="s">
        <v>117</v>
      </c>
      <c r="CL3" s="468" t="s">
        <v>118</v>
      </c>
      <c r="CM3" s="468" t="s">
        <v>119</v>
      </c>
      <c r="CN3" s="468" t="s">
        <v>120</v>
      </c>
      <c r="CO3" s="468" t="s">
        <v>121</v>
      </c>
      <c r="CP3" s="468" t="s">
        <v>83</v>
      </c>
      <c r="CQ3" s="468" t="s">
        <v>89</v>
      </c>
      <c r="CR3" s="468" t="s">
        <v>360</v>
      </c>
      <c r="CS3" s="468" t="s">
        <v>75</v>
      </c>
      <c r="CT3" s="468" t="s">
        <v>76</v>
      </c>
      <c r="CU3" s="468" t="s">
        <v>85</v>
      </c>
      <c r="CV3" s="468" t="s">
        <v>84</v>
      </c>
      <c r="CW3" s="468" t="s">
        <v>77</v>
      </c>
      <c r="CX3" s="468" t="s">
        <v>91</v>
      </c>
      <c r="CY3" s="468" t="s">
        <v>92</v>
      </c>
      <c r="CZ3" s="468" t="s">
        <v>86</v>
      </c>
      <c r="DA3" s="468" t="s">
        <v>87</v>
      </c>
      <c r="DB3" s="468" t="s">
        <v>88</v>
      </c>
      <c r="DC3" s="468" t="s">
        <v>90</v>
      </c>
      <c r="DD3" s="468" t="s">
        <v>78</v>
      </c>
      <c r="DE3" s="468" t="s">
        <v>79</v>
      </c>
      <c r="DF3" s="468" t="s">
        <v>354</v>
      </c>
      <c r="DG3" s="468" t="s">
        <v>80</v>
      </c>
      <c r="DH3" s="223" t="s">
        <v>81</v>
      </c>
      <c r="DI3" s="223" t="s">
        <v>82</v>
      </c>
      <c r="DJ3" s="223" t="s">
        <v>406</v>
      </c>
      <c r="DK3" s="223" t="s">
        <v>630</v>
      </c>
      <c r="DL3" s="223" t="s">
        <v>631</v>
      </c>
      <c r="DM3" s="223" t="s">
        <v>632</v>
      </c>
      <c r="DN3" s="223" t="s">
        <v>633</v>
      </c>
      <c r="DO3" s="171" t="s">
        <v>677</v>
      </c>
      <c r="DP3" s="171" t="s">
        <v>676</v>
      </c>
      <c r="DQ3" s="177" t="s">
        <v>381</v>
      </c>
      <c r="DR3" s="177" t="s">
        <v>834</v>
      </c>
      <c r="DS3" s="161" t="s">
        <v>368</v>
      </c>
      <c r="DT3" s="223" t="s">
        <v>402</v>
      </c>
      <c r="DU3" s="223" t="s">
        <v>403</v>
      </c>
      <c r="DV3" s="223" t="s">
        <v>404</v>
      </c>
      <c r="DW3" s="223" t="s">
        <v>17</v>
      </c>
      <c r="DX3" s="223" t="s">
        <v>18</v>
      </c>
      <c r="DY3" s="223" t="s">
        <v>19</v>
      </c>
      <c r="DZ3" s="223" t="s">
        <v>350</v>
      </c>
      <c r="EA3" s="223" t="s">
        <v>20</v>
      </c>
      <c r="EB3" s="223" t="s">
        <v>21</v>
      </c>
      <c r="EC3" s="223" t="s">
        <v>22</v>
      </c>
      <c r="ED3" s="223" t="s">
        <v>23</v>
      </c>
      <c r="EE3" s="223" t="s">
        <v>623</v>
      </c>
      <c r="EF3" s="223" t="s">
        <v>624</v>
      </c>
      <c r="EG3" s="223" t="s">
        <v>24</v>
      </c>
      <c r="EH3" s="223" t="s">
        <v>25</v>
      </c>
      <c r="EI3" s="223" t="s">
        <v>367</v>
      </c>
      <c r="EJ3" s="223" t="s">
        <v>30</v>
      </c>
      <c r="EK3" s="223" t="s">
        <v>31</v>
      </c>
      <c r="EL3" s="223" t="s">
        <v>32</v>
      </c>
      <c r="EM3" s="223" t="s">
        <v>33</v>
      </c>
      <c r="EN3" s="223" t="s">
        <v>34</v>
      </c>
      <c r="EO3" s="223" t="s">
        <v>26</v>
      </c>
      <c r="EP3" s="223" t="s">
        <v>27</v>
      </c>
      <c r="EQ3" s="223" t="s">
        <v>28</v>
      </c>
      <c r="ER3" s="223" t="s">
        <v>29</v>
      </c>
      <c r="ES3" s="223" t="s">
        <v>36</v>
      </c>
      <c r="ET3" s="223" t="s">
        <v>39</v>
      </c>
      <c r="EU3" s="223" t="s">
        <v>625</v>
      </c>
      <c r="EV3" s="223" t="s">
        <v>35</v>
      </c>
      <c r="EW3" s="223" t="s">
        <v>37</v>
      </c>
      <c r="EX3" s="223" t="s">
        <v>40</v>
      </c>
      <c r="EY3" s="223" t="s">
        <v>41</v>
      </c>
      <c r="EZ3" s="223" t="s">
        <v>42</v>
      </c>
      <c r="FA3" s="223" t="s">
        <v>43</v>
      </c>
      <c r="FB3" s="223" t="s">
        <v>38</v>
      </c>
      <c r="FC3" s="223" t="s">
        <v>45</v>
      </c>
      <c r="FD3" s="223" t="s">
        <v>46</v>
      </c>
      <c r="FE3" s="223" t="s">
        <v>47</v>
      </c>
      <c r="FF3" s="223" t="s">
        <v>48</v>
      </c>
      <c r="FG3" s="223" t="s">
        <v>49</v>
      </c>
      <c r="FH3" s="223" t="s">
        <v>44</v>
      </c>
      <c r="FI3" s="223" t="s">
        <v>50</v>
      </c>
      <c r="FJ3" s="223" t="s">
        <v>52</v>
      </c>
      <c r="FK3" s="223" t="s">
        <v>626</v>
      </c>
      <c r="FL3" s="223" t="s">
        <v>627</v>
      </c>
      <c r="FM3" s="223" t="s">
        <v>51</v>
      </c>
      <c r="FN3" s="223" t="s">
        <v>56</v>
      </c>
      <c r="FO3" s="223" t="s">
        <v>364</v>
      </c>
      <c r="FP3" s="223" t="s">
        <v>628</v>
      </c>
      <c r="FQ3" s="223" t="s">
        <v>57</v>
      </c>
      <c r="FR3" s="223" t="s">
        <v>629</v>
      </c>
      <c r="FS3" s="223" t="s">
        <v>53</v>
      </c>
      <c r="FT3" s="223" t="s">
        <v>54</v>
      </c>
      <c r="FU3" s="223" t="s">
        <v>58</v>
      </c>
      <c r="FV3" s="223" t="s">
        <v>417</v>
      </c>
      <c r="FW3" s="223" t="s">
        <v>61</v>
      </c>
      <c r="FX3" s="223" t="s">
        <v>62</v>
      </c>
      <c r="FY3" s="223" t="s">
        <v>63</v>
      </c>
      <c r="FZ3" s="223" t="s">
        <v>64</v>
      </c>
      <c r="GA3" s="223" t="s">
        <v>65</v>
      </c>
      <c r="GB3" s="223" t="s">
        <v>66</v>
      </c>
      <c r="GC3" s="223" t="s">
        <v>67</v>
      </c>
      <c r="GD3" s="223" t="s">
        <v>68</v>
      </c>
      <c r="GE3" s="223" t="s">
        <v>59</v>
      </c>
      <c r="GF3" s="223" t="s">
        <v>60</v>
      </c>
      <c r="GG3" s="223" t="s">
        <v>69</v>
      </c>
      <c r="GH3" s="223" t="s">
        <v>70</v>
      </c>
      <c r="GI3" s="223" t="s">
        <v>73</v>
      </c>
      <c r="GJ3" s="223" t="s">
        <v>112</v>
      </c>
      <c r="GK3" s="223" t="s">
        <v>113</v>
      </c>
      <c r="GL3" s="223" t="s">
        <v>71</v>
      </c>
      <c r="GM3" s="223" t="s">
        <v>72</v>
      </c>
      <c r="GN3" s="223" t="s">
        <v>114</v>
      </c>
      <c r="GO3" s="223" t="s">
        <v>115</v>
      </c>
      <c r="GP3" s="223" t="s">
        <v>348</v>
      </c>
      <c r="GQ3" s="223" t="s">
        <v>123</v>
      </c>
      <c r="GR3" s="223" t="s">
        <v>74</v>
      </c>
      <c r="GS3" s="223" t="s">
        <v>124</v>
      </c>
      <c r="GT3" s="223" t="s">
        <v>125</v>
      </c>
      <c r="GU3" s="223" t="s">
        <v>126</v>
      </c>
      <c r="GV3" s="223" t="s">
        <v>127</v>
      </c>
      <c r="GW3" s="223" t="s">
        <v>416</v>
      </c>
      <c r="GX3" s="223" t="s">
        <v>129</v>
      </c>
      <c r="GY3" s="223" t="s">
        <v>130</v>
      </c>
      <c r="GZ3" s="223" t="s">
        <v>116</v>
      </c>
      <c r="HA3" s="223" t="s">
        <v>117</v>
      </c>
      <c r="HB3" s="223" t="s">
        <v>118</v>
      </c>
      <c r="HC3" s="223" t="s">
        <v>119</v>
      </c>
      <c r="HD3" s="223" t="s">
        <v>120</v>
      </c>
      <c r="HE3" s="223" t="s">
        <v>121</v>
      </c>
      <c r="HF3" s="223" t="s">
        <v>83</v>
      </c>
      <c r="HG3" s="223" t="s">
        <v>89</v>
      </c>
      <c r="HH3" s="223" t="s">
        <v>360</v>
      </c>
      <c r="HI3" s="223" t="s">
        <v>75</v>
      </c>
      <c r="HJ3" s="223" t="s">
        <v>76</v>
      </c>
      <c r="HK3" s="223" t="s">
        <v>85</v>
      </c>
      <c r="HL3" s="223" t="s">
        <v>84</v>
      </c>
      <c r="HM3" s="223" t="s">
        <v>77</v>
      </c>
      <c r="HN3" s="223" t="s">
        <v>91</v>
      </c>
      <c r="HO3" s="223" t="s">
        <v>92</v>
      </c>
      <c r="HP3" s="223" t="s">
        <v>86</v>
      </c>
      <c r="HQ3" s="223" t="s">
        <v>87</v>
      </c>
      <c r="HR3" s="223" t="s">
        <v>88</v>
      </c>
      <c r="HS3" s="223" t="s">
        <v>90</v>
      </c>
      <c r="HT3" s="223" t="s">
        <v>78</v>
      </c>
      <c r="HU3" s="223" t="s">
        <v>79</v>
      </c>
      <c r="HV3" s="223" t="s">
        <v>354</v>
      </c>
      <c r="HW3" s="223" t="s">
        <v>80</v>
      </c>
      <c r="HX3" s="223" t="s">
        <v>81</v>
      </c>
      <c r="HY3" s="223" t="s">
        <v>82</v>
      </c>
      <c r="HZ3" s="223" t="s">
        <v>406</v>
      </c>
      <c r="IA3" s="223" t="s">
        <v>630</v>
      </c>
      <c r="IB3" s="223" t="s">
        <v>631</v>
      </c>
      <c r="IC3" s="223" t="s">
        <v>632</v>
      </c>
      <c r="ID3" s="223" t="s">
        <v>633</v>
      </c>
      <c r="IE3" s="15" t="s">
        <v>385</v>
      </c>
    </row>
    <row r="4" spans="1:242" s="14" customFormat="1">
      <c r="A4" s="13">
        <v>1</v>
      </c>
      <c r="B4" s="228" t="s">
        <v>835</v>
      </c>
      <c r="C4" s="33" t="s">
        <v>302</v>
      </c>
      <c r="D4" s="471">
        <v>90</v>
      </c>
      <c r="E4" s="471">
        <v>18</v>
      </c>
      <c r="F4" s="471">
        <v>360</v>
      </c>
      <c r="G4" s="471">
        <v>36</v>
      </c>
      <c r="H4" s="471">
        <v>36</v>
      </c>
      <c r="I4" s="471">
        <v>36</v>
      </c>
      <c r="J4" s="471">
        <v>24</v>
      </c>
      <c r="K4" s="471">
        <v>36</v>
      </c>
      <c r="L4" s="472">
        <v>12</v>
      </c>
      <c r="M4" s="221">
        <v>78</v>
      </c>
      <c r="N4" s="221">
        <v>12</v>
      </c>
      <c r="O4" s="221">
        <v>90</v>
      </c>
      <c r="P4" s="221">
        <v>60</v>
      </c>
      <c r="Q4" s="221">
        <v>60</v>
      </c>
      <c r="R4" s="221">
        <v>60</v>
      </c>
      <c r="S4" s="221">
        <v>90</v>
      </c>
      <c r="T4" s="221">
        <v>24</v>
      </c>
      <c r="U4" s="221">
        <v>42</v>
      </c>
      <c r="V4" s="221">
        <v>30</v>
      </c>
      <c r="W4" s="221">
        <v>30</v>
      </c>
      <c r="X4" s="221">
        <v>6</v>
      </c>
      <c r="Y4" s="221">
        <v>6</v>
      </c>
      <c r="Z4" s="221">
        <v>12</v>
      </c>
      <c r="AA4" s="221">
        <v>24</v>
      </c>
      <c r="AB4" s="33">
        <v>24</v>
      </c>
      <c r="AC4" s="221">
        <v>24</v>
      </c>
      <c r="AD4" s="221">
        <v>12</v>
      </c>
      <c r="AE4" s="221">
        <v>60</v>
      </c>
      <c r="AF4" s="221">
        <v>24</v>
      </c>
      <c r="AG4" s="221">
        <v>12</v>
      </c>
      <c r="AH4" s="221">
        <v>24</v>
      </c>
      <c r="AI4" s="221">
        <v>6</v>
      </c>
      <c r="AJ4" s="221">
        <v>12</v>
      </c>
      <c r="AK4" s="221">
        <v>24</v>
      </c>
      <c r="AL4" s="221">
        <v>36</v>
      </c>
      <c r="AM4" s="33">
        <v>18</v>
      </c>
      <c r="AN4" s="33">
        <v>18</v>
      </c>
      <c r="AO4" s="33">
        <v>12</v>
      </c>
      <c r="AP4" s="33">
        <v>24</v>
      </c>
      <c r="AQ4" s="33">
        <v>30</v>
      </c>
      <c r="AR4" s="33">
        <v>24</v>
      </c>
      <c r="AS4" s="33">
        <v>18</v>
      </c>
      <c r="AT4" s="221">
        <v>12</v>
      </c>
      <c r="AU4" s="221">
        <v>360</v>
      </c>
      <c r="AV4" s="221">
        <v>150</v>
      </c>
      <c r="AW4" s="221">
        <v>18</v>
      </c>
      <c r="AX4" s="221">
        <v>30</v>
      </c>
      <c r="AY4" s="221">
        <v>18</v>
      </c>
      <c r="AZ4" s="221">
        <v>18</v>
      </c>
      <c r="BA4" s="221">
        <v>12</v>
      </c>
      <c r="BB4" s="221">
        <v>60</v>
      </c>
      <c r="BC4" s="221">
        <v>12</v>
      </c>
      <c r="BD4" s="221">
        <v>24</v>
      </c>
      <c r="BE4" s="221">
        <v>36</v>
      </c>
      <c r="BF4" s="345">
        <v>216</v>
      </c>
      <c r="BG4" s="345">
        <v>24</v>
      </c>
      <c r="BH4" s="345">
        <v>12</v>
      </c>
      <c r="BI4" s="345">
        <v>24</v>
      </c>
      <c r="BJ4" s="345">
        <v>30</v>
      </c>
      <c r="BK4" s="345">
        <v>30</v>
      </c>
      <c r="BL4" s="345">
        <v>18</v>
      </c>
      <c r="BM4" s="345">
        <v>24</v>
      </c>
      <c r="BN4" s="345">
        <v>48</v>
      </c>
      <c r="BO4" s="345">
        <v>60</v>
      </c>
      <c r="BP4" s="345">
        <v>12</v>
      </c>
      <c r="BQ4" s="345">
        <v>36</v>
      </c>
      <c r="BR4" s="345">
        <v>30</v>
      </c>
      <c r="BS4" s="345">
        <v>12</v>
      </c>
      <c r="BT4" s="345">
        <v>48</v>
      </c>
      <c r="BU4" s="345">
        <v>96</v>
      </c>
      <c r="BV4" s="345">
        <v>24</v>
      </c>
      <c r="BW4" s="345">
        <v>24</v>
      </c>
      <c r="BX4" s="345">
        <v>30</v>
      </c>
      <c r="BY4" s="345">
        <v>30</v>
      </c>
      <c r="BZ4" s="221">
        <v>30</v>
      </c>
      <c r="CA4" s="221">
        <v>18</v>
      </c>
      <c r="CB4" s="221">
        <v>24</v>
      </c>
      <c r="CC4" s="221">
        <v>72</v>
      </c>
      <c r="CD4" s="221">
        <v>18</v>
      </c>
      <c r="CE4" s="221">
        <v>18</v>
      </c>
      <c r="CF4" s="221">
        <v>48</v>
      </c>
      <c r="CG4" s="221">
        <v>240</v>
      </c>
      <c r="CH4" s="221">
        <v>0</v>
      </c>
      <c r="CI4" s="221">
        <v>0</v>
      </c>
      <c r="CJ4" s="221">
        <v>60</v>
      </c>
      <c r="CK4" s="221">
        <v>60</v>
      </c>
      <c r="CL4" s="221">
        <v>6</v>
      </c>
      <c r="CM4" s="221">
        <v>6</v>
      </c>
      <c r="CN4" s="221">
        <v>18</v>
      </c>
      <c r="CO4" s="221">
        <v>12</v>
      </c>
      <c r="CP4" s="221">
        <v>48</v>
      </c>
      <c r="CQ4" s="221">
        <v>36</v>
      </c>
      <c r="CR4" s="221">
        <v>84</v>
      </c>
      <c r="CS4" s="221">
        <v>30</v>
      </c>
      <c r="CT4" s="221">
        <v>36</v>
      </c>
      <c r="CU4" s="221">
        <v>36</v>
      </c>
      <c r="CV4" s="221">
        <v>12</v>
      </c>
      <c r="CW4" s="221">
        <v>24</v>
      </c>
      <c r="CX4" s="221">
        <v>72</v>
      </c>
      <c r="CY4" s="221">
        <v>12</v>
      </c>
      <c r="CZ4" s="221">
        <v>30</v>
      </c>
      <c r="DA4" s="221">
        <v>12</v>
      </c>
      <c r="DB4" s="221">
        <v>24</v>
      </c>
      <c r="DC4" s="221">
        <v>36</v>
      </c>
      <c r="DD4" s="221">
        <v>18</v>
      </c>
      <c r="DE4" s="221">
        <v>12</v>
      </c>
      <c r="DF4" s="221">
        <v>36</v>
      </c>
      <c r="DG4" s="221">
        <v>24</v>
      </c>
      <c r="DH4" s="33">
        <v>24</v>
      </c>
      <c r="DI4" s="33">
        <v>12</v>
      </c>
      <c r="DJ4" s="33">
        <v>180</v>
      </c>
      <c r="DK4" s="292">
        <v>259.2</v>
      </c>
      <c r="DL4" s="221">
        <v>28</v>
      </c>
      <c r="DM4" s="221">
        <v>12</v>
      </c>
      <c r="DN4" s="33">
        <v>0</v>
      </c>
      <c r="DO4" s="30">
        <f t="shared" ref="DO4:DO35" si="0">SUM(D4:DN4)</f>
        <v>4979.2</v>
      </c>
      <c r="DP4" s="19">
        <f>DO4/12</f>
        <v>414.93333333333334</v>
      </c>
      <c r="DQ4" s="202"/>
      <c r="DR4" s="203"/>
      <c r="DS4" s="21">
        <f t="shared" ref="DS4:DS35" si="1">DR4*DO4/12</f>
        <v>0</v>
      </c>
      <c r="DT4" s="23">
        <f t="shared" ref="DT4:DT35" si="2">(D4*$DR4)/12</f>
        <v>0</v>
      </c>
      <c r="DU4" s="23">
        <f t="shared" ref="DU4:DU35" si="3">(E4*$DR4)/12</f>
        <v>0</v>
      </c>
      <c r="DV4" s="23">
        <f t="shared" ref="DV4:DV35" si="4">(F4*$DR4)/12</f>
        <v>0</v>
      </c>
      <c r="DW4" s="23">
        <f t="shared" ref="DW4:DW35" si="5">(G4*$DR4)/12</f>
        <v>0</v>
      </c>
      <c r="DX4" s="23">
        <f t="shared" ref="DX4:DX35" si="6">(H4*$DR4)/12</f>
        <v>0</v>
      </c>
      <c r="DY4" s="23">
        <f t="shared" ref="DY4:DY35" si="7">(I4*$DR4)/12</f>
        <v>0</v>
      </c>
      <c r="DZ4" s="23">
        <f t="shared" ref="DZ4:DZ35" si="8">(J4*$DR4)/12</f>
        <v>0</v>
      </c>
      <c r="EA4" s="23">
        <f t="shared" ref="EA4:EA35" si="9">(K4*$DR4)/12</f>
        <v>0</v>
      </c>
      <c r="EB4" s="23">
        <f t="shared" ref="EB4:EB35" si="10">(L4*$DR4)/12</f>
        <v>0</v>
      </c>
      <c r="EC4" s="23">
        <f t="shared" ref="EC4:EC35" si="11">(M4*$DR4)/12</f>
        <v>0</v>
      </c>
      <c r="ED4" s="23">
        <f t="shared" ref="ED4:ED35" si="12">(N4*$DR4)/12</f>
        <v>0</v>
      </c>
      <c r="EE4" s="23">
        <f t="shared" ref="EE4:EE35" si="13">(O4*$DR4)/12</f>
        <v>0</v>
      </c>
      <c r="EF4" s="23">
        <f t="shared" ref="EF4:EF35" si="14">(P4*$DR4)/12</f>
        <v>0</v>
      </c>
      <c r="EG4" s="23">
        <f t="shared" ref="EG4:EG35" si="15">(Q4*$DR4)/12</f>
        <v>0</v>
      </c>
      <c r="EH4" s="23">
        <f t="shared" ref="EH4:EH35" si="16">(R4*$DR4)/12</f>
        <v>0</v>
      </c>
      <c r="EI4" s="23">
        <f t="shared" ref="EI4:EI35" si="17">(S4*$DR4)/12</f>
        <v>0</v>
      </c>
      <c r="EJ4" s="23">
        <f t="shared" ref="EJ4:EJ35" si="18">(T4*$DR4)/12</f>
        <v>0</v>
      </c>
      <c r="EK4" s="23">
        <f t="shared" ref="EK4:EK35" si="19">(U4*$DR4)/12</f>
        <v>0</v>
      </c>
      <c r="EL4" s="23">
        <f t="shared" ref="EL4:EL35" si="20">(V4*$DR4)/12</f>
        <v>0</v>
      </c>
      <c r="EM4" s="23">
        <f t="shared" ref="EM4:EM35" si="21">(W4*$DR4)/12</f>
        <v>0</v>
      </c>
      <c r="EN4" s="23">
        <f t="shared" ref="EN4:EN35" si="22">(X4*$DR4)/12</f>
        <v>0</v>
      </c>
      <c r="EO4" s="23">
        <f t="shared" ref="EO4:EO35" si="23">(Y4*$DR4)/12</f>
        <v>0</v>
      </c>
      <c r="EP4" s="23">
        <f t="shared" ref="EP4:EP35" si="24">(Z4*$DR4)/12</f>
        <v>0</v>
      </c>
      <c r="EQ4" s="23">
        <f t="shared" ref="EQ4:EQ35" si="25">(AA4*$DR4)/12</f>
        <v>0</v>
      </c>
      <c r="ER4" s="23">
        <f t="shared" ref="ER4:ER35" si="26">(AB4*$DR4)/12</f>
        <v>0</v>
      </c>
      <c r="ES4" s="23">
        <f t="shared" ref="ES4:ES35" si="27">(AC4*$DR4)/12</f>
        <v>0</v>
      </c>
      <c r="ET4" s="23">
        <f t="shared" ref="ET4:ET35" si="28">(AD4*$DR4)/12</f>
        <v>0</v>
      </c>
      <c r="EU4" s="23">
        <f t="shared" ref="EU4:EU35" si="29">(AE4*$DR4)/12</f>
        <v>0</v>
      </c>
      <c r="EV4" s="23">
        <f t="shared" ref="EV4:EV35" si="30">(AF4*$DR4)/12</f>
        <v>0</v>
      </c>
      <c r="EW4" s="23">
        <f t="shared" ref="EW4:EW35" si="31">(AG4*$DR4)/12</f>
        <v>0</v>
      </c>
      <c r="EX4" s="23">
        <f t="shared" ref="EX4:EX35" si="32">(AH4*$DR4)/12</f>
        <v>0</v>
      </c>
      <c r="EY4" s="23">
        <f t="shared" ref="EY4:EY35" si="33">(AI4*$DR4)/12</f>
        <v>0</v>
      </c>
      <c r="EZ4" s="23">
        <f t="shared" ref="EZ4:EZ35" si="34">(AJ4*$DR4)/12</f>
        <v>0</v>
      </c>
      <c r="FA4" s="23">
        <f t="shared" ref="FA4:FA35" si="35">(AK4*$DR4)/12</f>
        <v>0</v>
      </c>
      <c r="FB4" s="23">
        <f t="shared" ref="FB4:FB35" si="36">(AL4*$DR4)/12</f>
        <v>0</v>
      </c>
      <c r="FC4" s="23">
        <f t="shared" ref="FC4:FC35" si="37">(AM4*$DR4)/12</f>
        <v>0</v>
      </c>
      <c r="FD4" s="23">
        <f t="shared" ref="FD4:FD35" si="38">(AN4*$DR4)/12</f>
        <v>0</v>
      </c>
      <c r="FE4" s="23">
        <f t="shared" ref="FE4:FE35" si="39">(AO4*$DR4)/12</f>
        <v>0</v>
      </c>
      <c r="FF4" s="23">
        <f t="shared" ref="FF4:FF35" si="40">(AP4*$DR4)/12</f>
        <v>0</v>
      </c>
      <c r="FG4" s="23">
        <f t="shared" ref="FG4:FG35" si="41">(AQ4*$DR4)/12</f>
        <v>0</v>
      </c>
      <c r="FH4" s="23">
        <f t="shared" ref="FH4:FH35" si="42">(AR4*$DR4)/12</f>
        <v>0</v>
      </c>
      <c r="FI4" s="23">
        <f t="shared" ref="FI4:FI35" si="43">(AS4*$DR4)/12</f>
        <v>0</v>
      </c>
      <c r="FJ4" s="23">
        <f t="shared" ref="FJ4:FJ35" si="44">(AT4*$DR4)/12</f>
        <v>0</v>
      </c>
      <c r="FK4" s="23">
        <f t="shared" ref="FK4:FK35" si="45">(AU4*$DR4)/12</f>
        <v>0</v>
      </c>
      <c r="FL4" s="23">
        <f t="shared" ref="FL4:FL35" si="46">(AV4*$DR4)/12</f>
        <v>0</v>
      </c>
      <c r="FM4" s="23">
        <f t="shared" ref="FM4:FM35" si="47">(AW4*$DR4)/12</f>
        <v>0</v>
      </c>
      <c r="FN4" s="23">
        <f t="shared" ref="FN4:FN35" si="48">(AX4*$DR4)/12</f>
        <v>0</v>
      </c>
      <c r="FO4" s="23">
        <f t="shared" ref="FO4:FO35" si="49">(AY4*$DR4)/12</f>
        <v>0</v>
      </c>
      <c r="FP4" s="23">
        <f t="shared" ref="FP4:FP35" si="50">(AZ4*$DR4)/12</f>
        <v>0</v>
      </c>
      <c r="FQ4" s="23">
        <f t="shared" ref="FQ4:FQ35" si="51">(BA4*$DR4)/12</f>
        <v>0</v>
      </c>
      <c r="FR4" s="23">
        <f t="shared" ref="FR4:FR35" si="52">(BB4*$DR4)/12</f>
        <v>0</v>
      </c>
      <c r="FS4" s="23">
        <f t="shared" ref="FS4:FS35" si="53">(BC4*$DR4)/12</f>
        <v>0</v>
      </c>
      <c r="FT4" s="23">
        <f t="shared" ref="FT4:FT35" si="54">(BD4*$DR4)/12</f>
        <v>0</v>
      </c>
      <c r="FU4" s="23">
        <f t="shared" ref="FU4:FU35" si="55">(BE4*$DR4)/12</f>
        <v>0</v>
      </c>
      <c r="FV4" s="23">
        <f t="shared" ref="FV4:FV35" si="56">(BF4*$DR4)/12</f>
        <v>0</v>
      </c>
      <c r="FW4" s="23">
        <f t="shared" ref="FW4:FW35" si="57">(BG4*$DR4)/12</f>
        <v>0</v>
      </c>
      <c r="FX4" s="23">
        <f t="shared" ref="FX4:FX35" si="58">(BH4*$DR4)/12</f>
        <v>0</v>
      </c>
      <c r="FY4" s="23">
        <f t="shared" ref="FY4:FY35" si="59">(BI4*$DR4)/12</f>
        <v>0</v>
      </c>
      <c r="FZ4" s="23">
        <f t="shared" ref="FZ4:FZ35" si="60">(BJ4*$DR4)/12</f>
        <v>0</v>
      </c>
      <c r="GA4" s="23">
        <f t="shared" ref="GA4:GA35" si="61">(BK4*$DR4)/12</f>
        <v>0</v>
      </c>
      <c r="GB4" s="23">
        <f t="shared" ref="GB4:GB35" si="62">(BL4*$DR4)/12</f>
        <v>0</v>
      </c>
      <c r="GC4" s="23">
        <f t="shared" ref="GC4:GC35" si="63">(BM4*$DR4)/12</f>
        <v>0</v>
      </c>
      <c r="GD4" s="23">
        <f t="shared" ref="GD4:GD35" si="64">(BN4*$DR4)/12</f>
        <v>0</v>
      </c>
      <c r="GE4" s="23">
        <f t="shared" ref="GE4:GE35" si="65">(BO4*$DR4)/12</f>
        <v>0</v>
      </c>
      <c r="GF4" s="23">
        <f t="shared" ref="GF4:GF35" si="66">(BP4*$DR4)/12</f>
        <v>0</v>
      </c>
      <c r="GG4" s="23">
        <f t="shared" ref="GG4:GG35" si="67">(BQ4*$DR4)/12</f>
        <v>0</v>
      </c>
      <c r="GH4" s="23">
        <f t="shared" ref="GH4:GH35" si="68">(BR4*$DR4)/12</f>
        <v>0</v>
      </c>
      <c r="GI4" s="23">
        <f t="shared" ref="GI4:GI35" si="69">(BS4*$DR4)/12</f>
        <v>0</v>
      </c>
      <c r="GJ4" s="23">
        <f t="shared" ref="GJ4:GJ35" si="70">(BT4*$DR4)/12</f>
        <v>0</v>
      </c>
      <c r="GK4" s="23">
        <f t="shared" ref="GK4:GK35" si="71">(BU4*$DR4)/12</f>
        <v>0</v>
      </c>
      <c r="GL4" s="23">
        <f t="shared" ref="GL4:GL35" si="72">(BV4*$DR4)/12</f>
        <v>0</v>
      </c>
      <c r="GM4" s="23">
        <f t="shared" ref="GM4:GM35" si="73">(BW4*$DR4)/12</f>
        <v>0</v>
      </c>
      <c r="GN4" s="23">
        <f t="shared" ref="GN4:GN35" si="74">(BX4*$DR4)/12</f>
        <v>0</v>
      </c>
      <c r="GO4" s="23">
        <f t="shared" ref="GO4:GO35" si="75">(BY4*$DR4)/12</f>
        <v>0</v>
      </c>
      <c r="GP4" s="23">
        <f t="shared" ref="GP4:GP35" si="76">(BZ4*$DR4)/12</f>
        <v>0</v>
      </c>
      <c r="GQ4" s="23">
        <f t="shared" ref="GQ4:GQ35" si="77">(CA4*$DR4)/12</f>
        <v>0</v>
      </c>
      <c r="GR4" s="23">
        <f t="shared" ref="GR4:GR35" si="78">(CB4*$DR4)/12</f>
        <v>0</v>
      </c>
      <c r="GS4" s="23">
        <f t="shared" ref="GS4:GS35" si="79">(CC4*$DR4)/12</f>
        <v>0</v>
      </c>
      <c r="GT4" s="23">
        <f t="shared" ref="GT4:GT35" si="80">(CD4*$DR4)/12</f>
        <v>0</v>
      </c>
      <c r="GU4" s="23">
        <f t="shared" ref="GU4:GU35" si="81">(CE4*$DR4)/12</f>
        <v>0</v>
      </c>
      <c r="GV4" s="23">
        <f t="shared" ref="GV4:GV35" si="82">(CF4*$DR4)/12</f>
        <v>0</v>
      </c>
      <c r="GW4" s="23">
        <f t="shared" ref="GW4:GW35" si="83">(CG4*$DR4)/12</f>
        <v>0</v>
      </c>
      <c r="GX4" s="23">
        <f t="shared" ref="GX4:GX35" si="84">(CH4*$DR4)/12</f>
        <v>0</v>
      </c>
      <c r="GY4" s="23">
        <f t="shared" ref="GY4:GY35" si="85">(CI4*$DR4)/12</f>
        <v>0</v>
      </c>
      <c r="GZ4" s="23">
        <f t="shared" ref="GZ4:GZ35" si="86">(CJ4*$DR4)/12</f>
        <v>0</v>
      </c>
      <c r="HA4" s="23">
        <f t="shared" ref="HA4:HA35" si="87">(CK4*$DR4)/12</f>
        <v>0</v>
      </c>
      <c r="HB4" s="23">
        <f t="shared" ref="HB4:HB35" si="88">(CL4*$DR4)/12</f>
        <v>0</v>
      </c>
      <c r="HC4" s="23">
        <f t="shared" ref="HC4:HC35" si="89">(CM4*$DR4)/12</f>
        <v>0</v>
      </c>
      <c r="HD4" s="23">
        <f t="shared" ref="HD4:HD35" si="90">(CN4*$DR4)/12</f>
        <v>0</v>
      </c>
      <c r="HE4" s="23">
        <f t="shared" ref="HE4:HE35" si="91">(CO4*$DR4)/12</f>
        <v>0</v>
      </c>
      <c r="HF4" s="23">
        <f t="shared" ref="HF4:HF35" si="92">(CP4*$DR4)/12</f>
        <v>0</v>
      </c>
      <c r="HG4" s="23">
        <f t="shared" ref="HG4:HG35" si="93">(CQ4*$DR4)/12</f>
        <v>0</v>
      </c>
      <c r="HH4" s="23">
        <f t="shared" ref="HH4:HH35" si="94">(CR4*$DR4)/12</f>
        <v>0</v>
      </c>
      <c r="HI4" s="23">
        <f t="shared" ref="HI4:HI35" si="95">(CS4*$DR4)/12</f>
        <v>0</v>
      </c>
      <c r="HJ4" s="23">
        <f t="shared" ref="HJ4:HJ35" si="96">(CT4*$DR4)/12</f>
        <v>0</v>
      </c>
      <c r="HK4" s="23">
        <f t="shared" ref="HK4:HK35" si="97">(CU4*$DR4)/12</f>
        <v>0</v>
      </c>
      <c r="HL4" s="23">
        <f t="shared" ref="HL4:HL35" si="98">(CV4*$DR4)/12</f>
        <v>0</v>
      </c>
      <c r="HM4" s="23">
        <f t="shared" ref="HM4:HM35" si="99">(CW4*$DR4)/12</f>
        <v>0</v>
      </c>
      <c r="HN4" s="23">
        <f t="shared" ref="HN4:HN35" si="100">(CX4*$DR4)/12</f>
        <v>0</v>
      </c>
      <c r="HO4" s="23">
        <f t="shared" ref="HO4:HO35" si="101">(CY4*$DR4)/12</f>
        <v>0</v>
      </c>
      <c r="HP4" s="23">
        <f t="shared" ref="HP4:HP35" si="102">(CZ4*$DR4)/12</f>
        <v>0</v>
      </c>
      <c r="HQ4" s="23">
        <f t="shared" ref="HQ4:HQ35" si="103">(DA4*$DR4)/12</f>
        <v>0</v>
      </c>
      <c r="HR4" s="23">
        <f t="shared" ref="HR4:HR35" si="104">(DB4*$DR4)/12</f>
        <v>0</v>
      </c>
      <c r="HS4" s="23">
        <f t="shared" ref="HS4:HS35" si="105">(DC4*$DR4)/12</f>
        <v>0</v>
      </c>
      <c r="HT4" s="23">
        <f t="shared" ref="HT4:HT35" si="106">(DD4*$DR4)/12</f>
        <v>0</v>
      </c>
      <c r="HU4" s="23">
        <f t="shared" ref="HU4:HU35" si="107">(DE4*$DR4)/12</f>
        <v>0</v>
      </c>
      <c r="HV4" s="23">
        <f t="shared" ref="HV4:HV35" si="108">(DF4*$DR4)/12</f>
        <v>0</v>
      </c>
      <c r="HW4" s="23">
        <f t="shared" ref="HW4:HW35" si="109">(DG4*$DR4)/12</f>
        <v>0</v>
      </c>
      <c r="HX4" s="23">
        <f t="shared" ref="HX4:HX35" si="110">(DH4*$DR4)/12</f>
        <v>0</v>
      </c>
      <c r="HY4" s="23">
        <f t="shared" ref="HY4:HY35" si="111">(DI4*$DR4)/12</f>
        <v>0</v>
      </c>
      <c r="HZ4" s="23">
        <f t="shared" ref="HZ4:HZ35" si="112">(DJ4*$DR4)/12</f>
        <v>0</v>
      </c>
      <c r="IA4" s="23">
        <f t="shared" ref="IA4:IA35" si="113">(DK4*$DR4)/12</f>
        <v>0</v>
      </c>
      <c r="IB4" s="23">
        <f t="shared" ref="IB4:IB35" si="114">(DL4*$DR4)/12</f>
        <v>0</v>
      </c>
      <c r="IC4" s="23">
        <f t="shared" ref="IC4:IC35" si="115">(DM4*$DR4)/12</f>
        <v>0</v>
      </c>
      <c r="ID4" s="23">
        <f t="shared" ref="ID4:ID35" si="116">(DN4*$DR4)/12</f>
        <v>0</v>
      </c>
      <c r="IE4" s="23">
        <f t="shared" ref="IE4:IE35" si="117">SUM(DT4:ID4)</f>
        <v>0</v>
      </c>
      <c r="IH4" s="170"/>
    </row>
    <row r="5" spans="1:242" s="14" customFormat="1">
      <c r="A5" s="13">
        <f>A4+1</f>
        <v>2</v>
      </c>
      <c r="B5" s="228" t="s">
        <v>607</v>
      </c>
      <c r="C5" s="33" t="s">
        <v>302</v>
      </c>
      <c r="D5" s="471">
        <v>60</v>
      </c>
      <c r="E5" s="471">
        <v>12</v>
      </c>
      <c r="F5" s="471">
        <v>0</v>
      </c>
      <c r="G5" s="471">
        <v>60</v>
      </c>
      <c r="H5" s="471">
        <v>60</v>
      </c>
      <c r="I5" s="471">
        <v>60</v>
      </c>
      <c r="J5" s="471">
        <v>30</v>
      </c>
      <c r="K5" s="471">
        <v>60</v>
      </c>
      <c r="L5" s="472">
        <v>18</v>
      </c>
      <c r="M5" s="221">
        <v>6</v>
      </c>
      <c r="N5" s="221">
        <v>6</v>
      </c>
      <c r="O5" s="221">
        <v>72</v>
      </c>
      <c r="P5" s="221">
        <v>60</v>
      </c>
      <c r="Q5" s="221">
        <v>60</v>
      </c>
      <c r="R5" s="221">
        <v>6</v>
      </c>
      <c r="S5" s="221">
        <v>48</v>
      </c>
      <c r="T5" s="221">
        <v>30</v>
      </c>
      <c r="U5" s="221">
        <v>30</v>
      </c>
      <c r="V5" s="221">
        <v>18</v>
      </c>
      <c r="W5" s="221">
        <v>24</v>
      </c>
      <c r="X5" s="221">
        <v>12</v>
      </c>
      <c r="Y5" s="221">
        <v>12</v>
      </c>
      <c r="Z5" s="221">
        <v>12</v>
      </c>
      <c r="AA5" s="221">
        <v>60</v>
      </c>
      <c r="AB5" s="33">
        <v>12</v>
      </c>
      <c r="AC5" s="221">
        <v>0</v>
      </c>
      <c r="AD5" s="221"/>
      <c r="AE5" s="221"/>
      <c r="AF5" s="221"/>
      <c r="AG5" s="221">
        <v>0</v>
      </c>
      <c r="AH5" s="221">
        <v>0</v>
      </c>
      <c r="AI5" s="221"/>
      <c r="AJ5" s="221"/>
      <c r="AK5" s="221">
        <v>0</v>
      </c>
      <c r="AL5" s="221"/>
      <c r="AM5" s="33">
        <v>10</v>
      </c>
      <c r="AN5" s="33">
        <v>12</v>
      </c>
      <c r="AO5" s="33">
        <v>30</v>
      </c>
      <c r="AP5" s="33">
        <v>12</v>
      </c>
      <c r="AQ5" s="33">
        <v>30</v>
      </c>
      <c r="AR5" s="33">
        <v>12</v>
      </c>
      <c r="AS5" s="33">
        <v>12</v>
      </c>
      <c r="AT5" s="221">
        <v>48</v>
      </c>
      <c r="AU5" s="221">
        <v>630</v>
      </c>
      <c r="AV5" s="221">
        <v>210</v>
      </c>
      <c r="AW5" s="221">
        <v>24</v>
      </c>
      <c r="AX5" s="221">
        <v>60</v>
      </c>
      <c r="AY5" s="221">
        <v>48</v>
      </c>
      <c r="AZ5" s="221">
        <v>48</v>
      </c>
      <c r="BA5" s="221">
        <v>48</v>
      </c>
      <c r="BB5" s="221">
        <v>30</v>
      </c>
      <c r="BC5" s="221">
        <v>0</v>
      </c>
      <c r="BD5" s="221">
        <v>0</v>
      </c>
      <c r="BE5" s="221">
        <v>30</v>
      </c>
      <c r="BF5" s="345">
        <v>240</v>
      </c>
      <c r="BG5" s="345">
        <v>30</v>
      </c>
      <c r="BH5" s="345">
        <v>18</v>
      </c>
      <c r="BI5" s="345">
        <v>30</v>
      </c>
      <c r="BJ5" s="345">
        <v>36</v>
      </c>
      <c r="BK5" s="345">
        <v>36</v>
      </c>
      <c r="BL5" s="345">
        <v>24</v>
      </c>
      <c r="BM5" s="345">
        <v>30</v>
      </c>
      <c r="BN5" s="345">
        <v>60</v>
      </c>
      <c r="BO5" s="345">
        <v>72</v>
      </c>
      <c r="BP5" s="345">
        <v>18</v>
      </c>
      <c r="BQ5" s="345">
        <v>48</v>
      </c>
      <c r="BR5" s="345">
        <v>36</v>
      </c>
      <c r="BS5" s="345">
        <v>24</v>
      </c>
      <c r="BT5" s="345">
        <v>60</v>
      </c>
      <c r="BU5" s="345">
        <v>120</v>
      </c>
      <c r="BV5" s="345">
        <v>30</v>
      </c>
      <c r="BW5" s="345">
        <v>18</v>
      </c>
      <c r="BX5" s="345">
        <v>12</v>
      </c>
      <c r="BY5" s="345">
        <v>30</v>
      </c>
      <c r="BZ5" s="221">
        <v>18</v>
      </c>
      <c r="CA5" s="221">
        <v>18</v>
      </c>
      <c r="CB5" s="221">
        <v>30</v>
      </c>
      <c r="CC5" s="221">
        <v>18</v>
      </c>
      <c r="CD5" s="221">
        <v>36</v>
      </c>
      <c r="CE5" s="221">
        <v>18</v>
      </c>
      <c r="CF5" s="221">
        <v>120</v>
      </c>
      <c r="CG5" s="221">
        <v>0</v>
      </c>
      <c r="CH5" s="221">
        <v>30</v>
      </c>
      <c r="CI5" s="221">
        <v>30</v>
      </c>
      <c r="CJ5" s="221">
        <v>0</v>
      </c>
      <c r="CK5" s="221">
        <v>12</v>
      </c>
      <c r="CL5" s="221">
        <v>6</v>
      </c>
      <c r="CM5" s="221">
        <v>6</v>
      </c>
      <c r="CN5" s="221">
        <v>18</v>
      </c>
      <c r="CO5" s="221">
        <v>30</v>
      </c>
      <c r="CP5" s="221">
        <v>60</v>
      </c>
      <c r="CQ5" s="221">
        <v>48</v>
      </c>
      <c r="CR5" s="221">
        <v>156</v>
      </c>
      <c r="CS5" s="221">
        <v>36</v>
      </c>
      <c r="CT5" s="221">
        <v>24</v>
      </c>
      <c r="CU5" s="221">
        <v>60</v>
      </c>
      <c r="CV5" s="221">
        <v>12</v>
      </c>
      <c r="CW5" s="221">
        <v>24</v>
      </c>
      <c r="CX5" s="221">
        <v>90</v>
      </c>
      <c r="CY5" s="221">
        <v>12</v>
      </c>
      <c r="CZ5" s="221">
        <v>36</v>
      </c>
      <c r="DA5" s="221">
        <v>24</v>
      </c>
      <c r="DB5" s="221">
        <v>36</v>
      </c>
      <c r="DC5" s="221">
        <v>36</v>
      </c>
      <c r="DD5" s="221">
        <v>18</v>
      </c>
      <c r="DE5" s="221">
        <v>30</v>
      </c>
      <c r="DF5" s="221">
        <v>36</v>
      </c>
      <c r="DG5" s="221">
        <v>24</v>
      </c>
      <c r="DH5" s="33">
        <v>36</v>
      </c>
      <c r="DI5" s="33">
        <v>48</v>
      </c>
      <c r="DJ5" s="33">
        <v>180</v>
      </c>
      <c r="DK5" s="292">
        <v>86.4</v>
      </c>
      <c r="DL5" s="221">
        <v>0</v>
      </c>
      <c r="DM5" s="221">
        <v>0</v>
      </c>
      <c r="DN5" s="33">
        <v>18</v>
      </c>
      <c r="DO5" s="30">
        <f t="shared" si="0"/>
        <v>4614.3999999999996</v>
      </c>
      <c r="DP5" s="19">
        <f t="shared" ref="DP5:DP68" si="118">DO5/12</f>
        <v>384.5333333333333</v>
      </c>
      <c r="DQ5" s="202"/>
      <c r="DR5" s="203"/>
      <c r="DS5" s="21">
        <f t="shared" si="1"/>
        <v>0</v>
      </c>
      <c r="DT5" s="23">
        <f t="shared" si="2"/>
        <v>0</v>
      </c>
      <c r="DU5" s="23">
        <f t="shared" si="3"/>
        <v>0</v>
      </c>
      <c r="DV5" s="23">
        <f t="shared" si="4"/>
        <v>0</v>
      </c>
      <c r="DW5" s="23">
        <f t="shared" si="5"/>
        <v>0</v>
      </c>
      <c r="DX5" s="23">
        <f t="shared" si="6"/>
        <v>0</v>
      </c>
      <c r="DY5" s="23">
        <f t="shared" si="7"/>
        <v>0</v>
      </c>
      <c r="DZ5" s="23">
        <f t="shared" si="8"/>
        <v>0</v>
      </c>
      <c r="EA5" s="23">
        <f t="shared" si="9"/>
        <v>0</v>
      </c>
      <c r="EB5" s="23">
        <f t="shared" si="10"/>
        <v>0</v>
      </c>
      <c r="EC5" s="23">
        <f t="shared" si="11"/>
        <v>0</v>
      </c>
      <c r="ED5" s="23">
        <f t="shared" si="12"/>
        <v>0</v>
      </c>
      <c r="EE5" s="23">
        <f t="shared" si="13"/>
        <v>0</v>
      </c>
      <c r="EF5" s="23">
        <f t="shared" si="14"/>
        <v>0</v>
      </c>
      <c r="EG5" s="23">
        <f t="shared" si="15"/>
        <v>0</v>
      </c>
      <c r="EH5" s="23">
        <f t="shared" si="16"/>
        <v>0</v>
      </c>
      <c r="EI5" s="23">
        <f t="shared" si="17"/>
        <v>0</v>
      </c>
      <c r="EJ5" s="23">
        <f t="shared" si="18"/>
        <v>0</v>
      </c>
      <c r="EK5" s="23">
        <f t="shared" si="19"/>
        <v>0</v>
      </c>
      <c r="EL5" s="23">
        <f t="shared" si="20"/>
        <v>0</v>
      </c>
      <c r="EM5" s="23">
        <f t="shared" si="21"/>
        <v>0</v>
      </c>
      <c r="EN5" s="23">
        <f t="shared" si="22"/>
        <v>0</v>
      </c>
      <c r="EO5" s="23">
        <f t="shared" si="23"/>
        <v>0</v>
      </c>
      <c r="EP5" s="23">
        <f t="shared" si="24"/>
        <v>0</v>
      </c>
      <c r="EQ5" s="23">
        <f t="shared" si="25"/>
        <v>0</v>
      </c>
      <c r="ER5" s="23">
        <f t="shared" si="26"/>
        <v>0</v>
      </c>
      <c r="ES5" s="23">
        <f t="shared" si="27"/>
        <v>0</v>
      </c>
      <c r="ET5" s="23">
        <f t="shared" si="28"/>
        <v>0</v>
      </c>
      <c r="EU5" s="23">
        <f t="shared" si="29"/>
        <v>0</v>
      </c>
      <c r="EV5" s="23">
        <f t="shared" si="30"/>
        <v>0</v>
      </c>
      <c r="EW5" s="23">
        <f t="shared" si="31"/>
        <v>0</v>
      </c>
      <c r="EX5" s="23">
        <f t="shared" si="32"/>
        <v>0</v>
      </c>
      <c r="EY5" s="23">
        <f t="shared" si="33"/>
        <v>0</v>
      </c>
      <c r="EZ5" s="23">
        <f t="shared" si="34"/>
        <v>0</v>
      </c>
      <c r="FA5" s="23">
        <f t="shared" si="35"/>
        <v>0</v>
      </c>
      <c r="FB5" s="23">
        <f t="shared" si="36"/>
        <v>0</v>
      </c>
      <c r="FC5" s="23">
        <f t="shared" si="37"/>
        <v>0</v>
      </c>
      <c r="FD5" s="23">
        <f t="shared" si="38"/>
        <v>0</v>
      </c>
      <c r="FE5" s="23">
        <f t="shared" si="39"/>
        <v>0</v>
      </c>
      <c r="FF5" s="23">
        <f t="shared" si="40"/>
        <v>0</v>
      </c>
      <c r="FG5" s="23">
        <f t="shared" si="41"/>
        <v>0</v>
      </c>
      <c r="FH5" s="23">
        <f t="shared" si="42"/>
        <v>0</v>
      </c>
      <c r="FI5" s="23">
        <f t="shared" si="43"/>
        <v>0</v>
      </c>
      <c r="FJ5" s="23">
        <f t="shared" si="44"/>
        <v>0</v>
      </c>
      <c r="FK5" s="23">
        <f t="shared" si="45"/>
        <v>0</v>
      </c>
      <c r="FL5" s="23">
        <f t="shared" si="46"/>
        <v>0</v>
      </c>
      <c r="FM5" s="23">
        <f t="shared" si="47"/>
        <v>0</v>
      </c>
      <c r="FN5" s="23">
        <f t="shared" si="48"/>
        <v>0</v>
      </c>
      <c r="FO5" s="23">
        <f t="shared" si="49"/>
        <v>0</v>
      </c>
      <c r="FP5" s="23">
        <f t="shared" si="50"/>
        <v>0</v>
      </c>
      <c r="FQ5" s="23">
        <f t="shared" si="51"/>
        <v>0</v>
      </c>
      <c r="FR5" s="23">
        <f t="shared" si="52"/>
        <v>0</v>
      </c>
      <c r="FS5" s="23">
        <f t="shared" si="53"/>
        <v>0</v>
      </c>
      <c r="FT5" s="23">
        <f t="shared" si="54"/>
        <v>0</v>
      </c>
      <c r="FU5" s="23">
        <f t="shared" si="55"/>
        <v>0</v>
      </c>
      <c r="FV5" s="23">
        <f t="shared" si="56"/>
        <v>0</v>
      </c>
      <c r="FW5" s="23">
        <f t="shared" si="57"/>
        <v>0</v>
      </c>
      <c r="FX5" s="23">
        <f t="shared" si="58"/>
        <v>0</v>
      </c>
      <c r="FY5" s="23">
        <f t="shared" si="59"/>
        <v>0</v>
      </c>
      <c r="FZ5" s="23">
        <f t="shared" si="60"/>
        <v>0</v>
      </c>
      <c r="GA5" s="23">
        <f t="shared" si="61"/>
        <v>0</v>
      </c>
      <c r="GB5" s="23">
        <f t="shared" si="62"/>
        <v>0</v>
      </c>
      <c r="GC5" s="23">
        <f t="shared" si="63"/>
        <v>0</v>
      </c>
      <c r="GD5" s="23">
        <f t="shared" si="64"/>
        <v>0</v>
      </c>
      <c r="GE5" s="23">
        <f t="shared" si="65"/>
        <v>0</v>
      </c>
      <c r="GF5" s="23">
        <f t="shared" si="66"/>
        <v>0</v>
      </c>
      <c r="GG5" s="23">
        <f t="shared" si="67"/>
        <v>0</v>
      </c>
      <c r="GH5" s="23">
        <f t="shared" si="68"/>
        <v>0</v>
      </c>
      <c r="GI5" s="23">
        <f t="shared" si="69"/>
        <v>0</v>
      </c>
      <c r="GJ5" s="23">
        <f t="shared" si="70"/>
        <v>0</v>
      </c>
      <c r="GK5" s="23">
        <f t="shared" si="71"/>
        <v>0</v>
      </c>
      <c r="GL5" s="23">
        <f t="shared" si="72"/>
        <v>0</v>
      </c>
      <c r="GM5" s="23">
        <f t="shared" si="73"/>
        <v>0</v>
      </c>
      <c r="GN5" s="23">
        <f t="shared" si="74"/>
        <v>0</v>
      </c>
      <c r="GO5" s="23">
        <f t="shared" si="75"/>
        <v>0</v>
      </c>
      <c r="GP5" s="23">
        <f t="shared" si="76"/>
        <v>0</v>
      </c>
      <c r="GQ5" s="23">
        <f t="shared" si="77"/>
        <v>0</v>
      </c>
      <c r="GR5" s="23">
        <f t="shared" si="78"/>
        <v>0</v>
      </c>
      <c r="GS5" s="23">
        <f t="shared" si="79"/>
        <v>0</v>
      </c>
      <c r="GT5" s="23">
        <f t="shared" si="80"/>
        <v>0</v>
      </c>
      <c r="GU5" s="23">
        <f t="shared" si="81"/>
        <v>0</v>
      </c>
      <c r="GV5" s="23">
        <f t="shared" si="82"/>
        <v>0</v>
      </c>
      <c r="GW5" s="23">
        <f t="shared" si="83"/>
        <v>0</v>
      </c>
      <c r="GX5" s="23">
        <f t="shared" si="84"/>
        <v>0</v>
      </c>
      <c r="GY5" s="23">
        <f t="shared" si="85"/>
        <v>0</v>
      </c>
      <c r="GZ5" s="23">
        <f t="shared" si="86"/>
        <v>0</v>
      </c>
      <c r="HA5" s="23">
        <f t="shared" si="87"/>
        <v>0</v>
      </c>
      <c r="HB5" s="23">
        <f t="shared" si="88"/>
        <v>0</v>
      </c>
      <c r="HC5" s="23">
        <f t="shared" si="89"/>
        <v>0</v>
      </c>
      <c r="HD5" s="23">
        <f t="shared" si="90"/>
        <v>0</v>
      </c>
      <c r="HE5" s="23">
        <f t="shared" si="91"/>
        <v>0</v>
      </c>
      <c r="HF5" s="23">
        <f t="shared" si="92"/>
        <v>0</v>
      </c>
      <c r="HG5" s="23">
        <f t="shared" si="93"/>
        <v>0</v>
      </c>
      <c r="HH5" s="23">
        <f t="shared" si="94"/>
        <v>0</v>
      </c>
      <c r="HI5" s="23">
        <f t="shared" si="95"/>
        <v>0</v>
      </c>
      <c r="HJ5" s="23">
        <f t="shared" si="96"/>
        <v>0</v>
      </c>
      <c r="HK5" s="23">
        <f t="shared" si="97"/>
        <v>0</v>
      </c>
      <c r="HL5" s="23">
        <f t="shared" si="98"/>
        <v>0</v>
      </c>
      <c r="HM5" s="23">
        <f t="shared" si="99"/>
        <v>0</v>
      </c>
      <c r="HN5" s="23">
        <f t="shared" si="100"/>
        <v>0</v>
      </c>
      <c r="HO5" s="23">
        <f t="shared" si="101"/>
        <v>0</v>
      </c>
      <c r="HP5" s="23">
        <f t="shared" si="102"/>
        <v>0</v>
      </c>
      <c r="HQ5" s="23">
        <f t="shared" si="103"/>
        <v>0</v>
      </c>
      <c r="HR5" s="23">
        <f t="shared" si="104"/>
        <v>0</v>
      </c>
      <c r="HS5" s="23">
        <f t="shared" si="105"/>
        <v>0</v>
      </c>
      <c r="HT5" s="23">
        <f t="shared" si="106"/>
        <v>0</v>
      </c>
      <c r="HU5" s="23">
        <f t="shared" si="107"/>
        <v>0</v>
      </c>
      <c r="HV5" s="23">
        <f t="shared" si="108"/>
        <v>0</v>
      </c>
      <c r="HW5" s="23">
        <f t="shared" si="109"/>
        <v>0</v>
      </c>
      <c r="HX5" s="23">
        <f t="shared" si="110"/>
        <v>0</v>
      </c>
      <c r="HY5" s="23">
        <f t="shared" si="111"/>
        <v>0</v>
      </c>
      <c r="HZ5" s="23">
        <f t="shared" si="112"/>
        <v>0</v>
      </c>
      <c r="IA5" s="23">
        <f t="shared" si="113"/>
        <v>0</v>
      </c>
      <c r="IB5" s="23">
        <f t="shared" si="114"/>
        <v>0</v>
      </c>
      <c r="IC5" s="23">
        <f t="shared" si="115"/>
        <v>0</v>
      </c>
      <c r="ID5" s="23">
        <f t="shared" si="116"/>
        <v>0</v>
      </c>
      <c r="IE5" s="23">
        <f t="shared" si="117"/>
        <v>0</v>
      </c>
      <c r="IH5" s="170"/>
    </row>
    <row r="6" spans="1:242" s="14" customFormat="1">
      <c r="A6" s="13">
        <f t="shared" ref="A6:A69" si="119">A5+1</f>
        <v>3</v>
      </c>
      <c r="B6" s="228" t="s">
        <v>754</v>
      </c>
      <c r="C6" s="33" t="s">
        <v>305</v>
      </c>
      <c r="D6" s="471">
        <v>0</v>
      </c>
      <c r="E6" s="471">
        <v>0</v>
      </c>
      <c r="F6" s="471">
        <v>0</v>
      </c>
      <c r="G6" s="471">
        <v>0</v>
      </c>
      <c r="H6" s="471">
        <v>0</v>
      </c>
      <c r="I6" s="471">
        <v>0</v>
      </c>
      <c r="J6" s="471">
        <v>0</v>
      </c>
      <c r="K6" s="471">
        <v>0</v>
      </c>
      <c r="L6" s="472">
        <v>0</v>
      </c>
      <c r="M6" s="221">
        <v>0</v>
      </c>
      <c r="N6" s="221">
        <v>0</v>
      </c>
      <c r="O6" s="221">
        <v>0</v>
      </c>
      <c r="P6" s="221">
        <v>0</v>
      </c>
      <c r="Q6" s="221">
        <v>0</v>
      </c>
      <c r="R6" s="221">
        <v>0</v>
      </c>
      <c r="S6" s="221">
        <v>0</v>
      </c>
      <c r="T6" s="221">
        <v>0</v>
      </c>
      <c r="U6" s="221">
        <v>0</v>
      </c>
      <c r="V6" s="221">
        <v>0</v>
      </c>
      <c r="W6" s="221">
        <v>0</v>
      </c>
      <c r="X6" s="221">
        <v>0</v>
      </c>
      <c r="Y6" s="221">
        <v>0</v>
      </c>
      <c r="Z6" s="221">
        <v>0</v>
      </c>
      <c r="AA6" s="221">
        <v>0</v>
      </c>
      <c r="AB6" s="33">
        <v>0</v>
      </c>
      <c r="AC6" s="221">
        <v>6</v>
      </c>
      <c r="AD6" s="221">
        <v>6</v>
      </c>
      <c r="AE6" s="221">
        <v>12</v>
      </c>
      <c r="AF6" s="221">
        <v>6</v>
      </c>
      <c r="AG6" s="221">
        <v>6</v>
      </c>
      <c r="AH6" s="221">
        <v>6</v>
      </c>
      <c r="AI6" s="221">
        <v>6</v>
      </c>
      <c r="AJ6" s="221">
        <v>6</v>
      </c>
      <c r="AK6" s="221">
        <v>6</v>
      </c>
      <c r="AL6" s="221">
        <v>6</v>
      </c>
      <c r="AM6" s="33">
        <v>16</v>
      </c>
      <c r="AN6" s="33">
        <v>4</v>
      </c>
      <c r="AO6" s="33">
        <v>10</v>
      </c>
      <c r="AP6" s="33">
        <v>5</v>
      </c>
      <c r="AQ6" s="33">
        <v>10</v>
      </c>
      <c r="AR6" s="33">
        <v>5</v>
      </c>
      <c r="AS6" s="33">
        <v>5</v>
      </c>
      <c r="AT6" s="221">
        <v>0</v>
      </c>
      <c r="AU6" s="221">
        <v>0</v>
      </c>
      <c r="AV6" s="221">
        <v>0</v>
      </c>
      <c r="AW6" s="221">
        <v>0</v>
      </c>
      <c r="AX6" s="221">
        <v>0</v>
      </c>
      <c r="AY6" s="221">
        <v>0</v>
      </c>
      <c r="AZ6" s="221">
        <v>0</v>
      </c>
      <c r="BA6" s="221">
        <v>0</v>
      </c>
      <c r="BB6" s="221">
        <v>24</v>
      </c>
      <c r="BC6" s="221">
        <v>24</v>
      </c>
      <c r="BD6" s="221">
        <v>0</v>
      </c>
      <c r="BE6" s="221">
        <v>0</v>
      </c>
      <c r="BF6" s="345">
        <v>0</v>
      </c>
      <c r="BG6" s="345">
        <v>0</v>
      </c>
      <c r="BH6" s="345">
        <v>0</v>
      </c>
      <c r="BI6" s="345">
        <v>0</v>
      </c>
      <c r="BJ6" s="345">
        <v>0</v>
      </c>
      <c r="BK6" s="345">
        <v>0</v>
      </c>
      <c r="BL6" s="345">
        <v>0</v>
      </c>
      <c r="BM6" s="345">
        <v>0</v>
      </c>
      <c r="BN6" s="345">
        <v>0</v>
      </c>
      <c r="BO6" s="345">
        <v>0</v>
      </c>
      <c r="BP6" s="345">
        <v>0</v>
      </c>
      <c r="BQ6" s="345">
        <v>0</v>
      </c>
      <c r="BR6" s="345">
        <v>0</v>
      </c>
      <c r="BS6" s="345">
        <v>0</v>
      </c>
      <c r="BT6" s="345">
        <v>0</v>
      </c>
      <c r="BU6" s="345">
        <v>0</v>
      </c>
      <c r="BV6" s="345">
        <v>0</v>
      </c>
      <c r="BW6" s="345">
        <v>0</v>
      </c>
      <c r="BX6" s="345">
        <v>0</v>
      </c>
      <c r="BY6" s="345">
        <v>0</v>
      </c>
      <c r="BZ6" s="221">
        <v>0</v>
      </c>
      <c r="CA6" s="221">
        <v>0</v>
      </c>
      <c r="CB6" s="221">
        <v>0</v>
      </c>
      <c r="CC6" s="221">
        <v>0</v>
      </c>
      <c r="CD6" s="221">
        <v>0</v>
      </c>
      <c r="CE6" s="221">
        <v>0</v>
      </c>
      <c r="CF6" s="221">
        <v>0</v>
      </c>
      <c r="CG6" s="221">
        <v>84</v>
      </c>
      <c r="CH6" s="221">
        <v>0</v>
      </c>
      <c r="CI6" s="221">
        <v>0</v>
      </c>
      <c r="CJ6" s="221">
        <v>0</v>
      </c>
      <c r="CK6" s="221">
        <v>0</v>
      </c>
      <c r="CL6" s="221">
        <v>0</v>
      </c>
      <c r="CM6" s="221">
        <v>0</v>
      </c>
      <c r="CN6" s="221">
        <v>0</v>
      </c>
      <c r="CO6" s="221">
        <v>0</v>
      </c>
      <c r="CP6" s="221">
        <v>0</v>
      </c>
      <c r="CQ6" s="221">
        <v>0</v>
      </c>
      <c r="CR6" s="221">
        <v>0</v>
      </c>
      <c r="CS6" s="221">
        <v>0</v>
      </c>
      <c r="CT6" s="221">
        <v>0</v>
      </c>
      <c r="CU6" s="221">
        <v>0</v>
      </c>
      <c r="CV6" s="221">
        <v>0</v>
      </c>
      <c r="CW6" s="221">
        <v>0</v>
      </c>
      <c r="CX6" s="221">
        <v>0</v>
      </c>
      <c r="CY6" s="221">
        <v>0</v>
      </c>
      <c r="CZ6" s="221">
        <v>0</v>
      </c>
      <c r="DA6" s="221">
        <v>0</v>
      </c>
      <c r="DB6" s="221">
        <v>0</v>
      </c>
      <c r="DC6" s="221">
        <v>0</v>
      </c>
      <c r="DD6" s="221">
        <v>0</v>
      </c>
      <c r="DE6" s="221">
        <v>0</v>
      </c>
      <c r="DF6" s="221">
        <v>0</v>
      </c>
      <c r="DG6" s="221">
        <v>0</v>
      </c>
      <c r="DH6" s="33">
        <v>0</v>
      </c>
      <c r="DI6" s="33">
        <v>0</v>
      </c>
      <c r="DJ6" s="33">
        <v>36</v>
      </c>
      <c r="DK6" s="292">
        <v>0</v>
      </c>
      <c r="DL6" s="221">
        <v>24</v>
      </c>
      <c r="DM6" s="221">
        <v>24</v>
      </c>
      <c r="DN6" s="33">
        <v>0</v>
      </c>
      <c r="DO6" s="30">
        <f t="shared" si="0"/>
        <v>337</v>
      </c>
      <c r="DP6" s="19">
        <f t="shared" si="118"/>
        <v>28.083333333333332</v>
      </c>
      <c r="DQ6" s="202"/>
      <c r="DR6" s="203"/>
      <c r="DS6" s="21">
        <f t="shared" si="1"/>
        <v>0</v>
      </c>
      <c r="DT6" s="23">
        <f t="shared" si="2"/>
        <v>0</v>
      </c>
      <c r="DU6" s="23">
        <f t="shared" si="3"/>
        <v>0</v>
      </c>
      <c r="DV6" s="23">
        <f t="shared" si="4"/>
        <v>0</v>
      </c>
      <c r="DW6" s="23">
        <f t="shared" si="5"/>
        <v>0</v>
      </c>
      <c r="DX6" s="23">
        <f t="shared" si="6"/>
        <v>0</v>
      </c>
      <c r="DY6" s="23">
        <f t="shared" si="7"/>
        <v>0</v>
      </c>
      <c r="DZ6" s="23">
        <f t="shared" si="8"/>
        <v>0</v>
      </c>
      <c r="EA6" s="23">
        <f t="shared" si="9"/>
        <v>0</v>
      </c>
      <c r="EB6" s="23">
        <f t="shared" si="10"/>
        <v>0</v>
      </c>
      <c r="EC6" s="23">
        <f t="shared" si="11"/>
        <v>0</v>
      </c>
      <c r="ED6" s="23">
        <f t="shared" si="12"/>
        <v>0</v>
      </c>
      <c r="EE6" s="23">
        <f t="shared" si="13"/>
        <v>0</v>
      </c>
      <c r="EF6" s="23">
        <f t="shared" si="14"/>
        <v>0</v>
      </c>
      <c r="EG6" s="23">
        <f t="shared" si="15"/>
        <v>0</v>
      </c>
      <c r="EH6" s="23">
        <f t="shared" si="16"/>
        <v>0</v>
      </c>
      <c r="EI6" s="23">
        <f t="shared" si="17"/>
        <v>0</v>
      </c>
      <c r="EJ6" s="23">
        <f t="shared" si="18"/>
        <v>0</v>
      </c>
      <c r="EK6" s="23">
        <f t="shared" si="19"/>
        <v>0</v>
      </c>
      <c r="EL6" s="23">
        <f t="shared" si="20"/>
        <v>0</v>
      </c>
      <c r="EM6" s="23">
        <f t="shared" si="21"/>
        <v>0</v>
      </c>
      <c r="EN6" s="23">
        <f t="shared" si="22"/>
        <v>0</v>
      </c>
      <c r="EO6" s="23">
        <f t="shared" si="23"/>
        <v>0</v>
      </c>
      <c r="EP6" s="23">
        <f t="shared" si="24"/>
        <v>0</v>
      </c>
      <c r="EQ6" s="23">
        <f t="shared" si="25"/>
        <v>0</v>
      </c>
      <c r="ER6" s="23">
        <f t="shared" si="26"/>
        <v>0</v>
      </c>
      <c r="ES6" s="23">
        <f t="shared" si="27"/>
        <v>0</v>
      </c>
      <c r="ET6" s="23">
        <f t="shared" si="28"/>
        <v>0</v>
      </c>
      <c r="EU6" s="23">
        <f t="shared" si="29"/>
        <v>0</v>
      </c>
      <c r="EV6" s="23">
        <f t="shared" si="30"/>
        <v>0</v>
      </c>
      <c r="EW6" s="23">
        <f t="shared" si="31"/>
        <v>0</v>
      </c>
      <c r="EX6" s="23">
        <f t="shared" si="32"/>
        <v>0</v>
      </c>
      <c r="EY6" s="23">
        <f t="shared" si="33"/>
        <v>0</v>
      </c>
      <c r="EZ6" s="23">
        <f t="shared" si="34"/>
        <v>0</v>
      </c>
      <c r="FA6" s="23">
        <f t="shared" si="35"/>
        <v>0</v>
      </c>
      <c r="FB6" s="23">
        <f t="shared" si="36"/>
        <v>0</v>
      </c>
      <c r="FC6" s="23">
        <f t="shared" si="37"/>
        <v>0</v>
      </c>
      <c r="FD6" s="23">
        <f t="shared" si="38"/>
        <v>0</v>
      </c>
      <c r="FE6" s="23">
        <f t="shared" si="39"/>
        <v>0</v>
      </c>
      <c r="FF6" s="23">
        <f t="shared" si="40"/>
        <v>0</v>
      </c>
      <c r="FG6" s="23">
        <f t="shared" si="41"/>
        <v>0</v>
      </c>
      <c r="FH6" s="23">
        <f t="shared" si="42"/>
        <v>0</v>
      </c>
      <c r="FI6" s="23">
        <f t="shared" si="43"/>
        <v>0</v>
      </c>
      <c r="FJ6" s="23">
        <f t="shared" si="44"/>
        <v>0</v>
      </c>
      <c r="FK6" s="23">
        <f t="shared" si="45"/>
        <v>0</v>
      </c>
      <c r="FL6" s="23">
        <f t="shared" si="46"/>
        <v>0</v>
      </c>
      <c r="FM6" s="23">
        <f t="shared" si="47"/>
        <v>0</v>
      </c>
      <c r="FN6" s="23">
        <f t="shared" si="48"/>
        <v>0</v>
      </c>
      <c r="FO6" s="23">
        <f t="shared" si="49"/>
        <v>0</v>
      </c>
      <c r="FP6" s="23">
        <f t="shared" si="50"/>
        <v>0</v>
      </c>
      <c r="FQ6" s="23">
        <f t="shared" si="51"/>
        <v>0</v>
      </c>
      <c r="FR6" s="23">
        <f t="shared" si="52"/>
        <v>0</v>
      </c>
      <c r="FS6" s="23">
        <f t="shared" si="53"/>
        <v>0</v>
      </c>
      <c r="FT6" s="23">
        <f t="shared" si="54"/>
        <v>0</v>
      </c>
      <c r="FU6" s="23">
        <f t="shared" si="55"/>
        <v>0</v>
      </c>
      <c r="FV6" s="23">
        <f t="shared" si="56"/>
        <v>0</v>
      </c>
      <c r="FW6" s="23">
        <f t="shared" si="57"/>
        <v>0</v>
      </c>
      <c r="FX6" s="23">
        <f t="shared" si="58"/>
        <v>0</v>
      </c>
      <c r="FY6" s="23">
        <f t="shared" si="59"/>
        <v>0</v>
      </c>
      <c r="FZ6" s="23">
        <f t="shared" si="60"/>
        <v>0</v>
      </c>
      <c r="GA6" s="23">
        <f t="shared" si="61"/>
        <v>0</v>
      </c>
      <c r="GB6" s="23">
        <f t="shared" si="62"/>
        <v>0</v>
      </c>
      <c r="GC6" s="23">
        <f t="shared" si="63"/>
        <v>0</v>
      </c>
      <c r="GD6" s="23">
        <f t="shared" si="64"/>
        <v>0</v>
      </c>
      <c r="GE6" s="23">
        <f t="shared" si="65"/>
        <v>0</v>
      </c>
      <c r="GF6" s="23">
        <f t="shared" si="66"/>
        <v>0</v>
      </c>
      <c r="GG6" s="23">
        <f t="shared" si="67"/>
        <v>0</v>
      </c>
      <c r="GH6" s="23">
        <f t="shared" si="68"/>
        <v>0</v>
      </c>
      <c r="GI6" s="23">
        <f t="shared" si="69"/>
        <v>0</v>
      </c>
      <c r="GJ6" s="23">
        <f t="shared" si="70"/>
        <v>0</v>
      </c>
      <c r="GK6" s="23">
        <f t="shared" si="71"/>
        <v>0</v>
      </c>
      <c r="GL6" s="23">
        <f t="shared" si="72"/>
        <v>0</v>
      </c>
      <c r="GM6" s="23">
        <f t="shared" si="73"/>
        <v>0</v>
      </c>
      <c r="GN6" s="23">
        <f t="shared" si="74"/>
        <v>0</v>
      </c>
      <c r="GO6" s="23">
        <f t="shared" si="75"/>
        <v>0</v>
      </c>
      <c r="GP6" s="23">
        <f t="shared" si="76"/>
        <v>0</v>
      </c>
      <c r="GQ6" s="23">
        <f t="shared" si="77"/>
        <v>0</v>
      </c>
      <c r="GR6" s="23">
        <f t="shared" si="78"/>
        <v>0</v>
      </c>
      <c r="GS6" s="23">
        <f t="shared" si="79"/>
        <v>0</v>
      </c>
      <c r="GT6" s="23">
        <f t="shared" si="80"/>
        <v>0</v>
      </c>
      <c r="GU6" s="23">
        <f t="shared" si="81"/>
        <v>0</v>
      </c>
      <c r="GV6" s="23">
        <f t="shared" si="82"/>
        <v>0</v>
      </c>
      <c r="GW6" s="23">
        <f t="shared" si="83"/>
        <v>0</v>
      </c>
      <c r="GX6" s="23">
        <f t="shared" si="84"/>
        <v>0</v>
      </c>
      <c r="GY6" s="23">
        <f t="shared" si="85"/>
        <v>0</v>
      </c>
      <c r="GZ6" s="23">
        <f t="shared" si="86"/>
        <v>0</v>
      </c>
      <c r="HA6" s="23">
        <f t="shared" si="87"/>
        <v>0</v>
      </c>
      <c r="HB6" s="23">
        <f t="shared" si="88"/>
        <v>0</v>
      </c>
      <c r="HC6" s="23">
        <f t="shared" si="89"/>
        <v>0</v>
      </c>
      <c r="HD6" s="23">
        <f t="shared" si="90"/>
        <v>0</v>
      </c>
      <c r="HE6" s="23">
        <f t="shared" si="91"/>
        <v>0</v>
      </c>
      <c r="HF6" s="23">
        <f t="shared" si="92"/>
        <v>0</v>
      </c>
      <c r="HG6" s="23">
        <f t="shared" si="93"/>
        <v>0</v>
      </c>
      <c r="HH6" s="23">
        <f t="shared" si="94"/>
        <v>0</v>
      </c>
      <c r="HI6" s="23">
        <f t="shared" si="95"/>
        <v>0</v>
      </c>
      <c r="HJ6" s="23">
        <f t="shared" si="96"/>
        <v>0</v>
      </c>
      <c r="HK6" s="23">
        <f t="shared" si="97"/>
        <v>0</v>
      </c>
      <c r="HL6" s="23">
        <f t="shared" si="98"/>
        <v>0</v>
      </c>
      <c r="HM6" s="23">
        <f t="shared" si="99"/>
        <v>0</v>
      </c>
      <c r="HN6" s="23">
        <f t="shared" si="100"/>
        <v>0</v>
      </c>
      <c r="HO6" s="23">
        <f t="shared" si="101"/>
        <v>0</v>
      </c>
      <c r="HP6" s="23">
        <f t="shared" si="102"/>
        <v>0</v>
      </c>
      <c r="HQ6" s="23">
        <f t="shared" si="103"/>
        <v>0</v>
      </c>
      <c r="HR6" s="23">
        <f t="shared" si="104"/>
        <v>0</v>
      </c>
      <c r="HS6" s="23">
        <f t="shared" si="105"/>
        <v>0</v>
      </c>
      <c r="HT6" s="23">
        <f t="shared" si="106"/>
        <v>0</v>
      </c>
      <c r="HU6" s="23">
        <f t="shared" si="107"/>
        <v>0</v>
      </c>
      <c r="HV6" s="23">
        <f t="shared" si="108"/>
        <v>0</v>
      </c>
      <c r="HW6" s="23">
        <f t="shared" si="109"/>
        <v>0</v>
      </c>
      <c r="HX6" s="23">
        <f t="shared" si="110"/>
        <v>0</v>
      </c>
      <c r="HY6" s="23">
        <f t="shared" si="111"/>
        <v>0</v>
      </c>
      <c r="HZ6" s="23">
        <f t="shared" si="112"/>
        <v>0</v>
      </c>
      <c r="IA6" s="23">
        <f t="shared" si="113"/>
        <v>0</v>
      </c>
      <c r="IB6" s="23">
        <f t="shared" si="114"/>
        <v>0</v>
      </c>
      <c r="IC6" s="23">
        <f t="shared" si="115"/>
        <v>0</v>
      </c>
      <c r="ID6" s="23">
        <f t="shared" si="116"/>
        <v>0</v>
      </c>
      <c r="IE6" s="23">
        <f t="shared" si="117"/>
        <v>0</v>
      </c>
      <c r="IH6" s="170"/>
    </row>
    <row r="7" spans="1:242" s="14" customFormat="1">
      <c r="A7" s="13">
        <f t="shared" si="119"/>
        <v>4</v>
      </c>
      <c r="B7" s="228" t="s">
        <v>387</v>
      </c>
      <c r="C7" s="33" t="s">
        <v>303</v>
      </c>
      <c r="D7" s="471">
        <v>6</v>
      </c>
      <c r="E7" s="471">
        <v>6</v>
      </c>
      <c r="F7" s="471">
        <v>6</v>
      </c>
      <c r="G7" s="471">
        <v>0</v>
      </c>
      <c r="H7" s="471">
        <v>0</v>
      </c>
      <c r="I7" s="471">
        <v>0</v>
      </c>
      <c r="J7" s="471">
        <v>0</v>
      </c>
      <c r="K7" s="471">
        <v>0</v>
      </c>
      <c r="L7" s="472">
        <v>0</v>
      </c>
      <c r="M7" s="221">
        <v>0</v>
      </c>
      <c r="N7" s="221">
        <v>0</v>
      </c>
      <c r="O7" s="221">
        <v>0</v>
      </c>
      <c r="P7" s="221">
        <v>0</v>
      </c>
      <c r="Q7" s="221">
        <v>0</v>
      </c>
      <c r="R7" s="221">
        <v>0</v>
      </c>
      <c r="S7" s="221">
        <v>0</v>
      </c>
      <c r="T7" s="221">
        <v>0</v>
      </c>
      <c r="U7" s="221">
        <v>12</v>
      </c>
      <c r="V7" s="221">
        <v>12</v>
      </c>
      <c r="W7" s="221">
        <v>0</v>
      </c>
      <c r="X7" s="221">
        <v>0</v>
      </c>
      <c r="Y7" s="221">
        <v>0</v>
      </c>
      <c r="Z7" s="221">
        <v>0</v>
      </c>
      <c r="AA7" s="221">
        <v>0</v>
      </c>
      <c r="AB7" s="33">
        <v>0</v>
      </c>
      <c r="AC7" s="221">
        <v>0</v>
      </c>
      <c r="AD7" s="221">
        <v>0</v>
      </c>
      <c r="AE7" s="221">
        <v>0</v>
      </c>
      <c r="AF7" s="221">
        <v>0</v>
      </c>
      <c r="AG7" s="221">
        <v>0</v>
      </c>
      <c r="AH7" s="221">
        <v>0</v>
      </c>
      <c r="AI7" s="221">
        <v>0</v>
      </c>
      <c r="AJ7" s="221">
        <v>0</v>
      </c>
      <c r="AK7" s="221">
        <v>0</v>
      </c>
      <c r="AL7" s="221">
        <v>0</v>
      </c>
      <c r="AM7" s="33">
        <v>6</v>
      </c>
      <c r="AN7" s="33">
        <v>0</v>
      </c>
      <c r="AO7" s="33">
        <v>0</v>
      </c>
      <c r="AP7" s="33">
        <v>6</v>
      </c>
      <c r="AQ7" s="33">
        <v>0</v>
      </c>
      <c r="AR7" s="33">
        <v>0</v>
      </c>
      <c r="AS7" s="33">
        <v>6</v>
      </c>
      <c r="AT7" s="221">
        <v>0</v>
      </c>
      <c r="AU7" s="221">
        <v>0</v>
      </c>
      <c r="AV7" s="221">
        <v>0</v>
      </c>
      <c r="AW7" s="221">
        <v>0</v>
      </c>
      <c r="AX7" s="221">
        <v>0</v>
      </c>
      <c r="AY7" s="221">
        <v>0</v>
      </c>
      <c r="AZ7" s="221">
        <v>0</v>
      </c>
      <c r="BA7" s="221">
        <v>0</v>
      </c>
      <c r="BB7" s="221">
        <v>6</v>
      </c>
      <c r="BC7" s="221">
        <v>0</v>
      </c>
      <c r="BD7" s="221">
        <v>0</v>
      </c>
      <c r="BE7" s="221">
        <v>0</v>
      </c>
      <c r="BF7" s="345">
        <v>6</v>
      </c>
      <c r="BG7" s="345">
        <v>1</v>
      </c>
      <c r="BH7" s="345">
        <v>1</v>
      </c>
      <c r="BI7" s="345">
        <v>1</v>
      </c>
      <c r="BJ7" s="345">
        <v>1</v>
      </c>
      <c r="BK7" s="345">
        <v>1</v>
      </c>
      <c r="BL7" s="345">
        <v>1</v>
      </c>
      <c r="BM7" s="345">
        <v>1</v>
      </c>
      <c r="BN7" s="345">
        <v>2</v>
      </c>
      <c r="BO7" s="345">
        <v>2</v>
      </c>
      <c r="BP7" s="345">
        <v>1</v>
      </c>
      <c r="BQ7" s="345">
        <v>2</v>
      </c>
      <c r="BR7" s="345">
        <v>1</v>
      </c>
      <c r="BS7" s="345">
        <v>0</v>
      </c>
      <c r="BT7" s="345">
        <v>0</v>
      </c>
      <c r="BU7" s="345">
        <v>6</v>
      </c>
      <c r="BV7" s="345">
        <v>0</v>
      </c>
      <c r="BW7" s="345">
        <v>0</v>
      </c>
      <c r="BX7" s="345">
        <v>6</v>
      </c>
      <c r="BY7" s="345">
        <v>0</v>
      </c>
      <c r="BZ7" s="221">
        <v>0</v>
      </c>
      <c r="CA7" s="221">
        <v>0</v>
      </c>
      <c r="CB7" s="221">
        <v>0</v>
      </c>
      <c r="CC7" s="221">
        <v>0</v>
      </c>
      <c r="CD7" s="221">
        <v>0</v>
      </c>
      <c r="CE7" s="221">
        <v>0</v>
      </c>
      <c r="CF7" s="221">
        <v>0</v>
      </c>
      <c r="CG7" s="221">
        <v>0</v>
      </c>
      <c r="CH7" s="221">
        <v>0</v>
      </c>
      <c r="CI7" s="221">
        <v>0</v>
      </c>
      <c r="CJ7" s="221">
        <v>0</v>
      </c>
      <c r="CK7" s="221">
        <v>0</v>
      </c>
      <c r="CL7" s="221">
        <v>0</v>
      </c>
      <c r="CM7" s="221">
        <v>0</v>
      </c>
      <c r="CN7" s="221">
        <v>0</v>
      </c>
      <c r="CO7" s="221">
        <v>0</v>
      </c>
      <c r="CP7" s="221">
        <v>12</v>
      </c>
      <c r="CQ7" s="221">
        <v>0</v>
      </c>
      <c r="CR7" s="221">
        <v>0</v>
      </c>
      <c r="CS7" s="221">
        <v>6</v>
      </c>
      <c r="CT7" s="221">
        <v>6</v>
      </c>
      <c r="CU7" s="221">
        <v>0</v>
      </c>
      <c r="CV7" s="221">
        <v>0</v>
      </c>
      <c r="CW7" s="221">
        <v>0</v>
      </c>
      <c r="CX7" s="221">
        <v>0</v>
      </c>
      <c r="CY7" s="221">
        <v>6</v>
      </c>
      <c r="CZ7" s="221">
        <v>6</v>
      </c>
      <c r="DA7" s="221">
        <v>6</v>
      </c>
      <c r="DB7" s="221">
        <v>6</v>
      </c>
      <c r="DC7" s="221">
        <v>0</v>
      </c>
      <c r="DD7" s="221">
        <v>0</v>
      </c>
      <c r="DE7" s="221">
        <v>0</v>
      </c>
      <c r="DF7" s="221">
        <v>6</v>
      </c>
      <c r="DG7" s="221">
        <v>0</v>
      </c>
      <c r="DH7" s="33">
        <v>0</v>
      </c>
      <c r="DI7" s="33">
        <v>0</v>
      </c>
      <c r="DJ7" s="33">
        <v>1</v>
      </c>
      <c r="DK7" s="292">
        <v>0</v>
      </c>
      <c r="DL7" s="221">
        <v>0</v>
      </c>
      <c r="DM7" s="221">
        <v>0</v>
      </c>
      <c r="DN7" s="33">
        <v>0</v>
      </c>
      <c r="DO7" s="30">
        <f t="shared" si="0"/>
        <v>154</v>
      </c>
      <c r="DP7" s="19">
        <f t="shared" si="118"/>
        <v>12.833333333333334</v>
      </c>
      <c r="DQ7" s="202"/>
      <c r="DR7" s="203"/>
      <c r="DS7" s="21">
        <f t="shared" si="1"/>
        <v>0</v>
      </c>
      <c r="DT7" s="23">
        <f t="shared" si="2"/>
        <v>0</v>
      </c>
      <c r="DU7" s="23">
        <f t="shared" si="3"/>
        <v>0</v>
      </c>
      <c r="DV7" s="23">
        <f t="shared" si="4"/>
        <v>0</v>
      </c>
      <c r="DW7" s="23">
        <f t="shared" si="5"/>
        <v>0</v>
      </c>
      <c r="DX7" s="23">
        <f t="shared" si="6"/>
        <v>0</v>
      </c>
      <c r="DY7" s="23">
        <f t="shared" si="7"/>
        <v>0</v>
      </c>
      <c r="DZ7" s="23">
        <f t="shared" si="8"/>
        <v>0</v>
      </c>
      <c r="EA7" s="23">
        <f t="shared" si="9"/>
        <v>0</v>
      </c>
      <c r="EB7" s="23">
        <f t="shared" si="10"/>
        <v>0</v>
      </c>
      <c r="EC7" s="23">
        <f t="shared" si="11"/>
        <v>0</v>
      </c>
      <c r="ED7" s="23">
        <f t="shared" si="12"/>
        <v>0</v>
      </c>
      <c r="EE7" s="23">
        <f t="shared" si="13"/>
        <v>0</v>
      </c>
      <c r="EF7" s="23">
        <f t="shared" si="14"/>
        <v>0</v>
      </c>
      <c r="EG7" s="23">
        <f t="shared" si="15"/>
        <v>0</v>
      </c>
      <c r="EH7" s="23">
        <f t="shared" si="16"/>
        <v>0</v>
      </c>
      <c r="EI7" s="23">
        <f t="shared" si="17"/>
        <v>0</v>
      </c>
      <c r="EJ7" s="23">
        <f t="shared" si="18"/>
        <v>0</v>
      </c>
      <c r="EK7" s="23">
        <f t="shared" si="19"/>
        <v>0</v>
      </c>
      <c r="EL7" s="23">
        <f t="shared" si="20"/>
        <v>0</v>
      </c>
      <c r="EM7" s="23">
        <f t="shared" si="21"/>
        <v>0</v>
      </c>
      <c r="EN7" s="23">
        <f t="shared" si="22"/>
        <v>0</v>
      </c>
      <c r="EO7" s="23">
        <f t="shared" si="23"/>
        <v>0</v>
      </c>
      <c r="EP7" s="23">
        <f t="shared" si="24"/>
        <v>0</v>
      </c>
      <c r="EQ7" s="23">
        <f t="shared" si="25"/>
        <v>0</v>
      </c>
      <c r="ER7" s="23">
        <f t="shared" si="26"/>
        <v>0</v>
      </c>
      <c r="ES7" s="23">
        <f t="shared" si="27"/>
        <v>0</v>
      </c>
      <c r="ET7" s="23">
        <f t="shared" si="28"/>
        <v>0</v>
      </c>
      <c r="EU7" s="23">
        <f t="shared" si="29"/>
        <v>0</v>
      </c>
      <c r="EV7" s="23">
        <f t="shared" si="30"/>
        <v>0</v>
      </c>
      <c r="EW7" s="23">
        <f t="shared" si="31"/>
        <v>0</v>
      </c>
      <c r="EX7" s="23">
        <f t="shared" si="32"/>
        <v>0</v>
      </c>
      <c r="EY7" s="23">
        <f t="shared" si="33"/>
        <v>0</v>
      </c>
      <c r="EZ7" s="23">
        <f t="shared" si="34"/>
        <v>0</v>
      </c>
      <c r="FA7" s="23">
        <f t="shared" si="35"/>
        <v>0</v>
      </c>
      <c r="FB7" s="23">
        <f t="shared" si="36"/>
        <v>0</v>
      </c>
      <c r="FC7" s="23">
        <f t="shared" si="37"/>
        <v>0</v>
      </c>
      <c r="FD7" s="23">
        <f t="shared" si="38"/>
        <v>0</v>
      </c>
      <c r="FE7" s="23">
        <f t="shared" si="39"/>
        <v>0</v>
      </c>
      <c r="FF7" s="23">
        <f t="shared" si="40"/>
        <v>0</v>
      </c>
      <c r="FG7" s="23">
        <f t="shared" si="41"/>
        <v>0</v>
      </c>
      <c r="FH7" s="23">
        <f t="shared" si="42"/>
        <v>0</v>
      </c>
      <c r="FI7" s="23">
        <f t="shared" si="43"/>
        <v>0</v>
      </c>
      <c r="FJ7" s="23">
        <f t="shared" si="44"/>
        <v>0</v>
      </c>
      <c r="FK7" s="23">
        <f t="shared" si="45"/>
        <v>0</v>
      </c>
      <c r="FL7" s="23">
        <f t="shared" si="46"/>
        <v>0</v>
      </c>
      <c r="FM7" s="23">
        <f t="shared" si="47"/>
        <v>0</v>
      </c>
      <c r="FN7" s="23">
        <f t="shared" si="48"/>
        <v>0</v>
      </c>
      <c r="FO7" s="23">
        <f t="shared" si="49"/>
        <v>0</v>
      </c>
      <c r="FP7" s="23">
        <f t="shared" si="50"/>
        <v>0</v>
      </c>
      <c r="FQ7" s="23">
        <f t="shared" si="51"/>
        <v>0</v>
      </c>
      <c r="FR7" s="23">
        <f t="shared" si="52"/>
        <v>0</v>
      </c>
      <c r="FS7" s="23">
        <f t="shared" si="53"/>
        <v>0</v>
      </c>
      <c r="FT7" s="23">
        <f t="shared" si="54"/>
        <v>0</v>
      </c>
      <c r="FU7" s="23">
        <f t="shared" si="55"/>
        <v>0</v>
      </c>
      <c r="FV7" s="23">
        <f t="shared" si="56"/>
        <v>0</v>
      </c>
      <c r="FW7" s="23">
        <f t="shared" si="57"/>
        <v>0</v>
      </c>
      <c r="FX7" s="23">
        <f t="shared" si="58"/>
        <v>0</v>
      </c>
      <c r="FY7" s="23">
        <f t="shared" si="59"/>
        <v>0</v>
      </c>
      <c r="FZ7" s="23">
        <f t="shared" si="60"/>
        <v>0</v>
      </c>
      <c r="GA7" s="23">
        <f t="shared" si="61"/>
        <v>0</v>
      </c>
      <c r="GB7" s="23">
        <f t="shared" si="62"/>
        <v>0</v>
      </c>
      <c r="GC7" s="23">
        <f t="shared" si="63"/>
        <v>0</v>
      </c>
      <c r="GD7" s="23">
        <f t="shared" si="64"/>
        <v>0</v>
      </c>
      <c r="GE7" s="23">
        <f t="shared" si="65"/>
        <v>0</v>
      </c>
      <c r="GF7" s="23">
        <f t="shared" si="66"/>
        <v>0</v>
      </c>
      <c r="GG7" s="23">
        <f t="shared" si="67"/>
        <v>0</v>
      </c>
      <c r="GH7" s="23">
        <f t="shared" si="68"/>
        <v>0</v>
      </c>
      <c r="GI7" s="23">
        <f t="shared" si="69"/>
        <v>0</v>
      </c>
      <c r="GJ7" s="23">
        <f t="shared" si="70"/>
        <v>0</v>
      </c>
      <c r="GK7" s="23">
        <f t="shared" si="71"/>
        <v>0</v>
      </c>
      <c r="GL7" s="23">
        <f t="shared" si="72"/>
        <v>0</v>
      </c>
      <c r="GM7" s="23">
        <f t="shared" si="73"/>
        <v>0</v>
      </c>
      <c r="GN7" s="23">
        <f t="shared" si="74"/>
        <v>0</v>
      </c>
      <c r="GO7" s="23">
        <f t="shared" si="75"/>
        <v>0</v>
      </c>
      <c r="GP7" s="23">
        <f t="shared" si="76"/>
        <v>0</v>
      </c>
      <c r="GQ7" s="23">
        <f t="shared" si="77"/>
        <v>0</v>
      </c>
      <c r="GR7" s="23">
        <f t="shared" si="78"/>
        <v>0</v>
      </c>
      <c r="GS7" s="23">
        <f t="shared" si="79"/>
        <v>0</v>
      </c>
      <c r="GT7" s="23">
        <f t="shared" si="80"/>
        <v>0</v>
      </c>
      <c r="GU7" s="23">
        <f t="shared" si="81"/>
        <v>0</v>
      </c>
      <c r="GV7" s="23">
        <f t="shared" si="82"/>
        <v>0</v>
      </c>
      <c r="GW7" s="23">
        <f t="shared" si="83"/>
        <v>0</v>
      </c>
      <c r="GX7" s="23">
        <f t="shared" si="84"/>
        <v>0</v>
      </c>
      <c r="GY7" s="23">
        <f t="shared" si="85"/>
        <v>0</v>
      </c>
      <c r="GZ7" s="23">
        <f t="shared" si="86"/>
        <v>0</v>
      </c>
      <c r="HA7" s="23">
        <f t="shared" si="87"/>
        <v>0</v>
      </c>
      <c r="HB7" s="23">
        <f t="shared" si="88"/>
        <v>0</v>
      </c>
      <c r="HC7" s="23">
        <f t="shared" si="89"/>
        <v>0</v>
      </c>
      <c r="HD7" s="23">
        <f t="shared" si="90"/>
        <v>0</v>
      </c>
      <c r="HE7" s="23">
        <f t="shared" si="91"/>
        <v>0</v>
      </c>
      <c r="HF7" s="23">
        <f t="shared" si="92"/>
        <v>0</v>
      </c>
      <c r="HG7" s="23">
        <f t="shared" si="93"/>
        <v>0</v>
      </c>
      <c r="HH7" s="23">
        <f t="shared" si="94"/>
        <v>0</v>
      </c>
      <c r="HI7" s="23">
        <f t="shared" si="95"/>
        <v>0</v>
      </c>
      <c r="HJ7" s="23">
        <f t="shared" si="96"/>
        <v>0</v>
      </c>
      <c r="HK7" s="23">
        <f t="shared" si="97"/>
        <v>0</v>
      </c>
      <c r="HL7" s="23">
        <f t="shared" si="98"/>
        <v>0</v>
      </c>
      <c r="HM7" s="23">
        <f t="shared" si="99"/>
        <v>0</v>
      </c>
      <c r="HN7" s="23">
        <f t="shared" si="100"/>
        <v>0</v>
      </c>
      <c r="HO7" s="23">
        <f t="shared" si="101"/>
        <v>0</v>
      </c>
      <c r="HP7" s="23">
        <f t="shared" si="102"/>
        <v>0</v>
      </c>
      <c r="HQ7" s="23">
        <f t="shared" si="103"/>
        <v>0</v>
      </c>
      <c r="HR7" s="23">
        <f t="shared" si="104"/>
        <v>0</v>
      </c>
      <c r="HS7" s="23">
        <f t="shared" si="105"/>
        <v>0</v>
      </c>
      <c r="HT7" s="23">
        <f t="shared" si="106"/>
        <v>0</v>
      </c>
      <c r="HU7" s="23">
        <f t="shared" si="107"/>
        <v>0</v>
      </c>
      <c r="HV7" s="23">
        <f t="shared" si="108"/>
        <v>0</v>
      </c>
      <c r="HW7" s="23">
        <f t="shared" si="109"/>
        <v>0</v>
      </c>
      <c r="HX7" s="23">
        <f t="shared" si="110"/>
        <v>0</v>
      </c>
      <c r="HY7" s="23">
        <f t="shared" si="111"/>
        <v>0</v>
      </c>
      <c r="HZ7" s="23">
        <f t="shared" si="112"/>
        <v>0</v>
      </c>
      <c r="IA7" s="23">
        <f t="shared" si="113"/>
        <v>0</v>
      </c>
      <c r="IB7" s="23">
        <f t="shared" si="114"/>
        <v>0</v>
      </c>
      <c r="IC7" s="23">
        <f t="shared" si="115"/>
        <v>0</v>
      </c>
      <c r="ID7" s="23">
        <f t="shared" si="116"/>
        <v>0</v>
      </c>
      <c r="IE7" s="23">
        <f t="shared" si="117"/>
        <v>0</v>
      </c>
      <c r="IH7" s="170"/>
    </row>
    <row r="8" spans="1:242" s="14" customFormat="1">
      <c r="A8" s="13">
        <f t="shared" si="119"/>
        <v>5</v>
      </c>
      <c r="B8" s="228" t="s">
        <v>304</v>
      </c>
      <c r="C8" s="33" t="s">
        <v>305</v>
      </c>
      <c r="D8" s="471">
        <v>30</v>
      </c>
      <c r="E8" s="471">
        <v>6</v>
      </c>
      <c r="F8" s="471">
        <v>72</v>
      </c>
      <c r="G8" s="471">
        <v>12</v>
      </c>
      <c r="H8" s="471">
        <v>6</v>
      </c>
      <c r="I8" s="471">
        <v>12</v>
      </c>
      <c r="J8" s="471">
        <v>6</v>
      </c>
      <c r="K8" s="471">
        <v>12</v>
      </c>
      <c r="L8" s="472">
        <v>12</v>
      </c>
      <c r="M8" s="221">
        <v>18</v>
      </c>
      <c r="N8" s="221">
        <v>6</v>
      </c>
      <c r="O8" s="221">
        <v>12</v>
      </c>
      <c r="P8" s="221">
        <v>12</v>
      </c>
      <c r="Q8" s="221">
        <v>24</v>
      </c>
      <c r="R8" s="221">
        <v>12</v>
      </c>
      <c r="S8" s="221">
        <v>0</v>
      </c>
      <c r="T8" s="221">
        <v>0</v>
      </c>
      <c r="U8" s="221">
        <v>12</v>
      </c>
      <c r="V8" s="221">
        <v>0</v>
      </c>
      <c r="W8" s="221">
        <v>0</v>
      </c>
      <c r="X8" s="221">
        <v>6</v>
      </c>
      <c r="Y8" s="221">
        <v>0</v>
      </c>
      <c r="Z8" s="221">
        <v>6</v>
      </c>
      <c r="AA8" s="221">
        <v>6</v>
      </c>
      <c r="AB8" s="33">
        <v>6</v>
      </c>
      <c r="AC8" s="221">
        <v>0</v>
      </c>
      <c r="AD8" s="221">
        <v>0</v>
      </c>
      <c r="AE8" s="221">
        <v>0</v>
      </c>
      <c r="AF8" s="221">
        <v>6</v>
      </c>
      <c r="AG8" s="221">
        <v>0</v>
      </c>
      <c r="AH8" s="221">
        <v>60</v>
      </c>
      <c r="AI8" s="221">
        <v>0</v>
      </c>
      <c r="AJ8" s="221">
        <v>12</v>
      </c>
      <c r="AK8" s="221">
        <v>0</v>
      </c>
      <c r="AL8" s="221">
        <v>12</v>
      </c>
      <c r="AM8" s="33">
        <v>0</v>
      </c>
      <c r="AN8" s="33">
        <v>0</v>
      </c>
      <c r="AO8" s="33">
        <v>0</v>
      </c>
      <c r="AP8" s="33">
        <v>0</v>
      </c>
      <c r="AQ8" s="33">
        <v>12</v>
      </c>
      <c r="AR8" s="33">
        <v>6</v>
      </c>
      <c r="AS8" s="33">
        <v>0</v>
      </c>
      <c r="AT8" s="221">
        <v>0</v>
      </c>
      <c r="AU8" s="221">
        <v>48</v>
      </c>
      <c r="AV8" s="221">
        <v>48</v>
      </c>
      <c r="AW8" s="221">
        <v>0</v>
      </c>
      <c r="AX8" s="221">
        <v>0</v>
      </c>
      <c r="AY8" s="221">
        <v>24</v>
      </c>
      <c r="AZ8" s="221">
        <v>0</v>
      </c>
      <c r="BA8" s="221">
        <v>0</v>
      </c>
      <c r="BB8" s="221">
        <v>0</v>
      </c>
      <c r="BC8" s="221">
        <v>12</v>
      </c>
      <c r="BD8" s="221">
        <v>0</v>
      </c>
      <c r="BE8" s="221">
        <v>0</v>
      </c>
      <c r="BF8" s="345">
        <v>6</v>
      </c>
      <c r="BG8" s="345">
        <v>1</v>
      </c>
      <c r="BH8" s="345">
        <v>1</v>
      </c>
      <c r="BI8" s="345">
        <v>1</v>
      </c>
      <c r="BJ8" s="345">
        <v>1</v>
      </c>
      <c r="BK8" s="345">
        <v>1</v>
      </c>
      <c r="BL8" s="345">
        <v>1</v>
      </c>
      <c r="BM8" s="345">
        <v>1</v>
      </c>
      <c r="BN8" s="345">
        <v>1</v>
      </c>
      <c r="BO8" s="345">
        <v>1</v>
      </c>
      <c r="BP8" s="345">
        <v>1</v>
      </c>
      <c r="BQ8" s="345">
        <v>1</v>
      </c>
      <c r="BR8" s="345">
        <v>1</v>
      </c>
      <c r="BS8" s="345">
        <v>6</v>
      </c>
      <c r="BT8" s="345">
        <v>0</v>
      </c>
      <c r="BU8" s="345">
        <v>12</v>
      </c>
      <c r="BV8" s="345">
        <v>6</v>
      </c>
      <c r="BW8" s="345">
        <v>0</v>
      </c>
      <c r="BX8" s="345">
        <v>6</v>
      </c>
      <c r="BY8" s="345">
        <v>6</v>
      </c>
      <c r="BZ8" s="221">
        <v>12</v>
      </c>
      <c r="CA8" s="221">
        <v>12</v>
      </c>
      <c r="CB8" s="221">
        <v>0</v>
      </c>
      <c r="CC8" s="221">
        <v>0</v>
      </c>
      <c r="CD8" s="221">
        <v>0</v>
      </c>
      <c r="CE8" s="221">
        <v>0</v>
      </c>
      <c r="CF8" s="221">
        <v>0</v>
      </c>
      <c r="CG8" s="221">
        <v>0</v>
      </c>
      <c r="CH8" s="221">
        <v>6</v>
      </c>
      <c r="CI8" s="221">
        <v>6</v>
      </c>
      <c r="CJ8" s="221">
        <v>0</v>
      </c>
      <c r="CK8" s="221">
        <v>0</v>
      </c>
      <c r="CL8" s="221">
        <v>0</v>
      </c>
      <c r="CM8" s="221">
        <v>0</v>
      </c>
      <c r="CN8" s="221">
        <v>0</v>
      </c>
      <c r="CO8" s="221">
        <v>0</v>
      </c>
      <c r="CP8" s="221">
        <v>0</v>
      </c>
      <c r="CQ8" s="221">
        <v>0</v>
      </c>
      <c r="CR8" s="221">
        <v>0</v>
      </c>
      <c r="CS8" s="221">
        <v>6</v>
      </c>
      <c r="CT8" s="221">
        <v>18</v>
      </c>
      <c r="CU8" s="221">
        <v>6</v>
      </c>
      <c r="CV8" s="221">
        <v>0</v>
      </c>
      <c r="CW8" s="221">
        <v>0</v>
      </c>
      <c r="CX8" s="221">
        <v>0</v>
      </c>
      <c r="CY8" s="221">
        <v>6</v>
      </c>
      <c r="CZ8" s="221">
        <v>6</v>
      </c>
      <c r="DA8" s="221">
        <v>6</v>
      </c>
      <c r="DB8" s="221">
        <v>6</v>
      </c>
      <c r="DC8" s="221">
        <v>6</v>
      </c>
      <c r="DD8" s="221">
        <v>6</v>
      </c>
      <c r="DE8" s="221">
        <v>0</v>
      </c>
      <c r="DF8" s="221">
        <v>12</v>
      </c>
      <c r="DG8" s="221">
        <v>0</v>
      </c>
      <c r="DH8" s="33">
        <v>0</v>
      </c>
      <c r="DI8" s="33">
        <v>0</v>
      </c>
      <c r="DJ8" s="33">
        <v>12</v>
      </c>
      <c r="DK8" s="292">
        <v>21.6</v>
      </c>
      <c r="DL8" s="221">
        <v>0</v>
      </c>
      <c r="DM8" s="221">
        <v>1</v>
      </c>
      <c r="DN8" s="33">
        <v>0</v>
      </c>
      <c r="DO8" s="30">
        <f t="shared" si="0"/>
        <v>730.6</v>
      </c>
      <c r="DP8" s="19">
        <f t="shared" si="118"/>
        <v>60.883333333333333</v>
      </c>
      <c r="DQ8" s="202"/>
      <c r="DR8" s="203"/>
      <c r="DS8" s="21">
        <f t="shared" si="1"/>
        <v>0</v>
      </c>
      <c r="DT8" s="23">
        <f t="shared" si="2"/>
        <v>0</v>
      </c>
      <c r="DU8" s="23">
        <f t="shared" si="3"/>
        <v>0</v>
      </c>
      <c r="DV8" s="23">
        <f t="shared" si="4"/>
        <v>0</v>
      </c>
      <c r="DW8" s="23">
        <f t="shared" si="5"/>
        <v>0</v>
      </c>
      <c r="DX8" s="23">
        <f t="shared" si="6"/>
        <v>0</v>
      </c>
      <c r="DY8" s="23">
        <f t="shared" si="7"/>
        <v>0</v>
      </c>
      <c r="DZ8" s="23">
        <f t="shared" si="8"/>
        <v>0</v>
      </c>
      <c r="EA8" s="23">
        <f t="shared" si="9"/>
        <v>0</v>
      </c>
      <c r="EB8" s="23">
        <f t="shared" si="10"/>
        <v>0</v>
      </c>
      <c r="EC8" s="23">
        <f t="shared" si="11"/>
        <v>0</v>
      </c>
      <c r="ED8" s="23">
        <f t="shared" si="12"/>
        <v>0</v>
      </c>
      <c r="EE8" s="23">
        <f t="shared" si="13"/>
        <v>0</v>
      </c>
      <c r="EF8" s="23">
        <f t="shared" si="14"/>
        <v>0</v>
      </c>
      <c r="EG8" s="23">
        <f t="shared" si="15"/>
        <v>0</v>
      </c>
      <c r="EH8" s="23">
        <f t="shared" si="16"/>
        <v>0</v>
      </c>
      <c r="EI8" s="23">
        <f t="shared" si="17"/>
        <v>0</v>
      </c>
      <c r="EJ8" s="23">
        <f t="shared" si="18"/>
        <v>0</v>
      </c>
      <c r="EK8" s="23">
        <f t="shared" si="19"/>
        <v>0</v>
      </c>
      <c r="EL8" s="23">
        <f t="shared" si="20"/>
        <v>0</v>
      </c>
      <c r="EM8" s="23">
        <f t="shared" si="21"/>
        <v>0</v>
      </c>
      <c r="EN8" s="23">
        <f t="shared" si="22"/>
        <v>0</v>
      </c>
      <c r="EO8" s="23">
        <f t="shared" si="23"/>
        <v>0</v>
      </c>
      <c r="EP8" s="23">
        <f t="shared" si="24"/>
        <v>0</v>
      </c>
      <c r="EQ8" s="23">
        <f t="shared" si="25"/>
        <v>0</v>
      </c>
      <c r="ER8" s="23">
        <f t="shared" si="26"/>
        <v>0</v>
      </c>
      <c r="ES8" s="23">
        <f t="shared" si="27"/>
        <v>0</v>
      </c>
      <c r="ET8" s="23">
        <f t="shared" si="28"/>
        <v>0</v>
      </c>
      <c r="EU8" s="23">
        <f t="shared" si="29"/>
        <v>0</v>
      </c>
      <c r="EV8" s="23">
        <f t="shared" si="30"/>
        <v>0</v>
      </c>
      <c r="EW8" s="23">
        <f t="shared" si="31"/>
        <v>0</v>
      </c>
      <c r="EX8" s="23">
        <f t="shared" si="32"/>
        <v>0</v>
      </c>
      <c r="EY8" s="23">
        <f t="shared" si="33"/>
        <v>0</v>
      </c>
      <c r="EZ8" s="23">
        <f t="shared" si="34"/>
        <v>0</v>
      </c>
      <c r="FA8" s="23">
        <f t="shared" si="35"/>
        <v>0</v>
      </c>
      <c r="FB8" s="23">
        <f t="shared" si="36"/>
        <v>0</v>
      </c>
      <c r="FC8" s="23">
        <f t="shared" si="37"/>
        <v>0</v>
      </c>
      <c r="FD8" s="23">
        <f t="shared" si="38"/>
        <v>0</v>
      </c>
      <c r="FE8" s="23">
        <f t="shared" si="39"/>
        <v>0</v>
      </c>
      <c r="FF8" s="23">
        <f t="shared" si="40"/>
        <v>0</v>
      </c>
      <c r="FG8" s="23">
        <f t="shared" si="41"/>
        <v>0</v>
      </c>
      <c r="FH8" s="23">
        <f t="shared" si="42"/>
        <v>0</v>
      </c>
      <c r="FI8" s="23">
        <f t="shared" si="43"/>
        <v>0</v>
      </c>
      <c r="FJ8" s="23">
        <f t="shared" si="44"/>
        <v>0</v>
      </c>
      <c r="FK8" s="23">
        <f t="shared" si="45"/>
        <v>0</v>
      </c>
      <c r="FL8" s="23">
        <f t="shared" si="46"/>
        <v>0</v>
      </c>
      <c r="FM8" s="23">
        <f t="shared" si="47"/>
        <v>0</v>
      </c>
      <c r="FN8" s="23">
        <f t="shared" si="48"/>
        <v>0</v>
      </c>
      <c r="FO8" s="23">
        <f t="shared" si="49"/>
        <v>0</v>
      </c>
      <c r="FP8" s="23">
        <f t="shared" si="50"/>
        <v>0</v>
      </c>
      <c r="FQ8" s="23">
        <f t="shared" si="51"/>
        <v>0</v>
      </c>
      <c r="FR8" s="23">
        <f t="shared" si="52"/>
        <v>0</v>
      </c>
      <c r="FS8" s="23">
        <f t="shared" si="53"/>
        <v>0</v>
      </c>
      <c r="FT8" s="23">
        <f t="shared" si="54"/>
        <v>0</v>
      </c>
      <c r="FU8" s="23">
        <f t="shared" si="55"/>
        <v>0</v>
      </c>
      <c r="FV8" s="23">
        <f t="shared" si="56"/>
        <v>0</v>
      </c>
      <c r="FW8" s="23">
        <f t="shared" si="57"/>
        <v>0</v>
      </c>
      <c r="FX8" s="23">
        <f t="shared" si="58"/>
        <v>0</v>
      </c>
      <c r="FY8" s="23">
        <f t="shared" si="59"/>
        <v>0</v>
      </c>
      <c r="FZ8" s="23">
        <f t="shared" si="60"/>
        <v>0</v>
      </c>
      <c r="GA8" s="23">
        <f t="shared" si="61"/>
        <v>0</v>
      </c>
      <c r="GB8" s="23">
        <f t="shared" si="62"/>
        <v>0</v>
      </c>
      <c r="GC8" s="23">
        <f t="shared" si="63"/>
        <v>0</v>
      </c>
      <c r="GD8" s="23">
        <f t="shared" si="64"/>
        <v>0</v>
      </c>
      <c r="GE8" s="23">
        <f t="shared" si="65"/>
        <v>0</v>
      </c>
      <c r="GF8" s="23">
        <f t="shared" si="66"/>
        <v>0</v>
      </c>
      <c r="GG8" s="23">
        <f t="shared" si="67"/>
        <v>0</v>
      </c>
      <c r="GH8" s="23">
        <f t="shared" si="68"/>
        <v>0</v>
      </c>
      <c r="GI8" s="23">
        <f t="shared" si="69"/>
        <v>0</v>
      </c>
      <c r="GJ8" s="23">
        <f t="shared" si="70"/>
        <v>0</v>
      </c>
      <c r="GK8" s="23">
        <f t="shared" si="71"/>
        <v>0</v>
      </c>
      <c r="GL8" s="23">
        <f t="shared" si="72"/>
        <v>0</v>
      </c>
      <c r="GM8" s="23">
        <f t="shared" si="73"/>
        <v>0</v>
      </c>
      <c r="GN8" s="23">
        <f t="shared" si="74"/>
        <v>0</v>
      </c>
      <c r="GO8" s="23">
        <f t="shared" si="75"/>
        <v>0</v>
      </c>
      <c r="GP8" s="23">
        <f t="shared" si="76"/>
        <v>0</v>
      </c>
      <c r="GQ8" s="23">
        <f t="shared" si="77"/>
        <v>0</v>
      </c>
      <c r="GR8" s="23">
        <f t="shared" si="78"/>
        <v>0</v>
      </c>
      <c r="GS8" s="23">
        <f t="shared" si="79"/>
        <v>0</v>
      </c>
      <c r="GT8" s="23">
        <f t="shared" si="80"/>
        <v>0</v>
      </c>
      <c r="GU8" s="23">
        <f t="shared" si="81"/>
        <v>0</v>
      </c>
      <c r="GV8" s="23">
        <f t="shared" si="82"/>
        <v>0</v>
      </c>
      <c r="GW8" s="23">
        <f t="shared" si="83"/>
        <v>0</v>
      </c>
      <c r="GX8" s="23">
        <f t="shared" si="84"/>
        <v>0</v>
      </c>
      <c r="GY8" s="23">
        <f t="shared" si="85"/>
        <v>0</v>
      </c>
      <c r="GZ8" s="23">
        <f t="shared" si="86"/>
        <v>0</v>
      </c>
      <c r="HA8" s="23">
        <f t="shared" si="87"/>
        <v>0</v>
      </c>
      <c r="HB8" s="23">
        <f t="shared" si="88"/>
        <v>0</v>
      </c>
      <c r="HC8" s="23">
        <f t="shared" si="89"/>
        <v>0</v>
      </c>
      <c r="HD8" s="23">
        <f t="shared" si="90"/>
        <v>0</v>
      </c>
      <c r="HE8" s="23">
        <f t="shared" si="91"/>
        <v>0</v>
      </c>
      <c r="HF8" s="23">
        <f t="shared" si="92"/>
        <v>0</v>
      </c>
      <c r="HG8" s="23">
        <f t="shared" si="93"/>
        <v>0</v>
      </c>
      <c r="HH8" s="23">
        <f t="shared" si="94"/>
        <v>0</v>
      </c>
      <c r="HI8" s="23">
        <f t="shared" si="95"/>
        <v>0</v>
      </c>
      <c r="HJ8" s="23">
        <f t="shared" si="96"/>
        <v>0</v>
      </c>
      <c r="HK8" s="23">
        <f t="shared" si="97"/>
        <v>0</v>
      </c>
      <c r="HL8" s="23">
        <f t="shared" si="98"/>
        <v>0</v>
      </c>
      <c r="HM8" s="23">
        <f t="shared" si="99"/>
        <v>0</v>
      </c>
      <c r="HN8" s="23">
        <f t="shared" si="100"/>
        <v>0</v>
      </c>
      <c r="HO8" s="23">
        <f t="shared" si="101"/>
        <v>0</v>
      </c>
      <c r="HP8" s="23">
        <f t="shared" si="102"/>
        <v>0</v>
      </c>
      <c r="HQ8" s="23">
        <f t="shared" si="103"/>
        <v>0</v>
      </c>
      <c r="HR8" s="23">
        <f t="shared" si="104"/>
        <v>0</v>
      </c>
      <c r="HS8" s="23">
        <f t="shared" si="105"/>
        <v>0</v>
      </c>
      <c r="HT8" s="23">
        <f t="shared" si="106"/>
        <v>0</v>
      </c>
      <c r="HU8" s="23">
        <f t="shared" si="107"/>
        <v>0</v>
      </c>
      <c r="HV8" s="23">
        <f t="shared" si="108"/>
        <v>0</v>
      </c>
      <c r="HW8" s="23">
        <f t="shared" si="109"/>
        <v>0</v>
      </c>
      <c r="HX8" s="23">
        <f t="shared" si="110"/>
        <v>0</v>
      </c>
      <c r="HY8" s="23">
        <f t="shared" si="111"/>
        <v>0</v>
      </c>
      <c r="HZ8" s="23">
        <f t="shared" si="112"/>
        <v>0</v>
      </c>
      <c r="IA8" s="23">
        <f t="shared" si="113"/>
        <v>0</v>
      </c>
      <c r="IB8" s="23">
        <f t="shared" si="114"/>
        <v>0</v>
      </c>
      <c r="IC8" s="23">
        <f t="shared" si="115"/>
        <v>0</v>
      </c>
      <c r="ID8" s="23">
        <f t="shared" si="116"/>
        <v>0</v>
      </c>
      <c r="IE8" s="23">
        <f t="shared" si="117"/>
        <v>0</v>
      </c>
      <c r="IH8" s="170"/>
    </row>
    <row r="9" spans="1:242" s="14" customFormat="1">
      <c r="A9" s="13">
        <f t="shared" si="119"/>
        <v>6</v>
      </c>
      <c r="B9" s="228" t="s">
        <v>388</v>
      </c>
      <c r="C9" s="33" t="s">
        <v>305</v>
      </c>
      <c r="D9" s="471">
        <v>0</v>
      </c>
      <c r="E9" s="471">
        <v>0</v>
      </c>
      <c r="F9" s="471">
        <v>12</v>
      </c>
      <c r="G9" s="471">
        <v>0</v>
      </c>
      <c r="H9" s="471">
        <v>0</v>
      </c>
      <c r="I9" s="471">
        <v>0</v>
      </c>
      <c r="J9" s="471">
        <v>0</v>
      </c>
      <c r="K9" s="471">
        <v>0</v>
      </c>
      <c r="L9" s="472">
        <v>0</v>
      </c>
      <c r="M9" s="221">
        <v>0</v>
      </c>
      <c r="N9" s="221">
        <v>0</v>
      </c>
      <c r="O9" s="221">
        <v>0</v>
      </c>
      <c r="P9" s="221">
        <v>0</v>
      </c>
      <c r="Q9" s="221">
        <v>0</v>
      </c>
      <c r="R9" s="221">
        <v>0</v>
      </c>
      <c r="S9" s="221">
        <v>0</v>
      </c>
      <c r="T9" s="221">
        <v>0</v>
      </c>
      <c r="U9" s="221">
        <v>0</v>
      </c>
      <c r="V9" s="221">
        <v>0</v>
      </c>
      <c r="W9" s="221">
        <v>0</v>
      </c>
      <c r="X9" s="221">
        <v>0</v>
      </c>
      <c r="Y9" s="221">
        <v>0</v>
      </c>
      <c r="Z9" s="221">
        <v>0</v>
      </c>
      <c r="AA9" s="221">
        <v>0</v>
      </c>
      <c r="AB9" s="33">
        <v>0</v>
      </c>
      <c r="AC9" s="221">
        <v>0</v>
      </c>
      <c r="AD9" s="221">
        <v>0</v>
      </c>
      <c r="AE9" s="221">
        <v>0</v>
      </c>
      <c r="AF9" s="221">
        <v>0</v>
      </c>
      <c r="AG9" s="221">
        <v>0</v>
      </c>
      <c r="AH9" s="221">
        <v>0</v>
      </c>
      <c r="AI9" s="221">
        <v>0</v>
      </c>
      <c r="AJ9" s="221">
        <v>0</v>
      </c>
      <c r="AK9" s="221">
        <v>0</v>
      </c>
      <c r="AL9" s="221">
        <v>0</v>
      </c>
      <c r="AM9" s="33">
        <v>0</v>
      </c>
      <c r="AN9" s="33">
        <v>0</v>
      </c>
      <c r="AO9" s="33">
        <v>0</v>
      </c>
      <c r="AP9" s="33">
        <v>0</v>
      </c>
      <c r="AQ9" s="33">
        <v>0</v>
      </c>
      <c r="AR9" s="33">
        <v>0</v>
      </c>
      <c r="AS9" s="33">
        <v>0</v>
      </c>
      <c r="AT9" s="221">
        <v>0</v>
      </c>
      <c r="AU9" s="221">
        <v>0</v>
      </c>
      <c r="AV9" s="221">
        <v>0</v>
      </c>
      <c r="AW9" s="221">
        <v>0</v>
      </c>
      <c r="AX9" s="221">
        <v>0</v>
      </c>
      <c r="AY9" s="221">
        <v>0</v>
      </c>
      <c r="AZ9" s="221">
        <v>0</v>
      </c>
      <c r="BA9" s="221">
        <v>0</v>
      </c>
      <c r="BB9" s="221">
        <v>0</v>
      </c>
      <c r="BC9" s="221">
        <v>0</v>
      </c>
      <c r="BD9" s="221">
        <v>0</v>
      </c>
      <c r="BE9" s="221">
        <v>0</v>
      </c>
      <c r="BF9" s="345">
        <v>0</v>
      </c>
      <c r="BG9" s="345">
        <v>0</v>
      </c>
      <c r="BH9" s="345">
        <v>0</v>
      </c>
      <c r="BI9" s="345">
        <v>0</v>
      </c>
      <c r="BJ9" s="345">
        <v>0</v>
      </c>
      <c r="BK9" s="345">
        <v>0</v>
      </c>
      <c r="BL9" s="345">
        <v>0</v>
      </c>
      <c r="BM9" s="345">
        <v>0</v>
      </c>
      <c r="BN9" s="345">
        <v>0</v>
      </c>
      <c r="BO9" s="345">
        <v>0</v>
      </c>
      <c r="BP9" s="345">
        <v>0</v>
      </c>
      <c r="BQ9" s="345">
        <v>0</v>
      </c>
      <c r="BR9" s="345">
        <v>0</v>
      </c>
      <c r="BS9" s="345">
        <v>0</v>
      </c>
      <c r="BT9" s="345">
        <v>0</v>
      </c>
      <c r="BU9" s="345">
        <v>12</v>
      </c>
      <c r="BV9" s="345">
        <v>0</v>
      </c>
      <c r="BW9" s="345">
        <v>0</v>
      </c>
      <c r="BX9" s="345">
        <v>0</v>
      </c>
      <c r="BY9" s="345">
        <v>0</v>
      </c>
      <c r="BZ9" s="221">
        <v>0</v>
      </c>
      <c r="CA9" s="221">
        <v>0</v>
      </c>
      <c r="CB9" s="221">
        <v>0</v>
      </c>
      <c r="CC9" s="221">
        <v>0</v>
      </c>
      <c r="CD9" s="221">
        <v>0</v>
      </c>
      <c r="CE9" s="221">
        <v>0</v>
      </c>
      <c r="CF9" s="221">
        <v>0</v>
      </c>
      <c r="CG9" s="221">
        <v>0</v>
      </c>
      <c r="CH9" s="221">
        <v>0</v>
      </c>
      <c r="CI9" s="221">
        <v>0</v>
      </c>
      <c r="CJ9" s="221">
        <v>6</v>
      </c>
      <c r="CK9" s="221">
        <v>0</v>
      </c>
      <c r="CL9" s="221">
        <v>0</v>
      </c>
      <c r="CM9" s="221">
        <v>0</v>
      </c>
      <c r="CN9" s="221">
        <v>0</v>
      </c>
      <c r="CO9" s="221">
        <v>0</v>
      </c>
      <c r="CP9" s="221">
        <v>0</v>
      </c>
      <c r="CQ9" s="221">
        <v>0</v>
      </c>
      <c r="CR9" s="221">
        <v>0</v>
      </c>
      <c r="CS9" s="221">
        <v>0</v>
      </c>
      <c r="CT9" s="221">
        <v>6</v>
      </c>
      <c r="CU9" s="221">
        <v>0</v>
      </c>
      <c r="CV9" s="221">
        <v>0</v>
      </c>
      <c r="CW9" s="221">
        <v>0</v>
      </c>
      <c r="CX9" s="221">
        <v>0</v>
      </c>
      <c r="CY9" s="221">
        <v>0</v>
      </c>
      <c r="CZ9" s="221">
        <v>0</v>
      </c>
      <c r="DA9" s="221">
        <v>0</v>
      </c>
      <c r="DB9" s="221">
        <v>0</v>
      </c>
      <c r="DC9" s="221">
        <v>0</v>
      </c>
      <c r="DD9" s="221">
        <v>0</v>
      </c>
      <c r="DE9" s="221">
        <v>0</v>
      </c>
      <c r="DF9" s="221">
        <v>0</v>
      </c>
      <c r="DG9" s="221">
        <v>0</v>
      </c>
      <c r="DH9" s="33">
        <v>0</v>
      </c>
      <c r="DI9" s="33">
        <v>0</v>
      </c>
      <c r="DJ9" s="33">
        <v>0</v>
      </c>
      <c r="DK9" s="292">
        <v>0</v>
      </c>
      <c r="DL9" s="221">
        <v>0</v>
      </c>
      <c r="DM9" s="221">
        <v>0</v>
      </c>
      <c r="DN9" s="33">
        <v>0</v>
      </c>
      <c r="DO9" s="30">
        <f t="shared" si="0"/>
        <v>36</v>
      </c>
      <c r="DP9" s="19">
        <f t="shared" si="118"/>
        <v>3</v>
      </c>
      <c r="DQ9" s="202"/>
      <c r="DR9" s="203"/>
      <c r="DS9" s="21">
        <f t="shared" si="1"/>
        <v>0</v>
      </c>
      <c r="DT9" s="23">
        <f t="shared" si="2"/>
        <v>0</v>
      </c>
      <c r="DU9" s="23">
        <f t="shared" si="3"/>
        <v>0</v>
      </c>
      <c r="DV9" s="23">
        <f t="shared" si="4"/>
        <v>0</v>
      </c>
      <c r="DW9" s="23">
        <f t="shared" si="5"/>
        <v>0</v>
      </c>
      <c r="DX9" s="23">
        <f t="shared" si="6"/>
        <v>0</v>
      </c>
      <c r="DY9" s="23">
        <f t="shared" si="7"/>
        <v>0</v>
      </c>
      <c r="DZ9" s="23">
        <f t="shared" si="8"/>
        <v>0</v>
      </c>
      <c r="EA9" s="23">
        <f t="shared" si="9"/>
        <v>0</v>
      </c>
      <c r="EB9" s="23">
        <f t="shared" si="10"/>
        <v>0</v>
      </c>
      <c r="EC9" s="23">
        <f t="shared" si="11"/>
        <v>0</v>
      </c>
      <c r="ED9" s="23">
        <f t="shared" si="12"/>
        <v>0</v>
      </c>
      <c r="EE9" s="23">
        <f t="shared" si="13"/>
        <v>0</v>
      </c>
      <c r="EF9" s="23">
        <f t="shared" si="14"/>
        <v>0</v>
      </c>
      <c r="EG9" s="23">
        <f t="shared" si="15"/>
        <v>0</v>
      </c>
      <c r="EH9" s="23">
        <f t="shared" si="16"/>
        <v>0</v>
      </c>
      <c r="EI9" s="23">
        <f t="shared" si="17"/>
        <v>0</v>
      </c>
      <c r="EJ9" s="23">
        <f t="shared" si="18"/>
        <v>0</v>
      </c>
      <c r="EK9" s="23">
        <f t="shared" si="19"/>
        <v>0</v>
      </c>
      <c r="EL9" s="23">
        <f t="shared" si="20"/>
        <v>0</v>
      </c>
      <c r="EM9" s="23">
        <f t="shared" si="21"/>
        <v>0</v>
      </c>
      <c r="EN9" s="23">
        <f t="shared" si="22"/>
        <v>0</v>
      </c>
      <c r="EO9" s="23">
        <f t="shared" si="23"/>
        <v>0</v>
      </c>
      <c r="EP9" s="23">
        <f t="shared" si="24"/>
        <v>0</v>
      </c>
      <c r="EQ9" s="23">
        <f t="shared" si="25"/>
        <v>0</v>
      </c>
      <c r="ER9" s="23">
        <f t="shared" si="26"/>
        <v>0</v>
      </c>
      <c r="ES9" s="23">
        <f t="shared" si="27"/>
        <v>0</v>
      </c>
      <c r="ET9" s="23">
        <f t="shared" si="28"/>
        <v>0</v>
      </c>
      <c r="EU9" s="23">
        <f t="shared" si="29"/>
        <v>0</v>
      </c>
      <c r="EV9" s="23">
        <f t="shared" si="30"/>
        <v>0</v>
      </c>
      <c r="EW9" s="23">
        <f t="shared" si="31"/>
        <v>0</v>
      </c>
      <c r="EX9" s="23">
        <f t="shared" si="32"/>
        <v>0</v>
      </c>
      <c r="EY9" s="23">
        <f t="shared" si="33"/>
        <v>0</v>
      </c>
      <c r="EZ9" s="23">
        <f t="shared" si="34"/>
        <v>0</v>
      </c>
      <c r="FA9" s="23">
        <f t="shared" si="35"/>
        <v>0</v>
      </c>
      <c r="FB9" s="23">
        <f t="shared" si="36"/>
        <v>0</v>
      </c>
      <c r="FC9" s="23">
        <f t="shared" si="37"/>
        <v>0</v>
      </c>
      <c r="FD9" s="23">
        <f t="shared" si="38"/>
        <v>0</v>
      </c>
      <c r="FE9" s="23">
        <f t="shared" si="39"/>
        <v>0</v>
      </c>
      <c r="FF9" s="23">
        <f t="shared" si="40"/>
        <v>0</v>
      </c>
      <c r="FG9" s="23">
        <f t="shared" si="41"/>
        <v>0</v>
      </c>
      <c r="FH9" s="23">
        <f t="shared" si="42"/>
        <v>0</v>
      </c>
      <c r="FI9" s="23">
        <f t="shared" si="43"/>
        <v>0</v>
      </c>
      <c r="FJ9" s="23">
        <f t="shared" si="44"/>
        <v>0</v>
      </c>
      <c r="FK9" s="23">
        <f t="shared" si="45"/>
        <v>0</v>
      </c>
      <c r="FL9" s="23">
        <f t="shared" si="46"/>
        <v>0</v>
      </c>
      <c r="FM9" s="23">
        <f t="shared" si="47"/>
        <v>0</v>
      </c>
      <c r="FN9" s="23">
        <f t="shared" si="48"/>
        <v>0</v>
      </c>
      <c r="FO9" s="23">
        <f t="shared" si="49"/>
        <v>0</v>
      </c>
      <c r="FP9" s="23">
        <f t="shared" si="50"/>
        <v>0</v>
      </c>
      <c r="FQ9" s="23">
        <f t="shared" si="51"/>
        <v>0</v>
      </c>
      <c r="FR9" s="23">
        <f t="shared" si="52"/>
        <v>0</v>
      </c>
      <c r="FS9" s="23">
        <f t="shared" si="53"/>
        <v>0</v>
      </c>
      <c r="FT9" s="23">
        <f t="shared" si="54"/>
        <v>0</v>
      </c>
      <c r="FU9" s="23">
        <f t="shared" si="55"/>
        <v>0</v>
      </c>
      <c r="FV9" s="23">
        <f t="shared" si="56"/>
        <v>0</v>
      </c>
      <c r="FW9" s="23">
        <f t="shared" si="57"/>
        <v>0</v>
      </c>
      <c r="FX9" s="23">
        <f t="shared" si="58"/>
        <v>0</v>
      </c>
      <c r="FY9" s="23">
        <f t="shared" si="59"/>
        <v>0</v>
      </c>
      <c r="FZ9" s="23">
        <f t="shared" si="60"/>
        <v>0</v>
      </c>
      <c r="GA9" s="23">
        <f t="shared" si="61"/>
        <v>0</v>
      </c>
      <c r="GB9" s="23">
        <f t="shared" si="62"/>
        <v>0</v>
      </c>
      <c r="GC9" s="23">
        <f t="shared" si="63"/>
        <v>0</v>
      </c>
      <c r="GD9" s="23">
        <f t="shared" si="64"/>
        <v>0</v>
      </c>
      <c r="GE9" s="23">
        <f t="shared" si="65"/>
        <v>0</v>
      </c>
      <c r="GF9" s="23">
        <f t="shared" si="66"/>
        <v>0</v>
      </c>
      <c r="GG9" s="23">
        <f t="shared" si="67"/>
        <v>0</v>
      </c>
      <c r="GH9" s="23">
        <f t="shared" si="68"/>
        <v>0</v>
      </c>
      <c r="GI9" s="23">
        <f t="shared" si="69"/>
        <v>0</v>
      </c>
      <c r="GJ9" s="23">
        <f t="shared" si="70"/>
        <v>0</v>
      </c>
      <c r="GK9" s="23">
        <f t="shared" si="71"/>
        <v>0</v>
      </c>
      <c r="GL9" s="23">
        <f t="shared" si="72"/>
        <v>0</v>
      </c>
      <c r="GM9" s="23">
        <f t="shared" si="73"/>
        <v>0</v>
      </c>
      <c r="GN9" s="23">
        <f t="shared" si="74"/>
        <v>0</v>
      </c>
      <c r="GO9" s="23">
        <f t="shared" si="75"/>
        <v>0</v>
      </c>
      <c r="GP9" s="23">
        <f t="shared" si="76"/>
        <v>0</v>
      </c>
      <c r="GQ9" s="23">
        <f t="shared" si="77"/>
        <v>0</v>
      </c>
      <c r="GR9" s="23">
        <f t="shared" si="78"/>
        <v>0</v>
      </c>
      <c r="GS9" s="23">
        <f t="shared" si="79"/>
        <v>0</v>
      </c>
      <c r="GT9" s="23">
        <f t="shared" si="80"/>
        <v>0</v>
      </c>
      <c r="GU9" s="23">
        <f t="shared" si="81"/>
        <v>0</v>
      </c>
      <c r="GV9" s="23">
        <f t="shared" si="82"/>
        <v>0</v>
      </c>
      <c r="GW9" s="23">
        <f t="shared" si="83"/>
        <v>0</v>
      </c>
      <c r="GX9" s="23">
        <f t="shared" si="84"/>
        <v>0</v>
      </c>
      <c r="GY9" s="23">
        <f t="shared" si="85"/>
        <v>0</v>
      </c>
      <c r="GZ9" s="23">
        <f t="shared" si="86"/>
        <v>0</v>
      </c>
      <c r="HA9" s="23">
        <f t="shared" si="87"/>
        <v>0</v>
      </c>
      <c r="HB9" s="23">
        <f t="shared" si="88"/>
        <v>0</v>
      </c>
      <c r="HC9" s="23">
        <f t="shared" si="89"/>
        <v>0</v>
      </c>
      <c r="HD9" s="23">
        <f t="shared" si="90"/>
        <v>0</v>
      </c>
      <c r="HE9" s="23">
        <f t="shared" si="91"/>
        <v>0</v>
      </c>
      <c r="HF9" s="23">
        <f t="shared" si="92"/>
        <v>0</v>
      </c>
      <c r="HG9" s="23">
        <f t="shared" si="93"/>
        <v>0</v>
      </c>
      <c r="HH9" s="23">
        <f t="shared" si="94"/>
        <v>0</v>
      </c>
      <c r="HI9" s="23">
        <f t="shared" si="95"/>
        <v>0</v>
      </c>
      <c r="HJ9" s="23">
        <f t="shared" si="96"/>
        <v>0</v>
      </c>
      <c r="HK9" s="23">
        <f t="shared" si="97"/>
        <v>0</v>
      </c>
      <c r="HL9" s="23">
        <f t="shared" si="98"/>
        <v>0</v>
      </c>
      <c r="HM9" s="23">
        <f t="shared" si="99"/>
        <v>0</v>
      </c>
      <c r="HN9" s="23">
        <f t="shared" si="100"/>
        <v>0</v>
      </c>
      <c r="HO9" s="23">
        <f t="shared" si="101"/>
        <v>0</v>
      </c>
      <c r="HP9" s="23">
        <f t="shared" si="102"/>
        <v>0</v>
      </c>
      <c r="HQ9" s="23">
        <f t="shared" si="103"/>
        <v>0</v>
      </c>
      <c r="HR9" s="23">
        <f t="shared" si="104"/>
        <v>0</v>
      </c>
      <c r="HS9" s="23">
        <f t="shared" si="105"/>
        <v>0</v>
      </c>
      <c r="HT9" s="23">
        <f t="shared" si="106"/>
        <v>0</v>
      </c>
      <c r="HU9" s="23">
        <f t="shared" si="107"/>
        <v>0</v>
      </c>
      <c r="HV9" s="23">
        <f t="shared" si="108"/>
        <v>0</v>
      </c>
      <c r="HW9" s="23">
        <f t="shared" si="109"/>
        <v>0</v>
      </c>
      <c r="HX9" s="23">
        <f t="shared" si="110"/>
        <v>0</v>
      </c>
      <c r="HY9" s="23">
        <f t="shared" si="111"/>
        <v>0</v>
      </c>
      <c r="HZ9" s="23">
        <f t="shared" si="112"/>
        <v>0</v>
      </c>
      <c r="IA9" s="23">
        <f t="shared" si="113"/>
        <v>0</v>
      </c>
      <c r="IB9" s="23">
        <f t="shared" si="114"/>
        <v>0</v>
      </c>
      <c r="IC9" s="23">
        <f t="shared" si="115"/>
        <v>0</v>
      </c>
      <c r="ID9" s="23">
        <f t="shared" si="116"/>
        <v>0</v>
      </c>
      <c r="IE9" s="23">
        <f t="shared" si="117"/>
        <v>0</v>
      </c>
      <c r="IH9" s="170"/>
    </row>
    <row r="10" spans="1:242" s="14" customFormat="1">
      <c r="A10" s="13">
        <f t="shared" si="119"/>
        <v>7</v>
      </c>
      <c r="B10" s="228" t="s">
        <v>389</v>
      </c>
      <c r="C10" s="33" t="s">
        <v>305</v>
      </c>
      <c r="D10" s="471">
        <v>0</v>
      </c>
      <c r="E10" s="471">
        <v>0</v>
      </c>
      <c r="F10" s="471">
        <v>24</v>
      </c>
      <c r="G10" s="471">
        <v>0</v>
      </c>
      <c r="H10" s="471">
        <v>0</v>
      </c>
      <c r="I10" s="471">
        <v>0</v>
      </c>
      <c r="J10" s="471">
        <v>6</v>
      </c>
      <c r="K10" s="471">
        <v>0</v>
      </c>
      <c r="L10" s="472">
        <v>0</v>
      </c>
      <c r="M10" s="221">
        <v>0</v>
      </c>
      <c r="N10" s="221">
        <v>0</v>
      </c>
      <c r="O10" s="221">
        <v>10</v>
      </c>
      <c r="P10" s="221">
        <v>0</v>
      </c>
      <c r="Q10" s="221">
        <v>0</v>
      </c>
      <c r="R10" s="221">
        <v>0</v>
      </c>
      <c r="S10" s="221">
        <v>6</v>
      </c>
      <c r="T10" s="221">
        <v>0</v>
      </c>
      <c r="U10" s="221">
        <v>6</v>
      </c>
      <c r="V10" s="221">
        <v>0</v>
      </c>
      <c r="W10" s="221">
        <v>0</v>
      </c>
      <c r="X10" s="221">
        <v>0</v>
      </c>
      <c r="Y10" s="221">
        <v>0</v>
      </c>
      <c r="Z10" s="221">
        <v>0</v>
      </c>
      <c r="AA10" s="221">
        <v>0</v>
      </c>
      <c r="AB10" s="33">
        <v>0</v>
      </c>
      <c r="AC10" s="221">
        <v>0</v>
      </c>
      <c r="AD10" s="221">
        <v>0</v>
      </c>
      <c r="AE10" s="221">
        <v>0</v>
      </c>
      <c r="AF10" s="221">
        <v>0</v>
      </c>
      <c r="AG10" s="221">
        <v>0</v>
      </c>
      <c r="AH10" s="221">
        <v>0</v>
      </c>
      <c r="AI10" s="221">
        <v>0</v>
      </c>
      <c r="AJ10" s="221">
        <v>0</v>
      </c>
      <c r="AK10" s="221">
        <v>0</v>
      </c>
      <c r="AL10" s="221">
        <v>0</v>
      </c>
      <c r="AM10" s="33">
        <v>12</v>
      </c>
      <c r="AN10" s="33">
        <v>2</v>
      </c>
      <c r="AO10" s="33">
        <v>2</v>
      </c>
      <c r="AP10" s="33">
        <v>6</v>
      </c>
      <c r="AQ10" s="33">
        <v>2</v>
      </c>
      <c r="AR10" s="33">
        <v>2</v>
      </c>
      <c r="AS10" s="33">
        <v>6</v>
      </c>
      <c r="AT10" s="221">
        <v>0</v>
      </c>
      <c r="AU10" s="221">
        <v>0</v>
      </c>
      <c r="AV10" s="221">
        <v>24</v>
      </c>
      <c r="AW10" s="221">
        <v>0</v>
      </c>
      <c r="AX10" s="221">
        <v>0</v>
      </c>
      <c r="AY10" s="221">
        <v>0</v>
      </c>
      <c r="AZ10" s="221">
        <v>0</v>
      </c>
      <c r="BA10" s="221">
        <v>0</v>
      </c>
      <c r="BB10" s="221">
        <v>0</v>
      </c>
      <c r="BC10" s="221">
        <v>6</v>
      </c>
      <c r="BD10" s="221">
        <v>0</v>
      </c>
      <c r="BE10" s="221">
        <v>0</v>
      </c>
      <c r="BF10" s="345">
        <v>6</v>
      </c>
      <c r="BG10" s="345">
        <v>1</v>
      </c>
      <c r="BH10" s="345">
        <v>1</v>
      </c>
      <c r="BI10" s="345">
        <v>1</v>
      </c>
      <c r="BJ10" s="345">
        <v>1</v>
      </c>
      <c r="BK10" s="345">
        <v>1</v>
      </c>
      <c r="BL10" s="345">
        <v>1</v>
      </c>
      <c r="BM10" s="345">
        <v>1</v>
      </c>
      <c r="BN10" s="345">
        <v>2</v>
      </c>
      <c r="BO10" s="345">
        <v>2</v>
      </c>
      <c r="BP10" s="345">
        <v>1</v>
      </c>
      <c r="BQ10" s="345">
        <v>2</v>
      </c>
      <c r="BR10" s="345">
        <v>1</v>
      </c>
      <c r="BS10" s="345">
        <v>0</v>
      </c>
      <c r="BT10" s="345">
        <v>0</v>
      </c>
      <c r="BU10" s="345">
        <v>12</v>
      </c>
      <c r="BV10" s="345">
        <v>0</v>
      </c>
      <c r="BW10" s="345">
        <v>6</v>
      </c>
      <c r="BX10" s="345">
        <v>0</v>
      </c>
      <c r="BY10" s="345">
        <v>0</v>
      </c>
      <c r="BZ10" s="221">
        <v>6</v>
      </c>
      <c r="CA10" s="221">
        <v>0</v>
      </c>
      <c r="CB10" s="221">
        <v>0</v>
      </c>
      <c r="CC10" s="221">
        <v>0</v>
      </c>
      <c r="CD10" s="221">
        <v>0</v>
      </c>
      <c r="CE10" s="221">
        <v>0</v>
      </c>
      <c r="CF10" s="221">
        <v>0</v>
      </c>
      <c r="CG10" s="221">
        <v>0</v>
      </c>
      <c r="CH10" s="221">
        <v>0</v>
      </c>
      <c r="CI10" s="221">
        <v>0</v>
      </c>
      <c r="CJ10" s="221">
        <v>6</v>
      </c>
      <c r="CK10" s="221">
        <v>0</v>
      </c>
      <c r="CL10" s="221">
        <v>0</v>
      </c>
      <c r="CM10" s="221">
        <v>0</v>
      </c>
      <c r="CN10" s="221">
        <v>0</v>
      </c>
      <c r="CO10" s="221">
        <v>0</v>
      </c>
      <c r="CP10" s="221">
        <v>0</v>
      </c>
      <c r="CQ10" s="221">
        <v>6</v>
      </c>
      <c r="CR10" s="221">
        <v>0</v>
      </c>
      <c r="CS10" s="221">
        <v>6</v>
      </c>
      <c r="CT10" s="221">
        <v>0</v>
      </c>
      <c r="CU10" s="221">
        <v>0</v>
      </c>
      <c r="CV10" s="221">
        <v>0</v>
      </c>
      <c r="CW10" s="221">
        <v>3</v>
      </c>
      <c r="CX10" s="221">
        <v>3</v>
      </c>
      <c r="CY10" s="221">
        <v>2</v>
      </c>
      <c r="CZ10" s="221">
        <v>6</v>
      </c>
      <c r="DA10" s="221">
        <v>2</v>
      </c>
      <c r="DB10" s="221">
        <v>2</v>
      </c>
      <c r="DC10" s="221">
        <v>2</v>
      </c>
      <c r="DD10" s="221">
        <v>0</v>
      </c>
      <c r="DE10" s="221">
        <v>0</v>
      </c>
      <c r="DF10" s="221">
        <v>6</v>
      </c>
      <c r="DG10" s="221">
        <v>0</v>
      </c>
      <c r="DH10" s="33">
        <v>0</v>
      </c>
      <c r="DI10" s="33">
        <v>0</v>
      </c>
      <c r="DJ10" s="33">
        <v>2</v>
      </c>
      <c r="DK10" s="292">
        <v>10.8</v>
      </c>
      <c r="DL10" s="221">
        <v>0</v>
      </c>
      <c r="DM10" s="221">
        <v>0</v>
      </c>
      <c r="DN10" s="33">
        <v>0</v>
      </c>
      <c r="DO10" s="30">
        <f t="shared" si="0"/>
        <v>215.8</v>
      </c>
      <c r="DP10" s="19">
        <f t="shared" si="118"/>
        <v>17.983333333333334</v>
      </c>
      <c r="DQ10" s="202"/>
      <c r="DR10" s="203"/>
      <c r="DS10" s="21">
        <f t="shared" si="1"/>
        <v>0</v>
      </c>
      <c r="DT10" s="23">
        <f t="shared" si="2"/>
        <v>0</v>
      </c>
      <c r="DU10" s="23">
        <f t="shared" si="3"/>
        <v>0</v>
      </c>
      <c r="DV10" s="23">
        <f t="shared" si="4"/>
        <v>0</v>
      </c>
      <c r="DW10" s="23">
        <f t="shared" si="5"/>
        <v>0</v>
      </c>
      <c r="DX10" s="23">
        <f t="shared" si="6"/>
        <v>0</v>
      </c>
      <c r="DY10" s="23">
        <f t="shared" si="7"/>
        <v>0</v>
      </c>
      <c r="DZ10" s="23">
        <f t="shared" si="8"/>
        <v>0</v>
      </c>
      <c r="EA10" s="23">
        <f t="shared" si="9"/>
        <v>0</v>
      </c>
      <c r="EB10" s="23">
        <f t="shared" si="10"/>
        <v>0</v>
      </c>
      <c r="EC10" s="23">
        <f t="shared" si="11"/>
        <v>0</v>
      </c>
      <c r="ED10" s="23">
        <f t="shared" si="12"/>
        <v>0</v>
      </c>
      <c r="EE10" s="23">
        <f t="shared" si="13"/>
        <v>0</v>
      </c>
      <c r="EF10" s="23">
        <f t="shared" si="14"/>
        <v>0</v>
      </c>
      <c r="EG10" s="23">
        <f t="shared" si="15"/>
        <v>0</v>
      </c>
      <c r="EH10" s="23">
        <f t="shared" si="16"/>
        <v>0</v>
      </c>
      <c r="EI10" s="23">
        <f t="shared" si="17"/>
        <v>0</v>
      </c>
      <c r="EJ10" s="23">
        <f t="shared" si="18"/>
        <v>0</v>
      </c>
      <c r="EK10" s="23">
        <f t="shared" si="19"/>
        <v>0</v>
      </c>
      <c r="EL10" s="23">
        <f t="shared" si="20"/>
        <v>0</v>
      </c>
      <c r="EM10" s="23">
        <f t="shared" si="21"/>
        <v>0</v>
      </c>
      <c r="EN10" s="23">
        <f t="shared" si="22"/>
        <v>0</v>
      </c>
      <c r="EO10" s="23">
        <f t="shared" si="23"/>
        <v>0</v>
      </c>
      <c r="EP10" s="23">
        <f t="shared" si="24"/>
        <v>0</v>
      </c>
      <c r="EQ10" s="23">
        <f t="shared" si="25"/>
        <v>0</v>
      </c>
      <c r="ER10" s="23">
        <f t="shared" si="26"/>
        <v>0</v>
      </c>
      <c r="ES10" s="23">
        <f t="shared" si="27"/>
        <v>0</v>
      </c>
      <c r="ET10" s="23">
        <f t="shared" si="28"/>
        <v>0</v>
      </c>
      <c r="EU10" s="23">
        <f t="shared" si="29"/>
        <v>0</v>
      </c>
      <c r="EV10" s="23">
        <f t="shared" si="30"/>
        <v>0</v>
      </c>
      <c r="EW10" s="23">
        <f t="shared" si="31"/>
        <v>0</v>
      </c>
      <c r="EX10" s="23">
        <f t="shared" si="32"/>
        <v>0</v>
      </c>
      <c r="EY10" s="23">
        <f t="shared" si="33"/>
        <v>0</v>
      </c>
      <c r="EZ10" s="23">
        <f t="shared" si="34"/>
        <v>0</v>
      </c>
      <c r="FA10" s="23">
        <f t="shared" si="35"/>
        <v>0</v>
      </c>
      <c r="FB10" s="23">
        <f t="shared" si="36"/>
        <v>0</v>
      </c>
      <c r="FC10" s="23">
        <f t="shared" si="37"/>
        <v>0</v>
      </c>
      <c r="FD10" s="23">
        <f t="shared" si="38"/>
        <v>0</v>
      </c>
      <c r="FE10" s="23">
        <f t="shared" si="39"/>
        <v>0</v>
      </c>
      <c r="FF10" s="23">
        <f t="shared" si="40"/>
        <v>0</v>
      </c>
      <c r="FG10" s="23">
        <f t="shared" si="41"/>
        <v>0</v>
      </c>
      <c r="FH10" s="23">
        <f t="shared" si="42"/>
        <v>0</v>
      </c>
      <c r="FI10" s="23">
        <f t="shared" si="43"/>
        <v>0</v>
      </c>
      <c r="FJ10" s="23">
        <f t="shared" si="44"/>
        <v>0</v>
      </c>
      <c r="FK10" s="23">
        <f t="shared" si="45"/>
        <v>0</v>
      </c>
      <c r="FL10" s="23">
        <f t="shared" si="46"/>
        <v>0</v>
      </c>
      <c r="FM10" s="23">
        <f t="shared" si="47"/>
        <v>0</v>
      </c>
      <c r="FN10" s="23">
        <f t="shared" si="48"/>
        <v>0</v>
      </c>
      <c r="FO10" s="23">
        <f t="shared" si="49"/>
        <v>0</v>
      </c>
      <c r="FP10" s="23">
        <f t="shared" si="50"/>
        <v>0</v>
      </c>
      <c r="FQ10" s="23">
        <f t="shared" si="51"/>
        <v>0</v>
      </c>
      <c r="FR10" s="23">
        <f t="shared" si="52"/>
        <v>0</v>
      </c>
      <c r="FS10" s="23">
        <f t="shared" si="53"/>
        <v>0</v>
      </c>
      <c r="FT10" s="23">
        <f t="shared" si="54"/>
        <v>0</v>
      </c>
      <c r="FU10" s="23">
        <f t="shared" si="55"/>
        <v>0</v>
      </c>
      <c r="FV10" s="23">
        <f t="shared" si="56"/>
        <v>0</v>
      </c>
      <c r="FW10" s="23">
        <f t="shared" si="57"/>
        <v>0</v>
      </c>
      <c r="FX10" s="23">
        <f t="shared" si="58"/>
        <v>0</v>
      </c>
      <c r="FY10" s="23">
        <f t="shared" si="59"/>
        <v>0</v>
      </c>
      <c r="FZ10" s="23">
        <f t="shared" si="60"/>
        <v>0</v>
      </c>
      <c r="GA10" s="23">
        <f t="shared" si="61"/>
        <v>0</v>
      </c>
      <c r="GB10" s="23">
        <f t="shared" si="62"/>
        <v>0</v>
      </c>
      <c r="GC10" s="23">
        <f t="shared" si="63"/>
        <v>0</v>
      </c>
      <c r="GD10" s="23">
        <f t="shared" si="64"/>
        <v>0</v>
      </c>
      <c r="GE10" s="23">
        <f t="shared" si="65"/>
        <v>0</v>
      </c>
      <c r="GF10" s="23">
        <f t="shared" si="66"/>
        <v>0</v>
      </c>
      <c r="GG10" s="23">
        <f t="shared" si="67"/>
        <v>0</v>
      </c>
      <c r="GH10" s="23">
        <f t="shared" si="68"/>
        <v>0</v>
      </c>
      <c r="GI10" s="23">
        <f t="shared" si="69"/>
        <v>0</v>
      </c>
      <c r="GJ10" s="23">
        <f t="shared" si="70"/>
        <v>0</v>
      </c>
      <c r="GK10" s="23">
        <f t="shared" si="71"/>
        <v>0</v>
      </c>
      <c r="GL10" s="23">
        <f t="shared" si="72"/>
        <v>0</v>
      </c>
      <c r="GM10" s="23">
        <f t="shared" si="73"/>
        <v>0</v>
      </c>
      <c r="GN10" s="23">
        <f t="shared" si="74"/>
        <v>0</v>
      </c>
      <c r="GO10" s="23">
        <f t="shared" si="75"/>
        <v>0</v>
      </c>
      <c r="GP10" s="23">
        <f t="shared" si="76"/>
        <v>0</v>
      </c>
      <c r="GQ10" s="23">
        <f t="shared" si="77"/>
        <v>0</v>
      </c>
      <c r="GR10" s="23">
        <f t="shared" si="78"/>
        <v>0</v>
      </c>
      <c r="GS10" s="23">
        <f t="shared" si="79"/>
        <v>0</v>
      </c>
      <c r="GT10" s="23">
        <f t="shared" si="80"/>
        <v>0</v>
      </c>
      <c r="GU10" s="23">
        <f t="shared" si="81"/>
        <v>0</v>
      </c>
      <c r="GV10" s="23">
        <f t="shared" si="82"/>
        <v>0</v>
      </c>
      <c r="GW10" s="23">
        <f t="shared" si="83"/>
        <v>0</v>
      </c>
      <c r="GX10" s="23">
        <f t="shared" si="84"/>
        <v>0</v>
      </c>
      <c r="GY10" s="23">
        <f t="shared" si="85"/>
        <v>0</v>
      </c>
      <c r="GZ10" s="23">
        <f t="shared" si="86"/>
        <v>0</v>
      </c>
      <c r="HA10" s="23">
        <f t="shared" si="87"/>
        <v>0</v>
      </c>
      <c r="HB10" s="23">
        <f t="shared" si="88"/>
        <v>0</v>
      </c>
      <c r="HC10" s="23">
        <f t="shared" si="89"/>
        <v>0</v>
      </c>
      <c r="HD10" s="23">
        <f t="shared" si="90"/>
        <v>0</v>
      </c>
      <c r="HE10" s="23">
        <f t="shared" si="91"/>
        <v>0</v>
      </c>
      <c r="HF10" s="23">
        <f t="shared" si="92"/>
        <v>0</v>
      </c>
      <c r="HG10" s="23">
        <f t="shared" si="93"/>
        <v>0</v>
      </c>
      <c r="HH10" s="23">
        <f t="shared" si="94"/>
        <v>0</v>
      </c>
      <c r="HI10" s="23">
        <f t="shared" si="95"/>
        <v>0</v>
      </c>
      <c r="HJ10" s="23">
        <f t="shared" si="96"/>
        <v>0</v>
      </c>
      <c r="HK10" s="23">
        <f t="shared" si="97"/>
        <v>0</v>
      </c>
      <c r="HL10" s="23">
        <f t="shared" si="98"/>
        <v>0</v>
      </c>
      <c r="HM10" s="23">
        <f t="shared" si="99"/>
        <v>0</v>
      </c>
      <c r="HN10" s="23">
        <f t="shared" si="100"/>
        <v>0</v>
      </c>
      <c r="HO10" s="23">
        <f t="shared" si="101"/>
        <v>0</v>
      </c>
      <c r="HP10" s="23">
        <f t="shared" si="102"/>
        <v>0</v>
      </c>
      <c r="HQ10" s="23">
        <f t="shared" si="103"/>
        <v>0</v>
      </c>
      <c r="HR10" s="23">
        <f t="shared" si="104"/>
        <v>0</v>
      </c>
      <c r="HS10" s="23">
        <f t="shared" si="105"/>
        <v>0</v>
      </c>
      <c r="HT10" s="23">
        <f t="shared" si="106"/>
        <v>0</v>
      </c>
      <c r="HU10" s="23">
        <f t="shared" si="107"/>
        <v>0</v>
      </c>
      <c r="HV10" s="23">
        <f t="shared" si="108"/>
        <v>0</v>
      </c>
      <c r="HW10" s="23">
        <f t="shared" si="109"/>
        <v>0</v>
      </c>
      <c r="HX10" s="23">
        <f t="shared" si="110"/>
        <v>0</v>
      </c>
      <c r="HY10" s="23">
        <f t="shared" si="111"/>
        <v>0</v>
      </c>
      <c r="HZ10" s="23">
        <f t="shared" si="112"/>
        <v>0</v>
      </c>
      <c r="IA10" s="23">
        <f t="shared" si="113"/>
        <v>0</v>
      </c>
      <c r="IB10" s="23">
        <f t="shared" si="114"/>
        <v>0</v>
      </c>
      <c r="IC10" s="23">
        <f t="shared" si="115"/>
        <v>0</v>
      </c>
      <c r="ID10" s="23">
        <f t="shared" si="116"/>
        <v>0</v>
      </c>
      <c r="IE10" s="23">
        <f t="shared" si="117"/>
        <v>0</v>
      </c>
      <c r="IH10" s="170"/>
    </row>
    <row r="11" spans="1:242" s="14" customFormat="1">
      <c r="A11" s="13">
        <f t="shared" si="119"/>
        <v>8</v>
      </c>
      <c r="B11" s="228" t="s">
        <v>306</v>
      </c>
      <c r="C11" s="33" t="s">
        <v>305</v>
      </c>
      <c r="D11" s="471">
        <v>30</v>
      </c>
      <c r="E11" s="471">
        <v>12</v>
      </c>
      <c r="F11" s="471">
        <v>120</v>
      </c>
      <c r="G11" s="471">
        <v>24</v>
      </c>
      <c r="H11" s="471">
        <v>24</v>
      </c>
      <c r="I11" s="471">
        <v>24</v>
      </c>
      <c r="J11" s="471">
        <v>6</v>
      </c>
      <c r="K11" s="471">
        <v>24</v>
      </c>
      <c r="L11" s="472">
        <v>12</v>
      </c>
      <c r="M11" s="221">
        <v>24</v>
      </c>
      <c r="N11" s="221">
        <v>6</v>
      </c>
      <c r="O11" s="221">
        <v>66</v>
      </c>
      <c r="P11" s="221">
        <v>60</v>
      </c>
      <c r="Q11" s="221">
        <v>24</v>
      </c>
      <c r="R11" s="221">
        <v>18</v>
      </c>
      <c r="S11" s="221">
        <v>36</v>
      </c>
      <c r="T11" s="221">
        <v>12</v>
      </c>
      <c r="U11" s="221">
        <v>18</v>
      </c>
      <c r="V11" s="221">
        <v>12</v>
      </c>
      <c r="W11" s="221">
        <v>18</v>
      </c>
      <c r="X11" s="221">
        <v>6</v>
      </c>
      <c r="Y11" s="221">
        <v>6</v>
      </c>
      <c r="Z11" s="221">
        <v>6</v>
      </c>
      <c r="AA11" s="221">
        <v>6</v>
      </c>
      <c r="AB11" s="33">
        <v>6</v>
      </c>
      <c r="AC11" s="221">
        <v>12</v>
      </c>
      <c r="AD11" s="221">
        <v>6</v>
      </c>
      <c r="AE11" s="221">
        <v>12</v>
      </c>
      <c r="AF11" s="221">
        <v>6</v>
      </c>
      <c r="AG11" s="221">
        <v>6</v>
      </c>
      <c r="AH11" s="221">
        <v>12</v>
      </c>
      <c r="AI11" s="221">
        <v>12</v>
      </c>
      <c r="AJ11" s="221">
        <v>6</v>
      </c>
      <c r="AK11" s="221">
        <v>6</v>
      </c>
      <c r="AL11" s="221">
        <v>12</v>
      </c>
      <c r="AM11" s="33">
        <v>24</v>
      </c>
      <c r="AN11" s="33">
        <v>12</v>
      </c>
      <c r="AO11" s="33">
        <v>6</v>
      </c>
      <c r="AP11" s="33">
        <v>12</v>
      </c>
      <c r="AQ11" s="33">
        <v>18</v>
      </c>
      <c r="AR11" s="33">
        <v>12</v>
      </c>
      <c r="AS11" s="33">
        <v>6</v>
      </c>
      <c r="AT11" s="221">
        <v>6</v>
      </c>
      <c r="AU11" s="221">
        <v>120</v>
      </c>
      <c r="AV11" s="221">
        <v>48</v>
      </c>
      <c r="AW11" s="221">
        <v>8</v>
      </c>
      <c r="AX11" s="221">
        <v>12</v>
      </c>
      <c r="AY11" s="221">
        <v>12</v>
      </c>
      <c r="AZ11" s="221">
        <v>12</v>
      </c>
      <c r="BA11" s="221">
        <v>12</v>
      </c>
      <c r="BB11" s="221">
        <v>24</v>
      </c>
      <c r="BC11" s="221">
        <v>24</v>
      </c>
      <c r="BD11" s="221">
        <v>6</v>
      </c>
      <c r="BE11" s="221">
        <v>0</v>
      </c>
      <c r="BF11" s="345">
        <v>72</v>
      </c>
      <c r="BG11" s="345">
        <v>12</v>
      </c>
      <c r="BH11" s="345">
        <v>6</v>
      </c>
      <c r="BI11" s="345">
        <v>12</v>
      </c>
      <c r="BJ11" s="345">
        <v>12</v>
      </c>
      <c r="BK11" s="345">
        <v>18</v>
      </c>
      <c r="BL11" s="345">
        <v>12</v>
      </c>
      <c r="BM11" s="345">
        <v>12</v>
      </c>
      <c r="BN11" s="345">
        <v>24</v>
      </c>
      <c r="BO11" s="345">
        <v>36</v>
      </c>
      <c r="BP11" s="345">
        <v>6</v>
      </c>
      <c r="BQ11" s="345">
        <v>24</v>
      </c>
      <c r="BR11" s="345">
        <v>12</v>
      </c>
      <c r="BS11" s="345">
        <v>6</v>
      </c>
      <c r="BT11" s="345">
        <v>12</v>
      </c>
      <c r="BU11" s="345">
        <v>24</v>
      </c>
      <c r="BV11" s="345">
        <v>6</v>
      </c>
      <c r="BW11" s="345">
        <v>12</v>
      </c>
      <c r="BX11" s="345">
        <v>12</v>
      </c>
      <c r="BY11" s="345">
        <v>6</v>
      </c>
      <c r="BZ11" s="221">
        <v>12</v>
      </c>
      <c r="CA11" s="221">
        <v>6</v>
      </c>
      <c r="CB11" s="221">
        <v>12</v>
      </c>
      <c r="CC11" s="221">
        <v>12</v>
      </c>
      <c r="CD11" s="221">
        <v>6</v>
      </c>
      <c r="CE11" s="221">
        <v>12</v>
      </c>
      <c r="CF11" s="221">
        <v>30</v>
      </c>
      <c r="CG11" s="221">
        <v>84</v>
      </c>
      <c r="CH11" s="221">
        <v>6</v>
      </c>
      <c r="CI11" s="221">
        <v>6</v>
      </c>
      <c r="CJ11" s="221">
        <v>12</v>
      </c>
      <c r="CK11" s="221">
        <v>6</v>
      </c>
      <c r="CL11" s="221">
        <v>6</v>
      </c>
      <c r="CM11" s="221">
        <v>6</v>
      </c>
      <c r="CN11" s="221">
        <v>18</v>
      </c>
      <c r="CO11" s="221">
        <v>6</v>
      </c>
      <c r="CP11" s="221">
        <v>6</v>
      </c>
      <c r="CQ11" s="221">
        <v>18</v>
      </c>
      <c r="CR11" s="221">
        <v>42</v>
      </c>
      <c r="CS11" s="221">
        <v>6</v>
      </c>
      <c r="CT11" s="221">
        <v>6</v>
      </c>
      <c r="CU11" s="221">
        <v>12</v>
      </c>
      <c r="CV11" s="221">
        <v>6</v>
      </c>
      <c r="CW11" s="221">
        <v>6</v>
      </c>
      <c r="CX11" s="221">
        <v>18</v>
      </c>
      <c r="CY11" s="221">
        <v>6</v>
      </c>
      <c r="CZ11" s="221">
        <v>18</v>
      </c>
      <c r="DA11" s="221">
        <v>6</v>
      </c>
      <c r="DB11" s="221">
        <v>6</v>
      </c>
      <c r="DC11" s="221">
        <v>12</v>
      </c>
      <c r="DD11" s="221">
        <v>6</v>
      </c>
      <c r="DE11" s="221">
        <v>6</v>
      </c>
      <c r="DF11" s="221">
        <v>36</v>
      </c>
      <c r="DG11" s="221">
        <v>0</v>
      </c>
      <c r="DH11" s="33">
        <v>12</v>
      </c>
      <c r="DI11" s="33">
        <v>6</v>
      </c>
      <c r="DJ11" s="33">
        <v>36</v>
      </c>
      <c r="DK11" s="292">
        <v>86.4</v>
      </c>
      <c r="DL11" s="221">
        <v>12</v>
      </c>
      <c r="DM11" s="221">
        <v>24</v>
      </c>
      <c r="DN11" s="33">
        <v>6</v>
      </c>
      <c r="DO11" s="30">
        <f t="shared" si="0"/>
        <v>2038.4</v>
      </c>
      <c r="DP11" s="19">
        <f t="shared" si="118"/>
        <v>169.86666666666667</v>
      </c>
      <c r="DQ11" s="202"/>
      <c r="DR11" s="203"/>
      <c r="DS11" s="21">
        <f t="shared" si="1"/>
        <v>0</v>
      </c>
      <c r="DT11" s="23">
        <f t="shared" si="2"/>
        <v>0</v>
      </c>
      <c r="DU11" s="23">
        <f t="shared" si="3"/>
        <v>0</v>
      </c>
      <c r="DV11" s="23">
        <f t="shared" si="4"/>
        <v>0</v>
      </c>
      <c r="DW11" s="23">
        <f t="shared" si="5"/>
        <v>0</v>
      </c>
      <c r="DX11" s="23">
        <f t="shared" si="6"/>
        <v>0</v>
      </c>
      <c r="DY11" s="23">
        <f t="shared" si="7"/>
        <v>0</v>
      </c>
      <c r="DZ11" s="23">
        <f t="shared" si="8"/>
        <v>0</v>
      </c>
      <c r="EA11" s="23">
        <f t="shared" si="9"/>
        <v>0</v>
      </c>
      <c r="EB11" s="23">
        <f t="shared" si="10"/>
        <v>0</v>
      </c>
      <c r="EC11" s="23">
        <f t="shared" si="11"/>
        <v>0</v>
      </c>
      <c r="ED11" s="23">
        <f t="shared" si="12"/>
        <v>0</v>
      </c>
      <c r="EE11" s="23">
        <f t="shared" si="13"/>
        <v>0</v>
      </c>
      <c r="EF11" s="23">
        <f t="shared" si="14"/>
        <v>0</v>
      </c>
      <c r="EG11" s="23">
        <f t="shared" si="15"/>
        <v>0</v>
      </c>
      <c r="EH11" s="23">
        <f t="shared" si="16"/>
        <v>0</v>
      </c>
      <c r="EI11" s="23">
        <f t="shared" si="17"/>
        <v>0</v>
      </c>
      <c r="EJ11" s="23">
        <f t="shared" si="18"/>
        <v>0</v>
      </c>
      <c r="EK11" s="23">
        <f t="shared" si="19"/>
        <v>0</v>
      </c>
      <c r="EL11" s="23">
        <f t="shared" si="20"/>
        <v>0</v>
      </c>
      <c r="EM11" s="23">
        <f t="shared" si="21"/>
        <v>0</v>
      </c>
      <c r="EN11" s="23">
        <f t="shared" si="22"/>
        <v>0</v>
      </c>
      <c r="EO11" s="23">
        <f t="shared" si="23"/>
        <v>0</v>
      </c>
      <c r="EP11" s="23">
        <f t="shared" si="24"/>
        <v>0</v>
      </c>
      <c r="EQ11" s="23">
        <f t="shared" si="25"/>
        <v>0</v>
      </c>
      <c r="ER11" s="23">
        <f t="shared" si="26"/>
        <v>0</v>
      </c>
      <c r="ES11" s="23">
        <f t="shared" si="27"/>
        <v>0</v>
      </c>
      <c r="ET11" s="23">
        <f t="shared" si="28"/>
        <v>0</v>
      </c>
      <c r="EU11" s="23">
        <f t="shared" si="29"/>
        <v>0</v>
      </c>
      <c r="EV11" s="23">
        <f t="shared" si="30"/>
        <v>0</v>
      </c>
      <c r="EW11" s="23">
        <f t="shared" si="31"/>
        <v>0</v>
      </c>
      <c r="EX11" s="23">
        <f t="shared" si="32"/>
        <v>0</v>
      </c>
      <c r="EY11" s="23">
        <f t="shared" si="33"/>
        <v>0</v>
      </c>
      <c r="EZ11" s="23">
        <f t="shared" si="34"/>
        <v>0</v>
      </c>
      <c r="FA11" s="23">
        <f t="shared" si="35"/>
        <v>0</v>
      </c>
      <c r="FB11" s="23">
        <f t="shared" si="36"/>
        <v>0</v>
      </c>
      <c r="FC11" s="23">
        <f t="shared" si="37"/>
        <v>0</v>
      </c>
      <c r="FD11" s="23">
        <f t="shared" si="38"/>
        <v>0</v>
      </c>
      <c r="FE11" s="23">
        <f t="shared" si="39"/>
        <v>0</v>
      </c>
      <c r="FF11" s="23">
        <f t="shared" si="40"/>
        <v>0</v>
      </c>
      <c r="FG11" s="23">
        <f t="shared" si="41"/>
        <v>0</v>
      </c>
      <c r="FH11" s="23">
        <f t="shared" si="42"/>
        <v>0</v>
      </c>
      <c r="FI11" s="23">
        <f t="shared" si="43"/>
        <v>0</v>
      </c>
      <c r="FJ11" s="23">
        <f t="shared" si="44"/>
        <v>0</v>
      </c>
      <c r="FK11" s="23">
        <f t="shared" si="45"/>
        <v>0</v>
      </c>
      <c r="FL11" s="23">
        <f t="shared" si="46"/>
        <v>0</v>
      </c>
      <c r="FM11" s="23">
        <f t="shared" si="47"/>
        <v>0</v>
      </c>
      <c r="FN11" s="23">
        <f t="shared" si="48"/>
        <v>0</v>
      </c>
      <c r="FO11" s="23">
        <f t="shared" si="49"/>
        <v>0</v>
      </c>
      <c r="FP11" s="23">
        <f t="shared" si="50"/>
        <v>0</v>
      </c>
      <c r="FQ11" s="23">
        <f t="shared" si="51"/>
        <v>0</v>
      </c>
      <c r="FR11" s="23">
        <f t="shared" si="52"/>
        <v>0</v>
      </c>
      <c r="FS11" s="23">
        <f t="shared" si="53"/>
        <v>0</v>
      </c>
      <c r="FT11" s="23">
        <f t="shared" si="54"/>
        <v>0</v>
      </c>
      <c r="FU11" s="23">
        <f t="shared" si="55"/>
        <v>0</v>
      </c>
      <c r="FV11" s="23">
        <f t="shared" si="56"/>
        <v>0</v>
      </c>
      <c r="FW11" s="23">
        <f t="shared" si="57"/>
        <v>0</v>
      </c>
      <c r="FX11" s="23">
        <f t="shared" si="58"/>
        <v>0</v>
      </c>
      <c r="FY11" s="23">
        <f t="shared" si="59"/>
        <v>0</v>
      </c>
      <c r="FZ11" s="23">
        <f t="shared" si="60"/>
        <v>0</v>
      </c>
      <c r="GA11" s="23">
        <f t="shared" si="61"/>
        <v>0</v>
      </c>
      <c r="GB11" s="23">
        <f t="shared" si="62"/>
        <v>0</v>
      </c>
      <c r="GC11" s="23">
        <f t="shared" si="63"/>
        <v>0</v>
      </c>
      <c r="GD11" s="23">
        <f t="shared" si="64"/>
        <v>0</v>
      </c>
      <c r="GE11" s="23">
        <f t="shared" si="65"/>
        <v>0</v>
      </c>
      <c r="GF11" s="23">
        <f t="shared" si="66"/>
        <v>0</v>
      </c>
      <c r="GG11" s="23">
        <f t="shared" si="67"/>
        <v>0</v>
      </c>
      <c r="GH11" s="23">
        <f t="shared" si="68"/>
        <v>0</v>
      </c>
      <c r="GI11" s="23">
        <f t="shared" si="69"/>
        <v>0</v>
      </c>
      <c r="GJ11" s="23">
        <f t="shared" si="70"/>
        <v>0</v>
      </c>
      <c r="GK11" s="23">
        <f t="shared" si="71"/>
        <v>0</v>
      </c>
      <c r="GL11" s="23">
        <f t="shared" si="72"/>
        <v>0</v>
      </c>
      <c r="GM11" s="23">
        <f t="shared" si="73"/>
        <v>0</v>
      </c>
      <c r="GN11" s="23">
        <f t="shared" si="74"/>
        <v>0</v>
      </c>
      <c r="GO11" s="23">
        <f t="shared" si="75"/>
        <v>0</v>
      </c>
      <c r="GP11" s="23">
        <f t="shared" si="76"/>
        <v>0</v>
      </c>
      <c r="GQ11" s="23">
        <f t="shared" si="77"/>
        <v>0</v>
      </c>
      <c r="GR11" s="23">
        <f t="shared" si="78"/>
        <v>0</v>
      </c>
      <c r="GS11" s="23">
        <f t="shared" si="79"/>
        <v>0</v>
      </c>
      <c r="GT11" s="23">
        <f t="shared" si="80"/>
        <v>0</v>
      </c>
      <c r="GU11" s="23">
        <f t="shared" si="81"/>
        <v>0</v>
      </c>
      <c r="GV11" s="23">
        <f t="shared" si="82"/>
        <v>0</v>
      </c>
      <c r="GW11" s="23">
        <f t="shared" si="83"/>
        <v>0</v>
      </c>
      <c r="GX11" s="23">
        <f t="shared" si="84"/>
        <v>0</v>
      </c>
      <c r="GY11" s="23">
        <f t="shared" si="85"/>
        <v>0</v>
      </c>
      <c r="GZ11" s="23">
        <f t="shared" si="86"/>
        <v>0</v>
      </c>
      <c r="HA11" s="23">
        <f t="shared" si="87"/>
        <v>0</v>
      </c>
      <c r="HB11" s="23">
        <f t="shared" si="88"/>
        <v>0</v>
      </c>
      <c r="HC11" s="23">
        <f t="shared" si="89"/>
        <v>0</v>
      </c>
      <c r="HD11" s="23">
        <f t="shared" si="90"/>
        <v>0</v>
      </c>
      <c r="HE11" s="23">
        <f t="shared" si="91"/>
        <v>0</v>
      </c>
      <c r="HF11" s="23">
        <f t="shared" si="92"/>
        <v>0</v>
      </c>
      <c r="HG11" s="23">
        <f t="shared" si="93"/>
        <v>0</v>
      </c>
      <c r="HH11" s="23">
        <f t="shared" si="94"/>
        <v>0</v>
      </c>
      <c r="HI11" s="23">
        <f t="shared" si="95"/>
        <v>0</v>
      </c>
      <c r="HJ11" s="23">
        <f t="shared" si="96"/>
        <v>0</v>
      </c>
      <c r="HK11" s="23">
        <f t="shared" si="97"/>
        <v>0</v>
      </c>
      <c r="HL11" s="23">
        <f t="shared" si="98"/>
        <v>0</v>
      </c>
      <c r="HM11" s="23">
        <f t="shared" si="99"/>
        <v>0</v>
      </c>
      <c r="HN11" s="23">
        <f t="shared" si="100"/>
        <v>0</v>
      </c>
      <c r="HO11" s="23">
        <f t="shared" si="101"/>
        <v>0</v>
      </c>
      <c r="HP11" s="23">
        <f t="shared" si="102"/>
        <v>0</v>
      </c>
      <c r="HQ11" s="23">
        <f t="shared" si="103"/>
        <v>0</v>
      </c>
      <c r="HR11" s="23">
        <f t="shared" si="104"/>
        <v>0</v>
      </c>
      <c r="HS11" s="23">
        <f t="shared" si="105"/>
        <v>0</v>
      </c>
      <c r="HT11" s="23">
        <f t="shared" si="106"/>
        <v>0</v>
      </c>
      <c r="HU11" s="23">
        <f t="shared" si="107"/>
        <v>0</v>
      </c>
      <c r="HV11" s="23">
        <f t="shared" si="108"/>
        <v>0</v>
      </c>
      <c r="HW11" s="23">
        <f t="shared" si="109"/>
        <v>0</v>
      </c>
      <c r="HX11" s="23">
        <f t="shared" si="110"/>
        <v>0</v>
      </c>
      <c r="HY11" s="23">
        <f t="shared" si="111"/>
        <v>0</v>
      </c>
      <c r="HZ11" s="23">
        <f t="shared" si="112"/>
        <v>0</v>
      </c>
      <c r="IA11" s="23">
        <f t="shared" si="113"/>
        <v>0</v>
      </c>
      <c r="IB11" s="23">
        <f t="shared" si="114"/>
        <v>0</v>
      </c>
      <c r="IC11" s="23">
        <f t="shared" si="115"/>
        <v>0</v>
      </c>
      <c r="ID11" s="23">
        <f t="shared" si="116"/>
        <v>0</v>
      </c>
      <c r="IE11" s="23">
        <f t="shared" si="117"/>
        <v>0</v>
      </c>
      <c r="IH11" s="170"/>
    </row>
    <row r="12" spans="1:242" s="14" customFormat="1">
      <c r="A12" s="13">
        <f t="shared" si="119"/>
        <v>9</v>
      </c>
      <c r="B12" s="228" t="s">
        <v>307</v>
      </c>
      <c r="C12" s="33" t="s">
        <v>305</v>
      </c>
      <c r="D12" s="471">
        <v>30</v>
      </c>
      <c r="E12" s="471">
        <v>12</v>
      </c>
      <c r="F12" s="471">
        <v>48</v>
      </c>
      <c r="G12" s="471">
        <v>12</v>
      </c>
      <c r="H12" s="471">
        <v>12</v>
      </c>
      <c r="I12" s="471">
        <v>12</v>
      </c>
      <c r="J12" s="471">
        <v>6</v>
      </c>
      <c r="K12" s="471">
        <v>12</v>
      </c>
      <c r="L12" s="472">
        <v>3</v>
      </c>
      <c r="M12" s="221">
        <v>6</v>
      </c>
      <c r="N12" s="221">
        <v>6</v>
      </c>
      <c r="O12" s="221">
        <v>30</v>
      </c>
      <c r="P12" s="221">
        <v>12</v>
      </c>
      <c r="Q12" s="221">
        <v>6</v>
      </c>
      <c r="R12" s="221">
        <v>6</v>
      </c>
      <c r="S12" s="221">
        <v>0</v>
      </c>
      <c r="T12" s="221">
        <v>6</v>
      </c>
      <c r="U12" s="221">
        <v>12</v>
      </c>
      <c r="V12" s="221">
        <v>6</v>
      </c>
      <c r="W12" s="221">
        <v>0</v>
      </c>
      <c r="X12" s="221">
        <v>0</v>
      </c>
      <c r="Y12" s="221">
        <v>0</v>
      </c>
      <c r="Z12" s="221">
        <v>6</v>
      </c>
      <c r="AA12" s="221">
        <v>6</v>
      </c>
      <c r="AB12" s="33">
        <v>6</v>
      </c>
      <c r="AC12" s="221">
        <v>6</v>
      </c>
      <c r="AD12" s="221">
        <v>6</v>
      </c>
      <c r="AE12" s="221">
        <v>12</v>
      </c>
      <c r="AF12" s="221">
        <v>6</v>
      </c>
      <c r="AG12" s="221">
        <v>6</v>
      </c>
      <c r="AH12" s="221">
        <v>12</v>
      </c>
      <c r="AI12" s="221">
        <v>6</v>
      </c>
      <c r="AJ12" s="221">
        <v>6</v>
      </c>
      <c r="AK12" s="221">
        <v>6</v>
      </c>
      <c r="AL12" s="221">
        <v>6</v>
      </c>
      <c r="AM12" s="33">
        <v>20</v>
      </c>
      <c r="AN12" s="33">
        <v>12</v>
      </c>
      <c r="AO12" s="33">
        <v>6</v>
      </c>
      <c r="AP12" s="33">
        <v>12</v>
      </c>
      <c r="AQ12" s="33">
        <v>10</v>
      </c>
      <c r="AR12" s="33">
        <v>6</v>
      </c>
      <c r="AS12" s="33">
        <v>6</v>
      </c>
      <c r="AT12" s="221">
        <v>6</v>
      </c>
      <c r="AU12" s="221">
        <v>60</v>
      </c>
      <c r="AV12" s="221">
        <v>36</v>
      </c>
      <c r="AW12" s="221">
        <v>8</v>
      </c>
      <c r="AX12" s="221">
        <v>12</v>
      </c>
      <c r="AY12" s="221">
        <v>12</v>
      </c>
      <c r="AZ12" s="221">
        <v>12</v>
      </c>
      <c r="BA12" s="221">
        <v>6</v>
      </c>
      <c r="BB12" s="221">
        <v>12</v>
      </c>
      <c r="BC12" s="221">
        <v>12</v>
      </c>
      <c r="BD12" s="221">
        <v>6</v>
      </c>
      <c r="BE12" s="221">
        <v>2</v>
      </c>
      <c r="BF12" s="345">
        <v>36</v>
      </c>
      <c r="BG12" s="345">
        <v>6</v>
      </c>
      <c r="BH12" s="345">
        <v>6</v>
      </c>
      <c r="BI12" s="345">
        <v>6</v>
      </c>
      <c r="BJ12" s="345">
        <v>6</v>
      </c>
      <c r="BK12" s="345">
        <v>6</v>
      </c>
      <c r="BL12" s="345">
        <v>6</v>
      </c>
      <c r="BM12" s="345">
        <v>6</v>
      </c>
      <c r="BN12" s="345">
        <v>12</v>
      </c>
      <c r="BO12" s="345">
        <v>18</v>
      </c>
      <c r="BP12" s="345">
        <v>6</v>
      </c>
      <c r="BQ12" s="345">
        <v>12</v>
      </c>
      <c r="BR12" s="345">
        <v>6</v>
      </c>
      <c r="BS12" s="345">
        <v>6</v>
      </c>
      <c r="BT12" s="345">
        <v>12</v>
      </c>
      <c r="BU12" s="345">
        <v>24</v>
      </c>
      <c r="BV12" s="345">
        <v>6</v>
      </c>
      <c r="BW12" s="345">
        <v>0</v>
      </c>
      <c r="BX12" s="345">
        <v>6</v>
      </c>
      <c r="BY12" s="345">
        <v>6</v>
      </c>
      <c r="BZ12" s="221">
        <v>6</v>
      </c>
      <c r="CA12" s="221">
        <v>6</v>
      </c>
      <c r="CB12" s="221">
        <v>6</v>
      </c>
      <c r="CC12" s="221">
        <v>0</v>
      </c>
      <c r="CD12" s="221">
        <v>0</v>
      </c>
      <c r="CE12" s="221">
        <v>12</v>
      </c>
      <c r="CF12" s="221">
        <v>12</v>
      </c>
      <c r="CG12" s="221">
        <v>84</v>
      </c>
      <c r="CH12" s="221">
        <v>6</v>
      </c>
      <c r="CI12" s="221">
        <v>6</v>
      </c>
      <c r="CJ12" s="221">
        <v>12</v>
      </c>
      <c r="CK12" s="221">
        <v>6</v>
      </c>
      <c r="CL12" s="221">
        <v>6</v>
      </c>
      <c r="CM12" s="221">
        <v>6</v>
      </c>
      <c r="CN12" s="221">
        <v>12</v>
      </c>
      <c r="CO12" s="221">
        <v>6</v>
      </c>
      <c r="CP12" s="221">
        <v>6</v>
      </c>
      <c r="CQ12" s="221">
        <v>6</v>
      </c>
      <c r="CR12" s="221">
        <v>18</v>
      </c>
      <c r="CS12" s="221">
        <v>6</v>
      </c>
      <c r="CT12" s="221">
        <v>6</v>
      </c>
      <c r="CU12" s="221">
        <v>12</v>
      </c>
      <c r="CV12" s="221">
        <v>6</v>
      </c>
      <c r="CW12" s="221">
        <v>0</v>
      </c>
      <c r="CX12" s="221">
        <v>54</v>
      </c>
      <c r="CY12" s="221">
        <v>6</v>
      </c>
      <c r="CZ12" s="221">
        <v>24</v>
      </c>
      <c r="DA12" s="221">
        <v>6</v>
      </c>
      <c r="DB12" s="221">
        <v>6</v>
      </c>
      <c r="DC12" s="221">
        <v>24</v>
      </c>
      <c r="DD12" s="221">
        <v>6</v>
      </c>
      <c r="DE12" s="221">
        <v>6</v>
      </c>
      <c r="DF12" s="221">
        <v>12</v>
      </c>
      <c r="DG12" s="221">
        <v>6</v>
      </c>
      <c r="DH12" s="33">
        <v>0</v>
      </c>
      <c r="DI12" s="33">
        <v>0</v>
      </c>
      <c r="DJ12" s="33">
        <v>12</v>
      </c>
      <c r="DK12" s="292">
        <v>86.4</v>
      </c>
      <c r="DL12" s="221">
        <v>18</v>
      </c>
      <c r="DM12" s="221">
        <v>12</v>
      </c>
      <c r="DN12" s="33">
        <v>0</v>
      </c>
      <c r="DO12" s="30">
        <f t="shared" si="0"/>
        <v>1299.4000000000001</v>
      </c>
      <c r="DP12" s="19">
        <f t="shared" si="118"/>
        <v>108.28333333333335</v>
      </c>
      <c r="DQ12" s="202"/>
      <c r="DR12" s="203"/>
      <c r="DS12" s="21">
        <f t="shared" si="1"/>
        <v>0</v>
      </c>
      <c r="DT12" s="23">
        <f t="shared" si="2"/>
        <v>0</v>
      </c>
      <c r="DU12" s="23">
        <f t="shared" si="3"/>
        <v>0</v>
      </c>
      <c r="DV12" s="23">
        <f t="shared" si="4"/>
        <v>0</v>
      </c>
      <c r="DW12" s="23">
        <f t="shared" si="5"/>
        <v>0</v>
      </c>
      <c r="DX12" s="23">
        <f t="shared" si="6"/>
        <v>0</v>
      </c>
      <c r="DY12" s="23">
        <f t="shared" si="7"/>
        <v>0</v>
      </c>
      <c r="DZ12" s="23">
        <f t="shared" si="8"/>
        <v>0</v>
      </c>
      <c r="EA12" s="23">
        <f t="shared" si="9"/>
        <v>0</v>
      </c>
      <c r="EB12" s="23">
        <f t="shared" si="10"/>
        <v>0</v>
      </c>
      <c r="EC12" s="23">
        <f t="shared" si="11"/>
        <v>0</v>
      </c>
      <c r="ED12" s="23">
        <f t="shared" si="12"/>
        <v>0</v>
      </c>
      <c r="EE12" s="23">
        <f t="shared" si="13"/>
        <v>0</v>
      </c>
      <c r="EF12" s="23">
        <f t="shared" si="14"/>
        <v>0</v>
      </c>
      <c r="EG12" s="23">
        <f t="shared" si="15"/>
        <v>0</v>
      </c>
      <c r="EH12" s="23">
        <f t="shared" si="16"/>
        <v>0</v>
      </c>
      <c r="EI12" s="23">
        <f t="shared" si="17"/>
        <v>0</v>
      </c>
      <c r="EJ12" s="23">
        <f t="shared" si="18"/>
        <v>0</v>
      </c>
      <c r="EK12" s="23">
        <f t="shared" si="19"/>
        <v>0</v>
      </c>
      <c r="EL12" s="23">
        <f t="shared" si="20"/>
        <v>0</v>
      </c>
      <c r="EM12" s="23">
        <f t="shared" si="21"/>
        <v>0</v>
      </c>
      <c r="EN12" s="23">
        <f t="shared" si="22"/>
        <v>0</v>
      </c>
      <c r="EO12" s="23">
        <f t="shared" si="23"/>
        <v>0</v>
      </c>
      <c r="EP12" s="23">
        <f t="shared" si="24"/>
        <v>0</v>
      </c>
      <c r="EQ12" s="23">
        <f t="shared" si="25"/>
        <v>0</v>
      </c>
      <c r="ER12" s="23">
        <f t="shared" si="26"/>
        <v>0</v>
      </c>
      <c r="ES12" s="23">
        <f t="shared" si="27"/>
        <v>0</v>
      </c>
      <c r="ET12" s="23">
        <f t="shared" si="28"/>
        <v>0</v>
      </c>
      <c r="EU12" s="23">
        <f t="shared" si="29"/>
        <v>0</v>
      </c>
      <c r="EV12" s="23">
        <f t="shared" si="30"/>
        <v>0</v>
      </c>
      <c r="EW12" s="23">
        <f t="shared" si="31"/>
        <v>0</v>
      </c>
      <c r="EX12" s="23">
        <f t="shared" si="32"/>
        <v>0</v>
      </c>
      <c r="EY12" s="23">
        <f t="shared" si="33"/>
        <v>0</v>
      </c>
      <c r="EZ12" s="23">
        <f t="shared" si="34"/>
        <v>0</v>
      </c>
      <c r="FA12" s="23">
        <f t="shared" si="35"/>
        <v>0</v>
      </c>
      <c r="FB12" s="23">
        <f t="shared" si="36"/>
        <v>0</v>
      </c>
      <c r="FC12" s="23">
        <f t="shared" si="37"/>
        <v>0</v>
      </c>
      <c r="FD12" s="23">
        <f t="shared" si="38"/>
        <v>0</v>
      </c>
      <c r="FE12" s="23">
        <f t="shared" si="39"/>
        <v>0</v>
      </c>
      <c r="FF12" s="23">
        <f t="shared" si="40"/>
        <v>0</v>
      </c>
      <c r="FG12" s="23">
        <f t="shared" si="41"/>
        <v>0</v>
      </c>
      <c r="FH12" s="23">
        <f t="shared" si="42"/>
        <v>0</v>
      </c>
      <c r="FI12" s="23">
        <f t="shared" si="43"/>
        <v>0</v>
      </c>
      <c r="FJ12" s="23">
        <f t="shared" si="44"/>
        <v>0</v>
      </c>
      <c r="FK12" s="23">
        <f t="shared" si="45"/>
        <v>0</v>
      </c>
      <c r="FL12" s="23">
        <f t="shared" si="46"/>
        <v>0</v>
      </c>
      <c r="FM12" s="23">
        <f t="shared" si="47"/>
        <v>0</v>
      </c>
      <c r="FN12" s="23">
        <f t="shared" si="48"/>
        <v>0</v>
      </c>
      <c r="FO12" s="23">
        <f t="shared" si="49"/>
        <v>0</v>
      </c>
      <c r="FP12" s="23">
        <f t="shared" si="50"/>
        <v>0</v>
      </c>
      <c r="FQ12" s="23">
        <f t="shared" si="51"/>
        <v>0</v>
      </c>
      <c r="FR12" s="23">
        <f t="shared" si="52"/>
        <v>0</v>
      </c>
      <c r="FS12" s="23">
        <f t="shared" si="53"/>
        <v>0</v>
      </c>
      <c r="FT12" s="23">
        <f t="shared" si="54"/>
        <v>0</v>
      </c>
      <c r="FU12" s="23">
        <f t="shared" si="55"/>
        <v>0</v>
      </c>
      <c r="FV12" s="23">
        <f t="shared" si="56"/>
        <v>0</v>
      </c>
      <c r="FW12" s="23">
        <f t="shared" si="57"/>
        <v>0</v>
      </c>
      <c r="FX12" s="23">
        <f t="shared" si="58"/>
        <v>0</v>
      </c>
      <c r="FY12" s="23">
        <f t="shared" si="59"/>
        <v>0</v>
      </c>
      <c r="FZ12" s="23">
        <f t="shared" si="60"/>
        <v>0</v>
      </c>
      <c r="GA12" s="23">
        <f t="shared" si="61"/>
        <v>0</v>
      </c>
      <c r="GB12" s="23">
        <f t="shared" si="62"/>
        <v>0</v>
      </c>
      <c r="GC12" s="23">
        <f t="shared" si="63"/>
        <v>0</v>
      </c>
      <c r="GD12" s="23">
        <f t="shared" si="64"/>
        <v>0</v>
      </c>
      <c r="GE12" s="23">
        <f t="shared" si="65"/>
        <v>0</v>
      </c>
      <c r="GF12" s="23">
        <f t="shared" si="66"/>
        <v>0</v>
      </c>
      <c r="GG12" s="23">
        <f t="shared" si="67"/>
        <v>0</v>
      </c>
      <c r="GH12" s="23">
        <f t="shared" si="68"/>
        <v>0</v>
      </c>
      <c r="GI12" s="23">
        <f t="shared" si="69"/>
        <v>0</v>
      </c>
      <c r="GJ12" s="23">
        <f t="shared" si="70"/>
        <v>0</v>
      </c>
      <c r="GK12" s="23">
        <f t="shared" si="71"/>
        <v>0</v>
      </c>
      <c r="GL12" s="23">
        <f t="shared" si="72"/>
        <v>0</v>
      </c>
      <c r="GM12" s="23">
        <f t="shared" si="73"/>
        <v>0</v>
      </c>
      <c r="GN12" s="23">
        <f t="shared" si="74"/>
        <v>0</v>
      </c>
      <c r="GO12" s="23">
        <f t="shared" si="75"/>
        <v>0</v>
      </c>
      <c r="GP12" s="23">
        <f t="shared" si="76"/>
        <v>0</v>
      </c>
      <c r="GQ12" s="23">
        <f t="shared" si="77"/>
        <v>0</v>
      </c>
      <c r="GR12" s="23">
        <f t="shared" si="78"/>
        <v>0</v>
      </c>
      <c r="GS12" s="23">
        <f t="shared" si="79"/>
        <v>0</v>
      </c>
      <c r="GT12" s="23">
        <f t="shared" si="80"/>
        <v>0</v>
      </c>
      <c r="GU12" s="23">
        <f t="shared" si="81"/>
        <v>0</v>
      </c>
      <c r="GV12" s="23">
        <f t="shared" si="82"/>
        <v>0</v>
      </c>
      <c r="GW12" s="23">
        <f t="shared" si="83"/>
        <v>0</v>
      </c>
      <c r="GX12" s="23">
        <f t="shared" si="84"/>
        <v>0</v>
      </c>
      <c r="GY12" s="23">
        <f t="shared" si="85"/>
        <v>0</v>
      </c>
      <c r="GZ12" s="23">
        <f t="shared" si="86"/>
        <v>0</v>
      </c>
      <c r="HA12" s="23">
        <f t="shared" si="87"/>
        <v>0</v>
      </c>
      <c r="HB12" s="23">
        <f t="shared" si="88"/>
        <v>0</v>
      </c>
      <c r="HC12" s="23">
        <f t="shared" si="89"/>
        <v>0</v>
      </c>
      <c r="HD12" s="23">
        <f t="shared" si="90"/>
        <v>0</v>
      </c>
      <c r="HE12" s="23">
        <f t="shared" si="91"/>
        <v>0</v>
      </c>
      <c r="HF12" s="23">
        <f t="shared" si="92"/>
        <v>0</v>
      </c>
      <c r="HG12" s="23">
        <f t="shared" si="93"/>
        <v>0</v>
      </c>
      <c r="HH12" s="23">
        <f t="shared" si="94"/>
        <v>0</v>
      </c>
      <c r="HI12" s="23">
        <f t="shared" si="95"/>
        <v>0</v>
      </c>
      <c r="HJ12" s="23">
        <f t="shared" si="96"/>
        <v>0</v>
      </c>
      <c r="HK12" s="23">
        <f t="shared" si="97"/>
        <v>0</v>
      </c>
      <c r="HL12" s="23">
        <f t="shared" si="98"/>
        <v>0</v>
      </c>
      <c r="HM12" s="23">
        <f t="shared" si="99"/>
        <v>0</v>
      </c>
      <c r="HN12" s="23">
        <f t="shared" si="100"/>
        <v>0</v>
      </c>
      <c r="HO12" s="23">
        <f t="shared" si="101"/>
        <v>0</v>
      </c>
      <c r="HP12" s="23">
        <f t="shared" si="102"/>
        <v>0</v>
      </c>
      <c r="HQ12" s="23">
        <f t="shared" si="103"/>
        <v>0</v>
      </c>
      <c r="HR12" s="23">
        <f t="shared" si="104"/>
        <v>0</v>
      </c>
      <c r="HS12" s="23">
        <f t="shared" si="105"/>
        <v>0</v>
      </c>
      <c r="HT12" s="23">
        <f t="shared" si="106"/>
        <v>0</v>
      </c>
      <c r="HU12" s="23">
        <f t="shared" si="107"/>
        <v>0</v>
      </c>
      <c r="HV12" s="23">
        <f t="shared" si="108"/>
        <v>0</v>
      </c>
      <c r="HW12" s="23">
        <f t="shared" si="109"/>
        <v>0</v>
      </c>
      <c r="HX12" s="23">
        <f t="shared" si="110"/>
        <v>0</v>
      </c>
      <c r="HY12" s="23">
        <f t="shared" si="111"/>
        <v>0</v>
      </c>
      <c r="HZ12" s="23">
        <f t="shared" si="112"/>
        <v>0</v>
      </c>
      <c r="IA12" s="23">
        <f t="shared" si="113"/>
        <v>0</v>
      </c>
      <c r="IB12" s="23">
        <f t="shared" si="114"/>
        <v>0</v>
      </c>
      <c r="IC12" s="23">
        <f t="shared" si="115"/>
        <v>0</v>
      </c>
      <c r="ID12" s="23">
        <f t="shared" si="116"/>
        <v>0</v>
      </c>
      <c r="IE12" s="23">
        <f t="shared" si="117"/>
        <v>0</v>
      </c>
      <c r="IH12" s="170"/>
    </row>
    <row r="13" spans="1:242" s="14" customFormat="1">
      <c r="A13" s="349">
        <f t="shared" si="119"/>
        <v>10</v>
      </c>
      <c r="B13" s="27" t="s">
        <v>818</v>
      </c>
      <c r="C13" s="221" t="s">
        <v>143</v>
      </c>
      <c r="D13" s="471">
        <v>288</v>
      </c>
      <c r="E13" s="471">
        <v>30</v>
      </c>
      <c r="F13" s="471">
        <v>720</v>
      </c>
      <c r="G13" s="471">
        <v>60</v>
      </c>
      <c r="H13" s="471">
        <v>60</v>
      </c>
      <c r="I13" s="471">
        <v>60</v>
      </c>
      <c r="J13" s="471">
        <v>24</v>
      </c>
      <c r="K13" s="471">
        <v>60</v>
      </c>
      <c r="L13" s="472">
        <v>48</v>
      </c>
      <c r="M13" s="221">
        <v>36</v>
      </c>
      <c r="N13" s="221">
        <v>6</v>
      </c>
      <c r="O13" s="221">
        <v>150</v>
      </c>
      <c r="P13" s="221">
        <v>120</v>
      </c>
      <c r="Q13" s="221">
        <v>42</v>
      </c>
      <c r="R13" s="221">
        <v>30</v>
      </c>
      <c r="S13" s="221">
        <v>150</v>
      </c>
      <c r="T13" s="221">
        <v>60</v>
      </c>
      <c r="U13" s="221">
        <v>60</v>
      </c>
      <c r="V13" s="221">
        <v>36</v>
      </c>
      <c r="W13" s="221">
        <v>30</v>
      </c>
      <c r="X13" s="221">
        <v>18</v>
      </c>
      <c r="Y13" s="221">
        <v>30</v>
      </c>
      <c r="Z13" s="221">
        <v>12</v>
      </c>
      <c r="AA13" s="221">
        <v>24</v>
      </c>
      <c r="AB13" s="33">
        <v>12</v>
      </c>
      <c r="AC13" s="221">
        <v>48</v>
      </c>
      <c r="AD13" s="221">
        <v>42</v>
      </c>
      <c r="AE13" s="221">
        <v>72</v>
      </c>
      <c r="AF13" s="221">
        <v>48</v>
      </c>
      <c r="AG13" s="221">
        <v>24</v>
      </c>
      <c r="AH13" s="221">
        <v>48</v>
      </c>
      <c r="AI13" s="221">
        <v>18</v>
      </c>
      <c r="AJ13" s="221">
        <v>18</v>
      </c>
      <c r="AK13" s="221">
        <v>18</v>
      </c>
      <c r="AL13" s="221">
        <v>42</v>
      </c>
      <c r="AM13" s="33">
        <v>20</v>
      </c>
      <c r="AN13" s="33">
        <v>18</v>
      </c>
      <c r="AO13" s="33">
        <v>0</v>
      </c>
      <c r="AP13" s="33">
        <v>18</v>
      </c>
      <c r="AQ13" s="33">
        <v>22</v>
      </c>
      <c r="AR13" s="33">
        <v>12</v>
      </c>
      <c r="AS13" s="33">
        <v>18</v>
      </c>
      <c r="AT13" s="221">
        <v>24</v>
      </c>
      <c r="AU13" s="221">
        <v>360</v>
      </c>
      <c r="AV13" s="221">
        <v>192</v>
      </c>
      <c r="AW13" s="221">
        <v>24</v>
      </c>
      <c r="AX13" s="221">
        <v>48</v>
      </c>
      <c r="AY13" s="221">
        <v>30</v>
      </c>
      <c r="AZ13" s="221">
        <v>30</v>
      </c>
      <c r="BA13" s="221">
        <v>0</v>
      </c>
      <c r="BB13" s="221">
        <v>12</v>
      </c>
      <c r="BC13" s="221">
        <v>6</v>
      </c>
      <c r="BD13" s="221">
        <v>0</v>
      </c>
      <c r="BE13" s="221">
        <v>0</v>
      </c>
      <c r="BF13" s="345">
        <v>216</v>
      </c>
      <c r="BG13" s="345">
        <v>24</v>
      </c>
      <c r="BH13" s="345">
        <v>12</v>
      </c>
      <c r="BI13" s="345">
        <v>12</v>
      </c>
      <c r="BJ13" s="345">
        <v>24</v>
      </c>
      <c r="BK13" s="345">
        <v>30</v>
      </c>
      <c r="BL13" s="345">
        <v>12</v>
      </c>
      <c r="BM13" s="345">
        <v>12</v>
      </c>
      <c r="BN13" s="345">
        <v>36</v>
      </c>
      <c r="BO13" s="345">
        <v>48</v>
      </c>
      <c r="BP13" s="345">
        <v>12</v>
      </c>
      <c r="BQ13" s="345">
        <v>36</v>
      </c>
      <c r="BR13" s="345">
        <v>18</v>
      </c>
      <c r="BS13" s="345">
        <v>12</v>
      </c>
      <c r="BT13" s="345">
        <v>12</v>
      </c>
      <c r="BU13" s="345">
        <v>96</v>
      </c>
      <c r="BV13" s="345">
        <v>72</v>
      </c>
      <c r="BW13" s="345">
        <v>24</v>
      </c>
      <c r="BX13" s="345">
        <v>24</v>
      </c>
      <c r="BY13" s="345">
        <v>30</v>
      </c>
      <c r="BZ13" s="221">
        <v>0</v>
      </c>
      <c r="CA13" s="221">
        <v>30</v>
      </c>
      <c r="CB13" s="221">
        <v>48</v>
      </c>
      <c r="CC13" s="221">
        <v>36</v>
      </c>
      <c r="CD13" s="221">
        <v>18</v>
      </c>
      <c r="CE13" s="221">
        <v>18</v>
      </c>
      <c r="CF13" s="221">
        <v>60</v>
      </c>
      <c r="CG13" s="221">
        <v>0</v>
      </c>
      <c r="CH13" s="221">
        <v>24</v>
      </c>
      <c r="CI13" s="221">
        <v>24</v>
      </c>
      <c r="CJ13" s="221">
        <v>60</v>
      </c>
      <c r="CK13" s="221">
        <v>24</v>
      </c>
      <c r="CL13" s="221">
        <v>12</v>
      </c>
      <c r="CM13" s="221">
        <v>12</v>
      </c>
      <c r="CN13" s="221">
        <v>30</v>
      </c>
      <c r="CO13" s="221">
        <v>48</v>
      </c>
      <c r="CP13" s="221">
        <v>24</v>
      </c>
      <c r="CQ13" s="221">
        <v>0</v>
      </c>
      <c r="CR13" s="221">
        <v>36</v>
      </c>
      <c r="CS13" s="221">
        <v>18</v>
      </c>
      <c r="CT13" s="221">
        <v>6</v>
      </c>
      <c r="CU13" s="221">
        <v>60</v>
      </c>
      <c r="CV13" s="221">
        <v>6</v>
      </c>
      <c r="CW13" s="221">
        <v>36</v>
      </c>
      <c r="CX13" s="221">
        <v>240</v>
      </c>
      <c r="CY13" s="221">
        <v>36</v>
      </c>
      <c r="CZ13" s="221">
        <v>60</v>
      </c>
      <c r="DA13" s="221">
        <v>36</v>
      </c>
      <c r="DB13" s="221">
        <v>36</v>
      </c>
      <c r="DC13" s="221">
        <v>36</v>
      </c>
      <c r="DD13" s="221">
        <v>6</v>
      </c>
      <c r="DE13" s="221">
        <v>12</v>
      </c>
      <c r="DF13" s="221">
        <v>60</v>
      </c>
      <c r="DG13" s="221">
        <v>30</v>
      </c>
      <c r="DH13" s="33">
        <v>36</v>
      </c>
      <c r="DI13" s="33">
        <v>24</v>
      </c>
      <c r="DJ13" s="33">
        <v>108</v>
      </c>
      <c r="DK13" s="292">
        <v>86.4</v>
      </c>
      <c r="DL13" s="221">
        <v>0</v>
      </c>
      <c r="DM13" s="221">
        <v>0</v>
      </c>
      <c r="DN13" s="33">
        <v>0</v>
      </c>
      <c r="DO13" s="30">
        <f t="shared" si="0"/>
        <v>5576.4</v>
      </c>
      <c r="DP13" s="19">
        <f t="shared" si="118"/>
        <v>464.7</v>
      </c>
      <c r="DQ13" s="202"/>
      <c r="DR13" s="203"/>
      <c r="DS13" s="21">
        <f t="shared" si="1"/>
        <v>0</v>
      </c>
      <c r="DT13" s="23">
        <f t="shared" si="2"/>
        <v>0</v>
      </c>
      <c r="DU13" s="23">
        <f t="shared" si="3"/>
        <v>0</v>
      </c>
      <c r="DV13" s="23">
        <f t="shared" si="4"/>
        <v>0</v>
      </c>
      <c r="DW13" s="23">
        <f t="shared" si="5"/>
        <v>0</v>
      </c>
      <c r="DX13" s="23">
        <f t="shared" si="6"/>
        <v>0</v>
      </c>
      <c r="DY13" s="23">
        <f t="shared" si="7"/>
        <v>0</v>
      </c>
      <c r="DZ13" s="23">
        <f t="shared" si="8"/>
        <v>0</v>
      </c>
      <c r="EA13" s="23">
        <f t="shared" si="9"/>
        <v>0</v>
      </c>
      <c r="EB13" s="23">
        <f t="shared" si="10"/>
        <v>0</v>
      </c>
      <c r="EC13" s="23">
        <f t="shared" si="11"/>
        <v>0</v>
      </c>
      <c r="ED13" s="23">
        <f t="shared" si="12"/>
        <v>0</v>
      </c>
      <c r="EE13" s="23">
        <f t="shared" si="13"/>
        <v>0</v>
      </c>
      <c r="EF13" s="23">
        <f t="shared" si="14"/>
        <v>0</v>
      </c>
      <c r="EG13" s="23">
        <f t="shared" si="15"/>
        <v>0</v>
      </c>
      <c r="EH13" s="23">
        <f t="shared" si="16"/>
        <v>0</v>
      </c>
      <c r="EI13" s="23">
        <f t="shared" si="17"/>
        <v>0</v>
      </c>
      <c r="EJ13" s="23">
        <f t="shared" si="18"/>
        <v>0</v>
      </c>
      <c r="EK13" s="23">
        <f t="shared" si="19"/>
        <v>0</v>
      </c>
      <c r="EL13" s="23">
        <f t="shared" si="20"/>
        <v>0</v>
      </c>
      <c r="EM13" s="23">
        <f t="shared" si="21"/>
        <v>0</v>
      </c>
      <c r="EN13" s="23">
        <f t="shared" si="22"/>
        <v>0</v>
      </c>
      <c r="EO13" s="23">
        <f t="shared" si="23"/>
        <v>0</v>
      </c>
      <c r="EP13" s="23">
        <f t="shared" si="24"/>
        <v>0</v>
      </c>
      <c r="EQ13" s="23">
        <f t="shared" si="25"/>
        <v>0</v>
      </c>
      <c r="ER13" s="23">
        <f t="shared" si="26"/>
        <v>0</v>
      </c>
      <c r="ES13" s="23">
        <f t="shared" si="27"/>
        <v>0</v>
      </c>
      <c r="ET13" s="23">
        <f t="shared" si="28"/>
        <v>0</v>
      </c>
      <c r="EU13" s="23">
        <f t="shared" si="29"/>
        <v>0</v>
      </c>
      <c r="EV13" s="23">
        <f t="shared" si="30"/>
        <v>0</v>
      </c>
      <c r="EW13" s="23">
        <f t="shared" si="31"/>
        <v>0</v>
      </c>
      <c r="EX13" s="23">
        <f t="shared" si="32"/>
        <v>0</v>
      </c>
      <c r="EY13" s="23">
        <f t="shared" si="33"/>
        <v>0</v>
      </c>
      <c r="EZ13" s="23">
        <f t="shared" si="34"/>
        <v>0</v>
      </c>
      <c r="FA13" s="23">
        <f t="shared" si="35"/>
        <v>0</v>
      </c>
      <c r="FB13" s="23">
        <f t="shared" si="36"/>
        <v>0</v>
      </c>
      <c r="FC13" s="23">
        <f t="shared" si="37"/>
        <v>0</v>
      </c>
      <c r="FD13" s="23">
        <f t="shared" si="38"/>
        <v>0</v>
      </c>
      <c r="FE13" s="23">
        <f t="shared" si="39"/>
        <v>0</v>
      </c>
      <c r="FF13" s="23">
        <f t="shared" si="40"/>
        <v>0</v>
      </c>
      <c r="FG13" s="23">
        <f t="shared" si="41"/>
        <v>0</v>
      </c>
      <c r="FH13" s="23">
        <f t="shared" si="42"/>
        <v>0</v>
      </c>
      <c r="FI13" s="23">
        <f t="shared" si="43"/>
        <v>0</v>
      </c>
      <c r="FJ13" s="23">
        <f t="shared" si="44"/>
        <v>0</v>
      </c>
      <c r="FK13" s="23">
        <f t="shared" si="45"/>
        <v>0</v>
      </c>
      <c r="FL13" s="23">
        <f t="shared" si="46"/>
        <v>0</v>
      </c>
      <c r="FM13" s="23">
        <f t="shared" si="47"/>
        <v>0</v>
      </c>
      <c r="FN13" s="23">
        <f t="shared" si="48"/>
        <v>0</v>
      </c>
      <c r="FO13" s="23">
        <f t="shared" si="49"/>
        <v>0</v>
      </c>
      <c r="FP13" s="23">
        <f t="shared" si="50"/>
        <v>0</v>
      </c>
      <c r="FQ13" s="23">
        <f t="shared" si="51"/>
        <v>0</v>
      </c>
      <c r="FR13" s="23">
        <f t="shared" si="52"/>
        <v>0</v>
      </c>
      <c r="FS13" s="23">
        <f t="shared" si="53"/>
        <v>0</v>
      </c>
      <c r="FT13" s="23">
        <f t="shared" si="54"/>
        <v>0</v>
      </c>
      <c r="FU13" s="23">
        <f t="shared" si="55"/>
        <v>0</v>
      </c>
      <c r="FV13" s="23">
        <f t="shared" si="56"/>
        <v>0</v>
      </c>
      <c r="FW13" s="23">
        <f t="shared" si="57"/>
        <v>0</v>
      </c>
      <c r="FX13" s="23">
        <f t="shared" si="58"/>
        <v>0</v>
      </c>
      <c r="FY13" s="23">
        <f t="shared" si="59"/>
        <v>0</v>
      </c>
      <c r="FZ13" s="23">
        <f t="shared" si="60"/>
        <v>0</v>
      </c>
      <c r="GA13" s="23">
        <f t="shared" si="61"/>
        <v>0</v>
      </c>
      <c r="GB13" s="23">
        <f t="shared" si="62"/>
        <v>0</v>
      </c>
      <c r="GC13" s="23">
        <f t="shared" si="63"/>
        <v>0</v>
      </c>
      <c r="GD13" s="23">
        <f t="shared" si="64"/>
        <v>0</v>
      </c>
      <c r="GE13" s="23">
        <f t="shared" si="65"/>
        <v>0</v>
      </c>
      <c r="GF13" s="23">
        <f t="shared" si="66"/>
        <v>0</v>
      </c>
      <c r="GG13" s="23">
        <f t="shared" si="67"/>
        <v>0</v>
      </c>
      <c r="GH13" s="23">
        <f t="shared" si="68"/>
        <v>0</v>
      </c>
      <c r="GI13" s="23">
        <f t="shared" si="69"/>
        <v>0</v>
      </c>
      <c r="GJ13" s="23">
        <f t="shared" si="70"/>
        <v>0</v>
      </c>
      <c r="GK13" s="23">
        <f t="shared" si="71"/>
        <v>0</v>
      </c>
      <c r="GL13" s="23">
        <f t="shared" si="72"/>
        <v>0</v>
      </c>
      <c r="GM13" s="23">
        <f t="shared" si="73"/>
        <v>0</v>
      </c>
      <c r="GN13" s="23">
        <f t="shared" si="74"/>
        <v>0</v>
      </c>
      <c r="GO13" s="23">
        <f t="shared" si="75"/>
        <v>0</v>
      </c>
      <c r="GP13" s="23">
        <f t="shared" si="76"/>
        <v>0</v>
      </c>
      <c r="GQ13" s="23">
        <f t="shared" si="77"/>
        <v>0</v>
      </c>
      <c r="GR13" s="23">
        <f t="shared" si="78"/>
        <v>0</v>
      </c>
      <c r="GS13" s="23">
        <f t="shared" si="79"/>
        <v>0</v>
      </c>
      <c r="GT13" s="23">
        <f t="shared" si="80"/>
        <v>0</v>
      </c>
      <c r="GU13" s="23">
        <f t="shared" si="81"/>
        <v>0</v>
      </c>
      <c r="GV13" s="23">
        <f t="shared" si="82"/>
        <v>0</v>
      </c>
      <c r="GW13" s="23">
        <f t="shared" si="83"/>
        <v>0</v>
      </c>
      <c r="GX13" s="23">
        <f t="shared" si="84"/>
        <v>0</v>
      </c>
      <c r="GY13" s="23">
        <f t="shared" si="85"/>
        <v>0</v>
      </c>
      <c r="GZ13" s="23">
        <f t="shared" si="86"/>
        <v>0</v>
      </c>
      <c r="HA13" s="23">
        <f t="shared" si="87"/>
        <v>0</v>
      </c>
      <c r="HB13" s="23">
        <f t="shared" si="88"/>
        <v>0</v>
      </c>
      <c r="HC13" s="23">
        <f t="shared" si="89"/>
        <v>0</v>
      </c>
      <c r="HD13" s="23">
        <f t="shared" si="90"/>
        <v>0</v>
      </c>
      <c r="HE13" s="23">
        <f t="shared" si="91"/>
        <v>0</v>
      </c>
      <c r="HF13" s="23">
        <f t="shared" si="92"/>
        <v>0</v>
      </c>
      <c r="HG13" s="23">
        <f t="shared" si="93"/>
        <v>0</v>
      </c>
      <c r="HH13" s="23">
        <f t="shared" si="94"/>
        <v>0</v>
      </c>
      <c r="HI13" s="23">
        <f t="shared" si="95"/>
        <v>0</v>
      </c>
      <c r="HJ13" s="23">
        <f t="shared" si="96"/>
        <v>0</v>
      </c>
      <c r="HK13" s="23">
        <f t="shared" si="97"/>
        <v>0</v>
      </c>
      <c r="HL13" s="23">
        <f t="shared" si="98"/>
        <v>0</v>
      </c>
      <c r="HM13" s="23">
        <f t="shared" si="99"/>
        <v>0</v>
      </c>
      <c r="HN13" s="23">
        <f t="shared" si="100"/>
        <v>0</v>
      </c>
      <c r="HO13" s="23">
        <f t="shared" si="101"/>
        <v>0</v>
      </c>
      <c r="HP13" s="23">
        <f t="shared" si="102"/>
        <v>0</v>
      </c>
      <c r="HQ13" s="23">
        <f t="shared" si="103"/>
        <v>0</v>
      </c>
      <c r="HR13" s="23">
        <f t="shared" si="104"/>
        <v>0</v>
      </c>
      <c r="HS13" s="23">
        <f t="shared" si="105"/>
        <v>0</v>
      </c>
      <c r="HT13" s="23">
        <f t="shared" si="106"/>
        <v>0</v>
      </c>
      <c r="HU13" s="23">
        <f t="shared" si="107"/>
        <v>0</v>
      </c>
      <c r="HV13" s="23">
        <f t="shared" si="108"/>
        <v>0</v>
      </c>
      <c r="HW13" s="23">
        <f t="shared" si="109"/>
        <v>0</v>
      </c>
      <c r="HX13" s="23">
        <f t="shared" si="110"/>
        <v>0</v>
      </c>
      <c r="HY13" s="23">
        <f t="shared" si="111"/>
        <v>0</v>
      </c>
      <c r="HZ13" s="23">
        <f t="shared" si="112"/>
        <v>0</v>
      </c>
      <c r="IA13" s="23">
        <f t="shared" si="113"/>
        <v>0</v>
      </c>
      <c r="IB13" s="23">
        <f t="shared" si="114"/>
        <v>0</v>
      </c>
      <c r="IC13" s="23">
        <f t="shared" si="115"/>
        <v>0</v>
      </c>
      <c r="ID13" s="23">
        <f t="shared" si="116"/>
        <v>0</v>
      </c>
      <c r="IE13" s="23">
        <f t="shared" si="117"/>
        <v>0</v>
      </c>
      <c r="IH13" s="170"/>
    </row>
    <row r="14" spans="1:242" s="14" customFormat="1">
      <c r="A14" s="13">
        <f t="shared" si="119"/>
        <v>11</v>
      </c>
      <c r="B14" s="228" t="s">
        <v>390</v>
      </c>
      <c r="C14" s="33" t="s">
        <v>143</v>
      </c>
      <c r="D14" s="471">
        <v>0</v>
      </c>
      <c r="E14" s="471">
        <v>0</v>
      </c>
      <c r="F14" s="471">
        <v>90</v>
      </c>
      <c r="G14" s="471">
        <v>18</v>
      </c>
      <c r="H14" s="471">
        <v>12</v>
      </c>
      <c r="I14" s="471">
        <v>18</v>
      </c>
      <c r="J14" s="471">
        <v>0</v>
      </c>
      <c r="K14" s="471">
        <v>18</v>
      </c>
      <c r="L14" s="472">
        <v>0</v>
      </c>
      <c r="M14" s="221">
        <v>6</v>
      </c>
      <c r="N14" s="221">
        <v>6</v>
      </c>
      <c r="O14" s="221">
        <v>6</v>
      </c>
      <c r="P14" s="221">
        <v>6</v>
      </c>
      <c r="Q14" s="221">
        <v>6</v>
      </c>
      <c r="R14" s="221">
        <v>6</v>
      </c>
      <c r="S14" s="221">
        <v>0</v>
      </c>
      <c r="T14" s="221">
        <v>0</v>
      </c>
      <c r="U14" s="221">
        <v>0</v>
      </c>
      <c r="V14" s="221">
        <v>0</v>
      </c>
      <c r="W14" s="221">
        <v>0</v>
      </c>
      <c r="X14" s="221">
        <v>0</v>
      </c>
      <c r="Y14" s="221">
        <v>0</v>
      </c>
      <c r="Z14" s="221">
        <v>0</v>
      </c>
      <c r="AA14" s="221">
        <v>0</v>
      </c>
      <c r="AB14" s="33">
        <v>0</v>
      </c>
      <c r="AC14" s="221">
        <v>0</v>
      </c>
      <c r="AD14" s="221">
        <v>0</v>
      </c>
      <c r="AE14" s="221">
        <v>0</v>
      </c>
      <c r="AF14" s="221">
        <v>0</v>
      </c>
      <c r="AG14" s="221">
        <v>0</v>
      </c>
      <c r="AH14" s="221">
        <v>0</v>
      </c>
      <c r="AI14" s="221">
        <v>0</v>
      </c>
      <c r="AJ14" s="221">
        <v>0</v>
      </c>
      <c r="AK14" s="221">
        <v>0</v>
      </c>
      <c r="AL14" s="221">
        <v>0</v>
      </c>
      <c r="AM14" s="33">
        <v>0</v>
      </c>
      <c r="AN14" s="33">
        <v>0</v>
      </c>
      <c r="AO14" s="33">
        <v>0</v>
      </c>
      <c r="AP14" s="33">
        <v>0</v>
      </c>
      <c r="AQ14" s="33">
        <v>0</v>
      </c>
      <c r="AR14" s="33">
        <v>0</v>
      </c>
      <c r="AS14" s="33">
        <v>0</v>
      </c>
      <c r="AT14" s="221">
        <v>0</v>
      </c>
      <c r="AU14" s="221">
        <v>24</v>
      </c>
      <c r="AV14" s="221">
        <v>0</v>
      </c>
      <c r="AW14" s="221">
        <v>0</v>
      </c>
      <c r="AX14" s="221">
        <v>0</v>
      </c>
      <c r="AY14" s="221">
        <v>0</v>
      </c>
      <c r="AZ14" s="221">
        <v>0</v>
      </c>
      <c r="BA14" s="221">
        <v>0</v>
      </c>
      <c r="BB14" s="221">
        <v>0</v>
      </c>
      <c r="BC14" s="221">
        <v>0</v>
      </c>
      <c r="BD14" s="221">
        <v>0</v>
      </c>
      <c r="BE14" s="221">
        <v>0</v>
      </c>
      <c r="BF14" s="345">
        <v>0</v>
      </c>
      <c r="BG14" s="345">
        <v>0</v>
      </c>
      <c r="BH14" s="345">
        <v>0</v>
      </c>
      <c r="BI14" s="345">
        <v>0</v>
      </c>
      <c r="BJ14" s="345">
        <v>0</v>
      </c>
      <c r="BK14" s="345">
        <v>0</v>
      </c>
      <c r="BL14" s="345">
        <v>0</v>
      </c>
      <c r="BM14" s="345">
        <v>0</v>
      </c>
      <c r="BN14" s="345">
        <v>0</v>
      </c>
      <c r="BO14" s="345">
        <v>0</v>
      </c>
      <c r="BP14" s="345">
        <v>0</v>
      </c>
      <c r="BQ14" s="345">
        <v>0</v>
      </c>
      <c r="BR14" s="345">
        <v>0</v>
      </c>
      <c r="BS14" s="345">
        <v>0</v>
      </c>
      <c r="BT14" s="345">
        <v>0</v>
      </c>
      <c r="BU14" s="345">
        <v>12</v>
      </c>
      <c r="BV14" s="345">
        <v>0</v>
      </c>
      <c r="BW14" s="345">
        <v>0</v>
      </c>
      <c r="BX14" s="345">
        <v>0</v>
      </c>
      <c r="BY14" s="345">
        <v>0</v>
      </c>
      <c r="BZ14" s="221">
        <v>0</v>
      </c>
      <c r="CA14" s="221">
        <v>0</v>
      </c>
      <c r="CB14" s="221">
        <v>0</v>
      </c>
      <c r="CC14" s="221">
        <v>0</v>
      </c>
      <c r="CD14" s="221">
        <v>0</v>
      </c>
      <c r="CE14" s="221">
        <v>0</v>
      </c>
      <c r="CF14" s="221">
        <v>0</v>
      </c>
      <c r="CG14" s="221">
        <v>48</v>
      </c>
      <c r="CH14" s="221">
        <v>0</v>
      </c>
      <c r="CI14" s="221">
        <v>0</v>
      </c>
      <c r="CJ14" s="221">
        <v>6</v>
      </c>
      <c r="CK14" s="221">
        <v>0</v>
      </c>
      <c r="CL14" s="221">
        <v>0</v>
      </c>
      <c r="CM14" s="221">
        <v>0</v>
      </c>
      <c r="CN14" s="221">
        <v>0</v>
      </c>
      <c r="CO14" s="221">
        <v>0</v>
      </c>
      <c r="CP14" s="221">
        <v>0</v>
      </c>
      <c r="CQ14" s="221">
        <v>0</v>
      </c>
      <c r="CR14" s="221">
        <v>0</v>
      </c>
      <c r="CS14" s="221">
        <v>6</v>
      </c>
      <c r="CT14" s="221">
        <v>6</v>
      </c>
      <c r="CU14" s="221">
        <v>0</v>
      </c>
      <c r="CV14" s="221">
        <v>0</v>
      </c>
      <c r="CW14" s="221">
        <v>0</v>
      </c>
      <c r="CX14" s="221">
        <v>0</v>
      </c>
      <c r="CY14" s="221">
        <v>0</v>
      </c>
      <c r="CZ14" s="221">
        <v>6</v>
      </c>
      <c r="DA14" s="221">
        <v>0</v>
      </c>
      <c r="DB14" s="221">
        <v>6</v>
      </c>
      <c r="DC14" s="221">
        <v>6</v>
      </c>
      <c r="DD14" s="221">
        <v>0</v>
      </c>
      <c r="DE14" s="221">
        <v>0</v>
      </c>
      <c r="DF14" s="221">
        <v>0</v>
      </c>
      <c r="DG14" s="221">
        <v>0</v>
      </c>
      <c r="DH14" s="33">
        <v>0</v>
      </c>
      <c r="DI14" s="33">
        <v>0</v>
      </c>
      <c r="DJ14" s="33">
        <v>1</v>
      </c>
      <c r="DK14" s="292">
        <v>0</v>
      </c>
      <c r="DL14" s="221">
        <v>0</v>
      </c>
      <c r="DM14" s="221">
        <v>0</v>
      </c>
      <c r="DN14" s="33">
        <v>0</v>
      </c>
      <c r="DO14" s="30">
        <f t="shared" si="0"/>
        <v>313</v>
      </c>
      <c r="DP14" s="19">
        <f t="shared" si="118"/>
        <v>26.083333333333332</v>
      </c>
      <c r="DQ14" s="202"/>
      <c r="DR14" s="203"/>
      <c r="DS14" s="21">
        <f t="shared" si="1"/>
        <v>0</v>
      </c>
      <c r="DT14" s="23">
        <f t="shared" si="2"/>
        <v>0</v>
      </c>
      <c r="DU14" s="23">
        <f t="shared" si="3"/>
        <v>0</v>
      </c>
      <c r="DV14" s="23">
        <f t="shared" si="4"/>
        <v>0</v>
      </c>
      <c r="DW14" s="23">
        <f t="shared" si="5"/>
        <v>0</v>
      </c>
      <c r="DX14" s="23">
        <f t="shared" si="6"/>
        <v>0</v>
      </c>
      <c r="DY14" s="23">
        <f t="shared" si="7"/>
        <v>0</v>
      </c>
      <c r="DZ14" s="23">
        <f t="shared" si="8"/>
        <v>0</v>
      </c>
      <c r="EA14" s="23">
        <f t="shared" si="9"/>
        <v>0</v>
      </c>
      <c r="EB14" s="23">
        <f t="shared" si="10"/>
        <v>0</v>
      </c>
      <c r="EC14" s="23">
        <f t="shared" si="11"/>
        <v>0</v>
      </c>
      <c r="ED14" s="23">
        <f t="shared" si="12"/>
        <v>0</v>
      </c>
      <c r="EE14" s="23">
        <f t="shared" si="13"/>
        <v>0</v>
      </c>
      <c r="EF14" s="23">
        <f t="shared" si="14"/>
        <v>0</v>
      </c>
      <c r="EG14" s="23">
        <f t="shared" si="15"/>
        <v>0</v>
      </c>
      <c r="EH14" s="23">
        <f t="shared" si="16"/>
        <v>0</v>
      </c>
      <c r="EI14" s="23">
        <f t="shared" si="17"/>
        <v>0</v>
      </c>
      <c r="EJ14" s="23">
        <f t="shared" si="18"/>
        <v>0</v>
      </c>
      <c r="EK14" s="23">
        <f t="shared" si="19"/>
        <v>0</v>
      </c>
      <c r="EL14" s="23">
        <f t="shared" si="20"/>
        <v>0</v>
      </c>
      <c r="EM14" s="23">
        <f t="shared" si="21"/>
        <v>0</v>
      </c>
      <c r="EN14" s="23">
        <f t="shared" si="22"/>
        <v>0</v>
      </c>
      <c r="EO14" s="23">
        <f t="shared" si="23"/>
        <v>0</v>
      </c>
      <c r="EP14" s="23">
        <f t="shared" si="24"/>
        <v>0</v>
      </c>
      <c r="EQ14" s="23">
        <f t="shared" si="25"/>
        <v>0</v>
      </c>
      <c r="ER14" s="23">
        <f t="shared" si="26"/>
        <v>0</v>
      </c>
      <c r="ES14" s="23">
        <f t="shared" si="27"/>
        <v>0</v>
      </c>
      <c r="ET14" s="23">
        <f t="shared" si="28"/>
        <v>0</v>
      </c>
      <c r="EU14" s="23">
        <f t="shared" si="29"/>
        <v>0</v>
      </c>
      <c r="EV14" s="23">
        <f t="shared" si="30"/>
        <v>0</v>
      </c>
      <c r="EW14" s="23">
        <f t="shared" si="31"/>
        <v>0</v>
      </c>
      <c r="EX14" s="23">
        <f t="shared" si="32"/>
        <v>0</v>
      </c>
      <c r="EY14" s="23">
        <f t="shared" si="33"/>
        <v>0</v>
      </c>
      <c r="EZ14" s="23">
        <f t="shared" si="34"/>
        <v>0</v>
      </c>
      <c r="FA14" s="23">
        <f t="shared" si="35"/>
        <v>0</v>
      </c>
      <c r="FB14" s="23">
        <f t="shared" si="36"/>
        <v>0</v>
      </c>
      <c r="FC14" s="23">
        <f t="shared" si="37"/>
        <v>0</v>
      </c>
      <c r="FD14" s="23">
        <f t="shared" si="38"/>
        <v>0</v>
      </c>
      <c r="FE14" s="23">
        <f t="shared" si="39"/>
        <v>0</v>
      </c>
      <c r="FF14" s="23">
        <f t="shared" si="40"/>
        <v>0</v>
      </c>
      <c r="FG14" s="23">
        <f t="shared" si="41"/>
        <v>0</v>
      </c>
      <c r="FH14" s="23">
        <f t="shared" si="42"/>
        <v>0</v>
      </c>
      <c r="FI14" s="23">
        <f t="shared" si="43"/>
        <v>0</v>
      </c>
      <c r="FJ14" s="23">
        <f t="shared" si="44"/>
        <v>0</v>
      </c>
      <c r="FK14" s="23">
        <f t="shared" si="45"/>
        <v>0</v>
      </c>
      <c r="FL14" s="23">
        <f t="shared" si="46"/>
        <v>0</v>
      </c>
      <c r="FM14" s="23">
        <f t="shared" si="47"/>
        <v>0</v>
      </c>
      <c r="FN14" s="23">
        <f t="shared" si="48"/>
        <v>0</v>
      </c>
      <c r="FO14" s="23">
        <f t="shared" si="49"/>
        <v>0</v>
      </c>
      <c r="FP14" s="23">
        <f t="shared" si="50"/>
        <v>0</v>
      </c>
      <c r="FQ14" s="23">
        <f t="shared" si="51"/>
        <v>0</v>
      </c>
      <c r="FR14" s="23">
        <f t="shared" si="52"/>
        <v>0</v>
      </c>
      <c r="FS14" s="23">
        <f t="shared" si="53"/>
        <v>0</v>
      </c>
      <c r="FT14" s="23">
        <f t="shared" si="54"/>
        <v>0</v>
      </c>
      <c r="FU14" s="23">
        <f t="shared" si="55"/>
        <v>0</v>
      </c>
      <c r="FV14" s="23">
        <f t="shared" si="56"/>
        <v>0</v>
      </c>
      <c r="FW14" s="23">
        <f t="shared" si="57"/>
        <v>0</v>
      </c>
      <c r="FX14" s="23">
        <f t="shared" si="58"/>
        <v>0</v>
      </c>
      <c r="FY14" s="23">
        <f t="shared" si="59"/>
        <v>0</v>
      </c>
      <c r="FZ14" s="23">
        <f t="shared" si="60"/>
        <v>0</v>
      </c>
      <c r="GA14" s="23">
        <f t="shared" si="61"/>
        <v>0</v>
      </c>
      <c r="GB14" s="23">
        <f t="shared" si="62"/>
        <v>0</v>
      </c>
      <c r="GC14" s="23">
        <f t="shared" si="63"/>
        <v>0</v>
      </c>
      <c r="GD14" s="23">
        <f t="shared" si="64"/>
        <v>0</v>
      </c>
      <c r="GE14" s="23">
        <f t="shared" si="65"/>
        <v>0</v>
      </c>
      <c r="GF14" s="23">
        <f t="shared" si="66"/>
        <v>0</v>
      </c>
      <c r="GG14" s="23">
        <f t="shared" si="67"/>
        <v>0</v>
      </c>
      <c r="GH14" s="23">
        <f t="shared" si="68"/>
        <v>0</v>
      </c>
      <c r="GI14" s="23">
        <f t="shared" si="69"/>
        <v>0</v>
      </c>
      <c r="GJ14" s="23">
        <f t="shared" si="70"/>
        <v>0</v>
      </c>
      <c r="GK14" s="23">
        <f t="shared" si="71"/>
        <v>0</v>
      </c>
      <c r="GL14" s="23">
        <f t="shared" si="72"/>
        <v>0</v>
      </c>
      <c r="GM14" s="23">
        <f t="shared" si="73"/>
        <v>0</v>
      </c>
      <c r="GN14" s="23">
        <f t="shared" si="74"/>
        <v>0</v>
      </c>
      <c r="GO14" s="23">
        <f t="shared" si="75"/>
        <v>0</v>
      </c>
      <c r="GP14" s="23">
        <f t="shared" si="76"/>
        <v>0</v>
      </c>
      <c r="GQ14" s="23">
        <f t="shared" si="77"/>
        <v>0</v>
      </c>
      <c r="GR14" s="23">
        <f t="shared" si="78"/>
        <v>0</v>
      </c>
      <c r="GS14" s="23">
        <f t="shared" si="79"/>
        <v>0</v>
      </c>
      <c r="GT14" s="23">
        <f t="shared" si="80"/>
        <v>0</v>
      </c>
      <c r="GU14" s="23">
        <f t="shared" si="81"/>
        <v>0</v>
      </c>
      <c r="GV14" s="23">
        <f t="shared" si="82"/>
        <v>0</v>
      </c>
      <c r="GW14" s="23">
        <f t="shared" si="83"/>
        <v>0</v>
      </c>
      <c r="GX14" s="23">
        <f t="shared" si="84"/>
        <v>0</v>
      </c>
      <c r="GY14" s="23">
        <f t="shared" si="85"/>
        <v>0</v>
      </c>
      <c r="GZ14" s="23">
        <f t="shared" si="86"/>
        <v>0</v>
      </c>
      <c r="HA14" s="23">
        <f t="shared" si="87"/>
        <v>0</v>
      </c>
      <c r="HB14" s="23">
        <f t="shared" si="88"/>
        <v>0</v>
      </c>
      <c r="HC14" s="23">
        <f t="shared" si="89"/>
        <v>0</v>
      </c>
      <c r="HD14" s="23">
        <f t="shared" si="90"/>
        <v>0</v>
      </c>
      <c r="HE14" s="23">
        <f t="shared" si="91"/>
        <v>0</v>
      </c>
      <c r="HF14" s="23">
        <f t="shared" si="92"/>
        <v>0</v>
      </c>
      <c r="HG14" s="23">
        <f t="shared" si="93"/>
        <v>0</v>
      </c>
      <c r="HH14" s="23">
        <f t="shared" si="94"/>
        <v>0</v>
      </c>
      <c r="HI14" s="23">
        <f t="shared" si="95"/>
        <v>0</v>
      </c>
      <c r="HJ14" s="23">
        <f t="shared" si="96"/>
        <v>0</v>
      </c>
      <c r="HK14" s="23">
        <f t="shared" si="97"/>
        <v>0</v>
      </c>
      <c r="HL14" s="23">
        <f t="shared" si="98"/>
        <v>0</v>
      </c>
      <c r="HM14" s="23">
        <f t="shared" si="99"/>
        <v>0</v>
      </c>
      <c r="HN14" s="23">
        <f t="shared" si="100"/>
        <v>0</v>
      </c>
      <c r="HO14" s="23">
        <f t="shared" si="101"/>
        <v>0</v>
      </c>
      <c r="HP14" s="23">
        <f t="shared" si="102"/>
        <v>0</v>
      </c>
      <c r="HQ14" s="23">
        <f t="shared" si="103"/>
        <v>0</v>
      </c>
      <c r="HR14" s="23">
        <f t="shared" si="104"/>
        <v>0</v>
      </c>
      <c r="HS14" s="23">
        <f t="shared" si="105"/>
        <v>0</v>
      </c>
      <c r="HT14" s="23">
        <f t="shared" si="106"/>
        <v>0</v>
      </c>
      <c r="HU14" s="23">
        <f t="shared" si="107"/>
        <v>0</v>
      </c>
      <c r="HV14" s="23">
        <f t="shared" si="108"/>
        <v>0</v>
      </c>
      <c r="HW14" s="23">
        <f t="shared" si="109"/>
        <v>0</v>
      </c>
      <c r="HX14" s="23">
        <f t="shared" si="110"/>
        <v>0</v>
      </c>
      <c r="HY14" s="23">
        <f t="shared" si="111"/>
        <v>0</v>
      </c>
      <c r="HZ14" s="23">
        <f t="shared" si="112"/>
        <v>0</v>
      </c>
      <c r="IA14" s="23">
        <f t="shared" si="113"/>
        <v>0</v>
      </c>
      <c r="IB14" s="23">
        <f t="shared" si="114"/>
        <v>0</v>
      </c>
      <c r="IC14" s="23">
        <f t="shared" si="115"/>
        <v>0</v>
      </c>
      <c r="ID14" s="23">
        <f t="shared" si="116"/>
        <v>0</v>
      </c>
      <c r="IE14" s="23">
        <f t="shared" si="117"/>
        <v>0</v>
      </c>
      <c r="IH14" s="170"/>
    </row>
    <row r="15" spans="1:242" s="14" customFormat="1">
      <c r="A15" s="13">
        <f t="shared" si="119"/>
        <v>12</v>
      </c>
      <c r="B15" s="228" t="s">
        <v>308</v>
      </c>
      <c r="C15" s="33" t="s">
        <v>143</v>
      </c>
      <c r="D15" s="471">
        <v>24</v>
      </c>
      <c r="E15" s="471">
        <v>6</v>
      </c>
      <c r="F15" s="471">
        <v>90</v>
      </c>
      <c r="G15" s="471">
        <v>6</v>
      </c>
      <c r="H15" s="471">
        <v>0</v>
      </c>
      <c r="I15" s="471">
        <v>6</v>
      </c>
      <c r="J15" s="471">
        <v>0</v>
      </c>
      <c r="K15" s="471">
        <v>6</v>
      </c>
      <c r="L15" s="472">
        <v>0</v>
      </c>
      <c r="M15" s="221">
        <v>6</v>
      </c>
      <c r="N15" s="221">
        <v>6</v>
      </c>
      <c r="O15" s="221">
        <v>12</v>
      </c>
      <c r="P15" s="221">
        <v>6</v>
      </c>
      <c r="Q15" s="221">
        <v>6</v>
      </c>
      <c r="R15" s="221">
        <v>6</v>
      </c>
      <c r="S15" s="221">
        <v>0</v>
      </c>
      <c r="T15" s="221">
        <v>0</v>
      </c>
      <c r="U15" s="221">
        <v>0</v>
      </c>
      <c r="V15" s="221">
        <v>0</v>
      </c>
      <c r="W15" s="221">
        <v>0</v>
      </c>
      <c r="X15" s="221">
        <v>0</v>
      </c>
      <c r="Y15" s="221">
        <v>0</v>
      </c>
      <c r="Z15" s="221">
        <v>0</v>
      </c>
      <c r="AA15" s="221">
        <v>0</v>
      </c>
      <c r="AB15" s="33">
        <v>0</v>
      </c>
      <c r="AC15" s="221">
        <v>0</v>
      </c>
      <c r="AD15" s="221">
        <v>0</v>
      </c>
      <c r="AE15" s="221">
        <v>0</v>
      </c>
      <c r="AF15" s="221">
        <v>0</v>
      </c>
      <c r="AG15" s="221">
        <v>0</v>
      </c>
      <c r="AH15" s="221">
        <v>0</v>
      </c>
      <c r="AI15" s="221">
        <v>0</v>
      </c>
      <c r="AJ15" s="221">
        <v>0</v>
      </c>
      <c r="AK15" s="221">
        <v>0</v>
      </c>
      <c r="AL15" s="221">
        <v>0</v>
      </c>
      <c r="AM15" s="33">
        <v>0</v>
      </c>
      <c r="AN15" s="33">
        <v>0</v>
      </c>
      <c r="AO15" s="33">
        <v>0</v>
      </c>
      <c r="AP15" s="33">
        <v>0</v>
      </c>
      <c r="AQ15" s="33">
        <v>0</v>
      </c>
      <c r="AR15" s="33">
        <v>0</v>
      </c>
      <c r="AS15" s="33">
        <v>0</v>
      </c>
      <c r="AT15" s="221">
        <v>0</v>
      </c>
      <c r="AU15" s="221">
        <v>0</v>
      </c>
      <c r="AV15" s="221">
        <v>12</v>
      </c>
      <c r="AW15" s="221">
        <v>0</v>
      </c>
      <c r="AX15" s="221">
        <v>0</v>
      </c>
      <c r="AY15" s="221">
        <v>0</v>
      </c>
      <c r="AZ15" s="221">
        <v>0</v>
      </c>
      <c r="BA15" s="221">
        <v>0</v>
      </c>
      <c r="BB15" s="221">
        <v>0</v>
      </c>
      <c r="BC15" s="221">
        <v>0</v>
      </c>
      <c r="BD15" s="221">
        <v>0</v>
      </c>
      <c r="BE15" s="221">
        <v>0</v>
      </c>
      <c r="BF15" s="345">
        <v>0</v>
      </c>
      <c r="BG15" s="345">
        <v>0</v>
      </c>
      <c r="BH15" s="345">
        <v>0</v>
      </c>
      <c r="BI15" s="345">
        <v>0</v>
      </c>
      <c r="BJ15" s="345">
        <v>0</v>
      </c>
      <c r="BK15" s="345">
        <v>0</v>
      </c>
      <c r="BL15" s="345">
        <v>0</v>
      </c>
      <c r="BM15" s="345">
        <v>0</v>
      </c>
      <c r="BN15" s="345">
        <v>0</v>
      </c>
      <c r="BO15" s="345">
        <v>0</v>
      </c>
      <c r="BP15" s="345">
        <v>0</v>
      </c>
      <c r="BQ15" s="345">
        <v>0</v>
      </c>
      <c r="BR15" s="345">
        <v>0</v>
      </c>
      <c r="BS15" s="345">
        <v>6</v>
      </c>
      <c r="BT15" s="345">
        <v>0</v>
      </c>
      <c r="BU15" s="345">
        <v>12</v>
      </c>
      <c r="BV15" s="345">
        <v>0</v>
      </c>
      <c r="BW15" s="345">
        <v>0</v>
      </c>
      <c r="BX15" s="345">
        <v>0</v>
      </c>
      <c r="BY15" s="345">
        <v>0</v>
      </c>
      <c r="BZ15" s="221">
        <v>0</v>
      </c>
      <c r="CA15" s="221">
        <v>0</v>
      </c>
      <c r="CB15" s="221">
        <v>0</v>
      </c>
      <c r="CC15" s="221">
        <v>0</v>
      </c>
      <c r="CD15" s="221">
        <v>0</v>
      </c>
      <c r="CE15" s="221">
        <v>0</v>
      </c>
      <c r="CF15" s="221">
        <v>0</v>
      </c>
      <c r="CG15" s="221">
        <v>48</v>
      </c>
      <c r="CH15" s="221">
        <v>0</v>
      </c>
      <c r="CI15" s="221">
        <v>0</v>
      </c>
      <c r="CJ15" s="221">
        <v>6</v>
      </c>
      <c r="CK15" s="221">
        <v>0</v>
      </c>
      <c r="CL15" s="221">
        <v>0</v>
      </c>
      <c r="CM15" s="221">
        <v>0</v>
      </c>
      <c r="CN15" s="221">
        <v>0</v>
      </c>
      <c r="CO15" s="221">
        <v>0</v>
      </c>
      <c r="CP15" s="221">
        <v>0</v>
      </c>
      <c r="CQ15" s="221">
        <v>0</v>
      </c>
      <c r="CR15" s="221">
        <v>0</v>
      </c>
      <c r="CS15" s="221">
        <v>0</v>
      </c>
      <c r="CT15" s="221">
        <v>6</v>
      </c>
      <c r="CU15" s="221">
        <v>0</v>
      </c>
      <c r="CV15" s="221">
        <v>0</v>
      </c>
      <c r="CW15" s="221">
        <v>0</v>
      </c>
      <c r="CX15" s="221">
        <v>0</v>
      </c>
      <c r="CY15" s="221">
        <v>0</v>
      </c>
      <c r="CZ15" s="221">
        <v>6</v>
      </c>
      <c r="DA15" s="221">
        <v>0</v>
      </c>
      <c r="DB15" s="221">
        <v>6</v>
      </c>
      <c r="DC15" s="221">
        <v>6</v>
      </c>
      <c r="DD15" s="221">
        <v>0</v>
      </c>
      <c r="DE15" s="221">
        <v>0</v>
      </c>
      <c r="DF15" s="221">
        <v>0</v>
      </c>
      <c r="DG15" s="221">
        <v>0</v>
      </c>
      <c r="DH15" s="33">
        <v>0</v>
      </c>
      <c r="DI15" s="33">
        <v>0</v>
      </c>
      <c r="DJ15" s="33">
        <v>1</v>
      </c>
      <c r="DK15" s="292">
        <v>0</v>
      </c>
      <c r="DL15" s="221">
        <v>0</v>
      </c>
      <c r="DM15" s="221">
        <v>0</v>
      </c>
      <c r="DN15" s="33">
        <v>0</v>
      </c>
      <c r="DO15" s="30">
        <f t="shared" si="0"/>
        <v>289</v>
      </c>
      <c r="DP15" s="19">
        <f t="shared" si="118"/>
        <v>24.083333333333332</v>
      </c>
      <c r="DQ15" s="202"/>
      <c r="DR15" s="203"/>
      <c r="DS15" s="21">
        <f t="shared" si="1"/>
        <v>0</v>
      </c>
      <c r="DT15" s="23">
        <f t="shared" si="2"/>
        <v>0</v>
      </c>
      <c r="DU15" s="23">
        <f t="shared" si="3"/>
        <v>0</v>
      </c>
      <c r="DV15" s="23">
        <f t="shared" si="4"/>
        <v>0</v>
      </c>
      <c r="DW15" s="23">
        <f t="shared" si="5"/>
        <v>0</v>
      </c>
      <c r="DX15" s="23">
        <f t="shared" si="6"/>
        <v>0</v>
      </c>
      <c r="DY15" s="23">
        <f t="shared" si="7"/>
        <v>0</v>
      </c>
      <c r="DZ15" s="23">
        <f t="shared" si="8"/>
        <v>0</v>
      </c>
      <c r="EA15" s="23">
        <f t="shared" si="9"/>
        <v>0</v>
      </c>
      <c r="EB15" s="23">
        <f t="shared" si="10"/>
        <v>0</v>
      </c>
      <c r="EC15" s="23">
        <f t="shared" si="11"/>
        <v>0</v>
      </c>
      <c r="ED15" s="23">
        <f t="shared" si="12"/>
        <v>0</v>
      </c>
      <c r="EE15" s="23">
        <f t="shared" si="13"/>
        <v>0</v>
      </c>
      <c r="EF15" s="23">
        <f t="shared" si="14"/>
        <v>0</v>
      </c>
      <c r="EG15" s="23">
        <f t="shared" si="15"/>
        <v>0</v>
      </c>
      <c r="EH15" s="23">
        <f t="shared" si="16"/>
        <v>0</v>
      </c>
      <c r="EI15" s="23">
        <f t="shared" si="17"/>
        <v>0</v>
      </c>
      <c r="EJ15" s="23">
        <f t="shared" si="18"/>
        <v>0</v>
      </c>
      <c r="EK15" s="23">
        <f t="shared" si="19"/>
        <v>0</v>
      </c>
      <c r="EL15" s="23">
        <f t="shared" si="20"/>
        <v>0</v>
      </c>
      <c r="EM15" s="23">
        <f t="shared" si="21"/>
        <v>0</v>
      </c>
      <c r="EN15" s="23">
        <f t="shared" si="22"/>
        <v>0</v>
      </c>
      <c r="EO15" s="23">
        <f t="shared" si="23"/>
        <v>0</v>
      </c>
      <c r="EP15" s="23">
        <f t="shared" si="24"/>
        <v>0</v>
      </c>
      <c r="EQ15" s="23">
        <f t="shared" si="25"/>
        <v>0</v>
      </c>
      <c r="ER15" s="23">
        <f t="shared" si="26"/>
        <v>0</v>
      </c>
      <c r="ES15" s="23">
        <f t="shared" si="27"/>
        <v>0</v>
      </c>
      <c r="ET15" s="23">
        <f t="shared" si="28"/>
        <v>0</v>
      </c>
      <c r="EU15" s="23">
        <f t="shared" si="29"/>
        <v>0</v>
      </c>
      <c r="EV15" s="23">
        <f t="shared" si="30"/>
        <v>0</v>
      </c>
      <c r="EW15" s="23">
        <f t="shared" si="31"/>
        <v>0</v>
      </c>
      <c r="EX15" s="23">
        <f t="shared" si="32"/>
        <v>0</v>
      </c>
      <c r="EY15" s="23">
        <f t="shared" si="33"/>
        <v>0</v>
      </c>
      <c r="EZ15" s="23">
        <f t="shared" si="34"/>
        <v>0</v>
      </c>
      <c r="FA15" s="23">
        <f t="shared" si="35"/>
        <v>0</v>
      </c>
      <c r="FB15" s="23">
        <f t="shared" si="36"/>
        <v>0</v>
      </c>
      <c r="FC15" s="23">
        <f t="shared" si="37"/>
        <v>0</v>
      </c>
      <c r="FD15" s="23">
        <f t="shared" si="38"/>
        <v>0</v>
      </c>
      <c r="FE15" s="23">
        <f t="shared" si="39"/>
        <v>0</v>
      </c>
      <c r="FF15" s="23">
        <f t="shared" si="40"/>
        <v>0</v>
      </c>
      <c r="FG15" s="23">
        <f t="shared" si="41"/>
        <v>0</v>
      </c>
      <c r="FH15" s="23">
        <f t="shared" si="42"/>
        <v>0</v>
      </c>
      <c r="FI15" s="23">
        <f t="shared" si="43"/>
        <v>0</v>
      </c>
      <c r="FJ15" s="23">
        <f t="shared" si="44"/>
        <v>0</v>
      </c>
      <c r="FK15" s="23">
        <f t="shared" si="45"/>
        <v>0</v>
      </c>
      <c r="FL15" s="23">
        <f t="shared" si="46"/>
        <v>0</v>
      </c>
      <c r="FM15" s="23">
        <f t="shared" si="47"/>
        <v>0</v>
      </c>
      <c r="FN15" s="23">
        <f t="shared" si="48"/>
        <v>0</v>
      </c>
      <c r="FO15" s="23">
        <f t="shared" si="49"/>
        <v>0</v>
      </c>
      <c r="FP15" s="23">
        <f t="shared" si="50"/>
        <v>0</v>
      </c>
      <c r="FQ15" s="23">
        <f t="shared" si="51"/>
        <v>0</v>
      </c>
      <c r="FR15" s="23">
        <f t="shared" si="52"/>
        <v>0</v>
      </c>
      <c r="FS15" s="23">
        <f t="shared" si="53"/>
        <v>0</v>
      </c>
      <c r="FT15" s="23">
        <f t="shared" si="54"/>
        <v>0</v>
      </c>
      <c r="FU15" s="23">
        <f t="shared" si="55"/>
        <v>0</v>
      </c>
      <c r="FV15" s="23">
        <f t="shared" si="56"/>
        <v>0</v>
      </c>
      <c r="FW15" s="23">
        <f t="shared" si="57"/>
        <v>0</v>
      </c>
      <c r="FX15" s="23">
        <f t="shared" si="58"/>
        <v>0</v>
      </c>
      <c r="FY15" s="23">
        <f t="shared" si="59"/>
        <v>0</v>
      </c>
      <c r="FZ15" s="23">
        <f t="shared" si="60"/>
        <v>0</v>
      </c>
      <c r="GA15" s="23">
        <f t="shared" si="61"/>
        <v>0</v>
      </c>
      <c r="GB15" s="23">
        <f t="shared" si="62"/>
        <v>0</v>
      </c>
      <c r="GC15" s="23">
        <f t="shared" si="63"/>
        <v>0</v>
      </c>
      <c r="GD15" s="23">
        <f t="shared" si="64"/>
        <v>0</v>
      </c>
      <c r="GE15" s="23">
        <f t="shared" si="65"/>
        <v>0</v>
      </c>
      <c r="GF15" s="23">
        <f t="shared" si="66"/>
        <v>0</v>
      </c>
      <c r="GG15" s="23">
        <f t="shared" si="67"/>
        <v>0</v>
      </c>
      <c r="GH15" s="23">
        <f t="shared" si="68"/>
        <v>0</v>
      </c>
      <c r="GI15" s="23">
        <f t="shared" si="69"/>
        <v>0</v>
      </c>
      <c r="GJ15" s="23">
        <f t="shared" si="70"/>
        <v>0</v>
      </c>
      <c r="GK15" s="23">
        <f t="shared" si="71"/>
        <v>0</v>
      </c>
      <c r="GL15" s="23">
        <f t="shared" si="72"/>
        <v>0</v>
      </c>
      <c r="GM15" s="23">
        <f t="shared" si="73"/>
        <v>0</v>
      </c>
      <c r="GN15" s="23">
        <f t="shared" si="74"/>
        <v>0</v>
      </c>
      <c r="GO15" s="23">
        <f t="shared" si="75"/>
        <v>0</v>
      </c>
      <c r="GP15" s="23">
        <f t="shared" si="76"/>
        <v>0</v>
      </c>
      <c r="GQ15" s="23">
        <f t="shared" si="77"/>
        <v>0</v>
      </c>
      <c r="GR15" s="23">
        <f t="shared" si="78"/>
        <v>0</v>
      </c>
      <c r="GS15" s="23">
        <f t="shared" si="79"/>
        <v>0</v>
      </c>
      <c r="GT15" s="23">
        <f t="shared" si="80"/>
        <v>0</v>
      </c>
      <c r="GU15" s="23">
        <f t="shared" si="81"/>
        <v>0</v>
      </c>
      <c r="GV15" s="23">
        <f t="shared" si="82"/>
        <v>0</v>
      </c>
      <c r="GW15" s="23">
        <f t="shared" si="83"/>
        <v>0</v>
      </c>
      <c r="GX15" s="23">
        <f t="shared" si="84"/>
        <v>0</v>
      </c>
      <c r="GY15" s="23">
        <f t="shared" si="85"/>
        <v>0</v>
      </c>
      <c r="GZ15" s="23">
        <f t="shared" si="86"/>
        <v>0</v>
      </c>
      <c r="HA15" s="23">
        <f t="shared" si="87"/>
        <v>0</v>
      </c>
      <c r="HB15" s="23">
        <f t="shared" si="88"/>
        <v>0</v>
      </c>
      <c r="HC15" s="23">
        <f t="shared" si="89"/>
        <v>0</v>
      </c>
      <c r="HD15" s="23">
        <f t="shared" si="90"/>
        <v>0</v>
      </c>
      <c r="HE15" s="23">
        <f t="shared" si="91"/>
        <v>0</v>
      </c>
      <c r="HF15" s="23">
        <f t="shared" si="92"/>
        <v>0</v>
      </c>
      <c r="HG15" s="23">
        <f t="shared" si="93"/>
        <v>0</v>
      </c>
      <c r="HH15" s="23">
        <f t="shared" si="94"/>
        <v>0</v>
      </c>
      <c r="HI15" s="23">
        <f t="shared" si="95"/>
        <v>0</v>
      </c>
      <c r="HJ15" s="23">
        <f t="shared" si="96"/>
        <v>0</v>
      </c>
      <c r="HK15" s="23">
        <f t="shared" si="97"/>
        <v>0</v>
      </c>
      <c r="HL15" s="23">
        <f t="shared" si="98"/>
        <v>0</v>
      </c>
      <c r="HM15" s="23">
        <f t="shared" si="99"/>
        <v>0</v>
      </c>
      <c r="HN15" s="23">
        <f t="shared" si="100"/>
        <v>0</v>
      </c>
      <c r="HO15" s="23">
        <f t="shared" si="101"/>
        <v>0</v>
      </c>
      <c r="HP15" s="23">
        <f t="shared" si="102"/>
        <v>0</v>
      </c>
      <c r="HQ15" s="23">
        <f t="shared" si="103"/>
        <v>0</v>
      </c>
      <c r="HR15" s="23">
        <f t="shared" si="104"/>
        <v>0</v>
      </c>
      <c r="HS15" s="23">
        <f t="shared" si="105"/>
        <v>0</v>
      </c>
      <c r="HT15" s="23">
        <f t="shared" si="106"/>
        <v>0</v>
      </c>
      <c r="HU15" s="23">
        <f t="shared" si="107"/>
        <v>0</v>
      </c>
      <c r="HV15" s="23">
        <f t="shared" si="108"/>
        <v>0</v>
      </c>
      <c r="HW15" s="23">
        <f t="shared" si="109"/>
        <v>0</v>
      </c>
      <c r="HX15" s="23">
        <f t="shared" si="110"/>
        <v>0</v>
      </c>
      <c r="HY15" s="23">
        <f t="shared" si="111"/>
        <v>0</v>
      </c>
      <c r="HZ15" s="23">
        <f t="shared" si="112"/>
        <v>0</v>
      </c>
      <c r="IA15" s="23">
        <f t="shared" si="113"/>
        <v>0</v>
      </c>
      <c r="IB15" s="23">
        <f t="shared" si="114"/>
        <v>0</v>
      </c>
      <c r="IC15" s="23">
        <f t="shared" si="115"/>
        <v>0</v>
      </c>
      <c r="ID15" s="23">
        <f t="shared" si="116"/>
        <v>0</v>
      </c>
      <c r="IE15" s="23">
        <f t="shared" si="117"/>
        <v>0</v>
      </c>
      <c r="IH15" s="170"/>
    </row>
    <row r="16" spans="1:242" s="14" customFormat="1">
      <c r="A16" s="13">
        <f t="shared" si="119"/>
        <v>13</v>
      </c>
      <c r="B16" s="228" t="s">
        <v>309</v>
      </c>
      <c r="C16" s="33" t="s">
        <v>143</v>
      </c>
      <c r="D16" s="471">
        <v>0</v>
      </c>
      <c r="E16" s="471">
        <v>0</v>
      </c>
      <c r="F16" s="471">
        <v>0</v>
      </c>
      <c r="G16" s="471">
        <v>0</v>
      </c>
      <c r="H16" s="471">
        <v>0</v>
      </c>
      <c r="I16" s="471">
        <v>0</v>
      </c>
      <c r="J16" s="471">
        <v>0</v>
      </c>
      <c r="K16" s="471">
        <v>0</v>
      </c>
      <c r="L16" s="472">
        <v>0</v>
      </c>
      <c r="M16" s="221">
        <v>6</v>
      </c>
      <c r="N16" s="221">
        <v>6</v>
      </c>
      <c r="O16" s="221">
        <v>6</v>
      </c>
      <c r="P16" s="221">
        <v>6</v>
      </c>
      <c r="Q16" s="221">
        <v>6</v>
      </c>
      <c r="R16" s="221">
        <v>6</v>
      </c>
      <c r="S16" s="221">
        <v>0</v>
      </c>
      <c r="T16" s="221">
        <v>0</v>
      </c>
      <c r="U16" s="221">
        <v>0</v>
      </c>
      <c r="V16" s="221">
        <v>0</v>
      </c>
      <c r="W16" s="221">
        <v>0</v>
      </c>
      <c r="X16" s="221">
        <v>0</v>
      </c>
      <c r="Y16" s="221">
        <v>0</v>
      </c>
      <c r="Z16" s="221">
        <v>0</v>
      </c>
      <c r="AA16" s="221">
        <v>0</v>
      </c>
      <c r="AB16" s="33">
        <v>0</v>
      </c>
      <c r="AC16" s="221">
        <v>0</v>
      </c>
      <c r="AD16" s="221">
        <v>0</v>
      </c>
      <c r="AE16" s="221">
        <v>0</v>
      </c>
      <c r="AF16" s="221">
        <v>0</v>
      </c>
      <c r="AG16" s="221">
        <v>0</v>
      </c>
      <c r="AH16" s="221">
        <v>0</v>
      </c>
      <c r="AI16" s="221">
        <v>0</v>
      </c>
      <c r="AJ16" s="221">
        <v>0</v>
      </c>
      <c r="AK16" s="221">
        <v>0</v>
      </c>
      <c r="AL16" s="221">
        <v>0</v>
      </c>
      <c r="AM16" s="33">
        <v>0</v>
      </c>
      <c r="AN16" s="33">
        <v>0</v>
      </c>
      <c r="AO16" s="33">
        <v>0</v>
      </c>
      <c r="AP16" s="33">
        <v>0</v>
      </c>
      <c r="AQ16" s="33">
        <v>0</v>
      </c>
      <c r="AR16" s="33">
        <v>0</v>
      </c>
      <c r="AS16" s="33">
        <v>0</v>
      </c>
      <c r="AT16" s="221">
        <v>0</v>
      </c>
      <c r="AU16" s="221">
        <v>0</v>
      </c>
      <c r="AV16" s="221">
        <v>0</v>
      </c>
      <c r="AW16" s="221">
        <v>0</v>
      </c>
      <c r="AX16" s="221">
        <v>0</v>
      </c>
      <c r="AY16" s="221">
        <v>0</v>
      </c>
      <c r="AZ16" s="221">
        <v>0</v>
      </c>
      <c r="BA16" s="221">
        <v>0</v>
      </c>
      <c r="BB16" s="221">
        <v>0</v>
      </c>
      <c r="BC16" s="221">
        <v>0</v>
      </c>
      <c r="BD16" s="221">
        <v>0</v>
      </c>
      <c r="BE16" s="221">
        <v>0</v>
      </c>
      <c r="BF16" s="345">
        <v>0</v>
      </c>
      <c r="BG16" s="345">
        <v>0</v>
      </c>
      <c r="BH16" s="345">
        <v>0</v>
      </c>
      <c r="BI16" s="345">
        <v>0</v>
      </c>
      <c r="BJ16" s="345">
        <v>0</v>
      </c>
      <c r="BK16" s="345">
        <v>0</v>
      </c>
      <c r="BL16" s="345">
        <v>0</v>
      </c>
      <c r="BM16" s="345">
        <v>0</v>
      </c>
      <c r="BN16" s="345">
        <v>0</v>
      </c>
      <c r="BO16" s="345">
        <v>0</v>
      </c>
      <c r="BP16" s="345">
        <v>0</v>
      </c>
      <c r="BQ16" s="345">
        <v>0</v>
      </c>
      <c r="BR16" s="345">
        <v>0</v>
      </c>
      <c r="BS16" s="345">
        <v>0</v>
      </c>
      <c r="BT16" s="345">
        <v>0</v>
      </c>
      <c r="BU16" s="345">
        <v>0</v>
      </c>
      <c r="BV16" s="345">
        <v>0</v>
      </c>
      <c r="BW16" s="345">
        <v>0</v>
      </c>
      <c r="BX16" s="345">
        <v>0</v>
      </c>
      <c r="BY16" s="345">
        <v>0</v>
      </c>
      <c r="BZ16" s="221">
        <v>12</v>
      </c>
      <c r="CA16" s="221">
        <v>0</v>
      </c>
      <c r="CB16" s="221">
        <v>0</v>
      </c>
      <c r="CC16" s="221">
        <v>0</v>
      </c>
      <c r="CD16" s="221">
        <v>0</v>
      </c>
      <c r="CE16" s="221">
        <v>0</v>
      </c>
      <c r="CF16" s="221">
        <v>0</v>
      </c>
      <c r="CG16" s="221">
        <v>0</v>
      </c>
      <c r="CH16" s="221">
        <v>0</v>
      </c>
      <c r="CI16" s="221">
        <v>0</v>
      </c>
      <c r="CJ16" s="221">
        <v>6</v>
      </c>
      <c r="CK16" s="221">
        <v>0</v>
      </c>
      <c r="CL16" s="221">
        <v>0</v>
      </c>
      <c r="CM16" s="221">
        <v>0</v>
      </c>
      <c r="CN16" s="221">
        <v>0</v>
      </c>
      <c r="CO16" s="221">
        <v>0</v>
      </c>
      <c r="CP16" s="221">
        <v>0</v>
      </c>
      <c r="CQ16" s="221">
        <v>0</v>
      </c>
      <c r="CR16" s="221">
        <v>0</v>
      </c>
      <c r="CS16" s="221">
        <v>0</v>
      </c>
      <c r="CT16" s="221">
        <v>6</v>
      </c>
      <c r="CU16" s="221">
        <v>0</v>
      </c>
      <c r="CV16" s="221">
        <v>0</v>
      </c>
      <c r="CW16" s="221">
        <v>0</v>
      </c>
      <c r="CX16" s="221">
        <v>0</v>
      </c>
      <c r="CY16" s="221">
        <v>0</v>
      </c>
      <c r="CZ16" s="221">
        <v>6</v>
      </c>
      <c r="DA16" s="221">
        <v>0</v>
      </c>
      <c r="DB16" s="221">
        <v>6</v>
      </c>
      <c r="DC16" s="221">
        <v>6</v>
      </c>
      <c r="DD16" s="221">
        <v>0</v>
      </c>
      <c r="DE16" s="221">
        <v>0</v>
      </c>
      <c r="DF16" s="221">
        <v>0</v>
      </c>
      <c r="DG16" s="221">
        <v>0</v>
      </c>
      <c r="DH16" s="33">
        <v>0</v>
      </c>
      <c r="DI16" s="33">
        <v>0</v>
      </c>
      <c r="DJ16" s="33">
        <v>1</v>
      </c>
      <c r="DK16" s="292">
        <v>0</v>
      </c>
      <c r="DL16" s="221">
        <v>0</v>
      </c>
      <c r="DM16" s="221">
        <v>0</v>
      </c>
      <c r="DN16" s="33">
        <v>0</v>
      </c>
      <c r="DO16" s="30">
        <f t="shared" si="0"/>
        <v>79</v>
      </c>
      <c r="DP16" s="19">
        <f t="shared" si="118"/>
        <v>6.583333333333333</v>
      </c>
      <c r="DQ16" s="202"/>
      <c r="DR16" s="203"/>
      <c r="DS16" s="21">
        <f t="shared" si="1"/>
        <v>0</v>
      </c>
      <c r="DT16" s="23">
        <f t="shared" si="2"/>
        <v>0</v>
      </c>
      <c r="DU16" s="23">
        <f t="shared" si="3"/>
        <v>0</v>
      </c>
      <c r="DV16" s="23">
        <f t="shared" si="4"/>
        <v>0</v>
      </c>
      <c r="DW16" s="23">
        <f t="shared" si="5"/>
        <v>0</v>
      </c>
      <c r="DX16" s="23">
        <f t="shared" si="6"/>
        <v>0</v>
      </c>
      <c r="DY16" s="23">
        <f t="shared" si="7"/>
        <v>0</v>
      </c>
      <c r="DZ16" s="23">
        <f t="shared" si="8"/>
        <v>0</v>
      </c>
      <c r="EA16" s="23">
        <f t="shared" si="9"/>
        <v>0</v>
      </c>
      <c r="EB16" s="23">
        <f t="shared" si="10"/>
        <v>0</v>
      </c>
      <c r="EC16" s="23">
        <f t="shared" si="11"/>
        <v>0</v>
      </c>
      <c r="ED16" s="23">
        <f t="shared" si="12"/>
        <v>0</v>
      </c>
      <c r="EE16" s="23">
        <f t="shared" si="13"/>
        <v>0</v>
      </c>
      <c r="EF16" s="23">
        <f t="shared" si="14"/>
        <v>0</v>
      </c>
      <c r="EG16" s="23">
        <f t="shared" si="15"/>
        <v>0</v>
      </c>
      <c r="EH16" s="23">
        <f t="shared" si="16"/>
        <v>0</v>
      </c>
      <c r="EI16" s="23">
        <f t="shared" si="17"/>
        <v>0</v>
      </c>
      <c r="EJ16" s="23">
        <f t="shared" si="18"/>
        <v>0</v>
      </c>
      <c r="EK16" s="23">
        <f t="shared" si="19"/>
        <v>0</v>
      </c>
      <c r="EL16" s="23">
        <f t="shared" si="20"/>
        <v>0</v>
      </c>
      <c r="EM16" s="23">
        <f t="shared" si="21"/>
        <v>0</v>
      </c>
      <c r="EN16" s="23">
        <f t="shared" si="22"/>
        <v>0</v>
      </c>
      <c r="EO16" s="23">
        <f t="shared" si="23"/>
        <v>0</v>
      </c>
      <c r="EP16" s="23">
        <f t="shared" si="24"/>
        <v>0</v>
      </c>
      <c r="EQ16" s="23">
        <f t="shared" si="25"/>
        <v>0</v>
      </c>
      <c r="ER16" s="23">
        <f t="shared" si="26"/>
        <v>0</v>
      </c>
      <c r="ES16" s="23">
        <f t="shared" si="27"/>
        <v>0</v>
      </c>
      <c r="ET16" s="23">
        <f t="shared" si="28"/>
        <v>0</v>
      </c>
      <c r="EU16" s="23">
        <f t="shared" si="29"/>
        <v>0</v>
      </c>
      <c r="EV16" s="23">
        <f t="shared" si="30"/>
        <v>0</v>
      </c>
      <c r="EW16" s="23">
        <f t="shared" si="31"/>
        <v>0</v>
      </c>
      <c r="EX16" s="23">
        <f t="shared" si="32"/>
        <v>0</v>
      </c>
      <c r="EY16" s="23">
        <f t="shared" si="33"/>
        <v>0</v>
      </c>
      <c r="EZ16" s="23">
        <f t="shared" si="34"/>
        <v>0</v>
      </c>
      <c r="FA16" s="23">
        <f t="shared" si="35"/>
        <v>0</v>
      </c>
      <c r="FB16" s="23">
        <f t="shared" si="36"/>
        <v>0</v>
      </c>
      <c r="FC16" s="23">
        <f t="shared" si="37"/>
        <v>0</v>
      </c>
      <c r="FD16" s="23">
        <f t="shared" si="38"/>
        <v>0</v>
      </c>
      <c r="FE16" s="23">
        <f t="shared" si="39"/>
        <v>0</v>
      </c>
      <c r="FF16" s="23">
        <f t="shared" si="40"/>
        <v>0</v>
      </c>
      <c r="FG16" s="23">
        <f t="shared" si="41"/>
        <v>0</v>
      </c>
      <c r="FH16" s="23">
        <f t="shared" si="42"/>
        <v>0</v>
      </c>
      <c r="FI16" s="23">
        <f t="shared" si="43"/>
        <v>0</v>
      </c>
      <c r="FJ16" s="23">
        <f t="shared" si="44"/>
        <v>0</v>
      </c>
      <c r="FK16" s="23">
        <f t="shared" si="45"/>
        <v>0</v>
      </c>
      <c r="FL16" s="23">
        <f t="shared" si="46"/>
        <v>0</v>
      </c>
      <c r="FM16" s="23">
        <f t="shared" si="47"/>
        <v>0</v>
      </c>
      <c r="FN16" s="23">
        <f t="shared" si="48"/>
        <v>0</v>
      </c>
      <c r="FO16" s="23">
        <f t="shared" si="49"/>
        <v>0</v>
      </c>
      <c r="FP16" s="23">
        <f t="shared" si="50"/>
        <v>0</v>
      </c>
      <c r="FQ16" s="23">
        <f t="shared" si="51"/>
        <v>0</v>
      </c>
      <c r="FR16" s="23">
        <f t="shared" si="52"/>
        <v>0</v>
      </c>
      <c r="FS16" s="23">
        <f t="shared" si="53"/>
        <v>0</v>
      </c>
      <c r="FT16" s="23">
        <f t="shared" si="54"/>
        <v>0</v>
      </c>
      <c r="FU16" s="23">
        <f t="shared" si="55"/>
        <v>0</v>
      </c>
      <c r="FV16" s="23">
        <f t="shared" si="56"/>
        <v>0</v>
      </c>
      <c r="FW16" s="23">
        <f t="shared" si="57"/>
        <v>0</v>
      </c>
      <c r="FX16" s="23">
        <f t="shared" si="58"/>
        <v>0</v>
      </c>
      <c r="FY16" s="23">
        <f t="shared" si="59"/>
        <v>0</v>
      </c>
      <c r="FZ16" s="23">
        <f t="shared" si="60"/>
        <v>0</v>
      </c>
      <c r="GA16" s="23">
        <f t="shared" si="61"/>
        <v>0</v>
      </c>
      <c r="GB16" s="23">
        <f t="shared" si="62"/>
        <v>0</v>
      </c>
      <c r="GC16" s="23">
        <f t="shared" si="63"/>
        <v>0</v>
      </c>
      <c r="GD16" s="23">
        <f t="shared" si="64"/>
        <v>0</v>
      </c>
      <c r="GE16" s="23">
        <f t="shared" si="65"/>
        <v>0</v>
      </c>
      <c r="GF16" s="23">
        <f t="shared" si="66"/>
        <v>0</v>
      </c>
      <c r="GG16" s="23">
        <f t="shared" si="67"/>
        <v>0</v>
      </c>
      <c r="GH16" s="23">
        <f t="shared" si="68"/>
        <v>0</v>
      </c>
      <c r="GI16" s="23">
        <f t="shared" si="69"/>
        <v>0</v>
      </c>
      <c r="GJ16" s="23">
        <f t="shared" si="70"/>
        <v>0</v>
      </c>
      <c r="GK16" s="23">
        <f t="shared" si="71"/>
        <v>0</v>
      </c>
      <c r="GL16" s="23">
        <f t="shared" si="72"/>
        <v>0</v>
      </c>
      <c r="GM16" s="23">
        <f t="shared" si="73"/>
        <v>0</v>
      </c>
      <c r="GN16" s="23">
        <f t="shared" si="74"/>
        <v>0</v>
      </c>
      <c r="GO16" s="23">
        <f t="shared" si="75"/>
        <v>0</v>
      </c>
      <c r="GP16" s="23">
        <f t="shared" si="76"/>
        <v>0</v>
      </c>
      <c r="GQ16" s="23">
        <f t="shared" si="77"/>
        <v>0</v>
      </c>
      <c r="GR16" s="23">
        <f t="shared" si="78"/>
        <v>0</v>
      </c>
      <c r="GS16" s="23">
        <f t="shared" si="79"/>
        <v>0</v>
      </c>
      <c r="GT16" s="23">
        <f t="shared" si="80"/>
        <v>0</v>
      </c>
      <c r="GU16" s="23">
        <f t="shared" si="81"/>
        <v>0</v>
      </c>
      <c r="GV16" s="23">
        <f t="shared" si="82"/>
        <v>0</v>
      </c>
      <c r="GW16" s="23">
        <f t="shared" si="83"/>
        <v>0</v>
      </c>
      <c r="GX16" s="23">
        <f t="shared" si="84"/>
        <v>0</v>
      </c>
      <c r="GY16" s="23">
        <f t="shared" si="85"/>
        <v>0</v>
      </c>
      <c r="GZ16" s="23">
        <f t="shared" si="86"/>
        <v>0</v>
      </c>
      <c r="HA16" s="23">
        <f t="shared" si="87"/>
        <v>0</v>
      </c>
      <c r="HB16" s="23">
        <f t="shared" si="88"/>
        <v>0</v>
      </c>
      <c r="HC16" s="23">
        <f t="shared" si="89"/>
        <v>0</v>
      </c>
      <c r="HD16" s="23">
        <f t="shared" si="90"/>
        <v>0</v>
      </c>
      <c r="HE16" s="23">
        <f t="shared" si="91"/>
        <v>0</v>
      </c>
      <c r="HF16" s="23">
        <f t="shared" si="92"/>
        <v>0</v>
      </c>
      <c r="HG16" s="23">
        <f t="shared" si="93"/>
        <v>0</v>
      </c>
      <c r="HH16" s="23">
        <f t="shared" si="94"/>
        <v>0</v>
      </c>
      <c r="HI16" s="23">
        <f t="shared" si="95"/>
        <v>0</v>
      </c>
      <c r="HJ16" s="23">
        <f t="shared" si="96"/>
        <v>0</v>
      </c>
      <c r="HK16" s="23">
        <f t="shared" si="97"/>
        <v>0</v>
      </c>
      <c r="HL16" s="23">
        <f t="shared" si="98"/>
        <v>0</v>
      </c>
      <c r="HM16" s="23">
        <f t="shared" si="99"/>
        <v>0</v>
      </c>
      <c r="HN16" s="23">
        <f t="shared" si="100"/>
        <v>0</v>
      </c>
      <c r="HO16" s="23">
        <f t="shared" si="101"/>
        <v>0</v>
      </c>
      <c r="HP16" s="23">
        <f t="shared" si="102"/>
        <v>0</v>
      </c>
      <c r="HQ16" s="23">
        <f t="shared" si="103"/>
        <v>0</v>
      </c>
      <c r="HR16" s="23">
        <f t="shared" si="104"/>
        <v>0</v>
      </c>
      <c r="HS16" s="23">
        <f t="shared" si="105"/>
        <v>0</v>
      </c>
      <c r="HT16" s="23">
        <f t="shared" si="106"/>
        <v>0</v>
      </c>
      <c r="HU16" s="23">
        <f t="shared" si="107"/>
        <v>0</v>
      </c>
      <c r="HV16" s="23">
        <f t="shared" si="108"/>
        <v>0</v>
      </c>
      <c r="HW16" s="23">
        <f t="shared" si="109"/>
        <v>0</v>
      </c>
      <c r="HX16" s="23">
        <f t="shared" si="110"/>
        <v>0</v>
      </c>
      <c r="HY16" s="23">
        <f t="shared" si="111"/>
        <v>0</v>
      </c>
      <c r="HZ16" s="23">
        <f t="shared" si="112"/>
        <v>0</v>
      </c>
      <c r="IA16" s="23">
        <f t="shared" si="113"/>
        <v>0</v>
      </c>
      <c r="IB16" s="23">
        <f t="shared" si="114"/>
        <v>0</v>
      </c>
      <c r="IC16" s="23">
        <f t="shared" si="115"/>
        <v>0</v>
      </c>
      <c r="ID16" s="23">
        <f t="shared" si="116"/>
        <v>0</v>
      </c>
      <c r="IE16" s="23">
        <f t="shared" si="117"/>
        <v>0</v>
      </c>
      <c r="IH16" s="170"/>
    </row>
    <row r="17" spans="1:242" s="14" customFormat="1">
      <c r="A17" s="13">
        <f t="shared" si="119"/>
        <v>14</v>
      </c>
      <c r="B17" s="228" t="s">
        <v>310</v>
      </c>
      <c r="C17" s="33" t="s">
        <v>143</v>
      </c>
      <c r="D17" s="471">
        <v>30</v>
      </c>
      <c r="E17" s="471">
        <v>6</v>
      </c>
      <c r="F17" s="471">
        <v>0</v>
      </c>
      <c r="G17" s="471">
        <v>0</v>
      </c>
      <c r="H17" s="471">
        <v>0</v>
      </c>
      <c r="I17" s="471">
        <v>0</v>
      </c>
      <c r="J17" s="471">
        <v>0</v>
      </c>
      <c r="K17" s="471">
        <v>0</v>
      </c>
      <c r="L17" s="472">
        <v>0</v>
      </c>
      <c r="M17" s="221">
        <v>6</v>
      </c>
      <c r="N17" s="221">
        <v>6</v>
      </c>
      <c r="O17" s="221">
        <v>6</v>
      </c>
      <c r="P17" s="221">
        <v>6</v>
      </c>
      <c r="Q17" s="221">
        <v>6</v>
      </c>
      <c r="R17" s="221">
        <v>6</v>
      </c>
      <c r="S17" s="221">
        <v>0</v>
      </c>
      <c r="T17" s="221">
        <v>0</v>
      </c>
      <c r="U17" s="221">
        <v>0</v>
      </c>
      <c r="V17" s="221">
        <v>0</v>
      </c>
      <c r="W17" s="221">
        <v>0</v>
      </c>
      <c r="X17" s="221">
        <v>0</v>
      </c>
      <c r="Y17" s="221">
        <v>0</v>
      </c>
      <c r="Z17" s="221">
        <v>0</v>
      </c>
      <c r="AA17" s="221">
        <v>0</v>
      </c>
      <c r="AB17" s="33">
        <v>0</v>
      </c>
      <c r="AC17" s="221">
        <v>0</v>
      </c>
      <c r="AD17" s="221">
        <v>0</v>
      </c>
      <c r="AE17" s="221">
        <v>18</v>
      </c>
      <c r="AF17" s="221">
        <v>0</v>
      </c>
      <c r="AG17" s="221">
        <v>0</v>
      </c>
      <c r="AH17" s="221">
        <v>0</v>
      </c>
      <c r="AI17" s="221">
        <v>0</v>
      </c>
      <c r="AJ17" s="221">
        <v>0</v>
      </c>
      <c r="AK17" s="221">
        <v>0</v>
      </c>
      <c r="AL17" s="221">
        <v>0</v>
      </c>
      <c r="AM17" s="33">
        <v>12</v>
      </c>
      <c r="AN17" s="33">
        <v>6</v>
      </c>
      <c r="AO17" s="33">
        <v>6</v>
      </c>
      <c r="AP17" s="33">
        <v>6</v>
      </c>
      <c r="AQ17" s="33">
        <v>6</v>
      </c>
      <c r="AR17" s="33">
        <v>6</v>
      </c>
      <c r="AS17" s="33">
        <v>6</v>
      </c>
      <c r="AT17" s="221">
        <v>0</v>
      </c>
      <c r="AU17" s="221">
        <v>0</v>
      </c>
      <c r="AV17" s="221">
        <v>0</v>
      </c>
      <c r="AW17" s="221">
        <v>0</v>
      </c>
      <c r="AX17" s="221">
        <v>0</v>
      </c>
      <c r="AY17" s="221">
        <v>0</v>
      </c>
      <c r="AZ17" s="221">
        <v>0</v>
      </c>
      <c r="BA17" s="221">
        <v>0</v>
      </c>
      <c r="BB17" s="221">
        <v>0</v>
      </c>
      <c r="BC17" s="221">
        <v>0</v>
      </c>
      <c r="BD17" s="221">
        <v>0</v>
      </c>
      <c r="BE17" s="221">
        <v>0</v>
      </c>
      <c r="BF17" s="345">
        <v>0</v>
      </c>
      <c r="BG17" s="345">
        <v>0</v>
      </c>
      <c r="BH17" s="345">
        <v>0</v>
      </c>
      <c r="BI17" s="345">
        <v>0</v>
      </c>
      <c r="BJ17" s="345">
        <v>0</v>
      </c>
      <c r="BK17" s="345">
        <v>0</v>
      </c>
      <c r="BL17" s="345">
        <v>0</v>
      </c>
      <c r="BM17" s="345">
        <v>0</v>
      </c>
      <c r="BN17" s="345">
        <v>0</v>
      </c>
      <c r="BO17" s="345">
        <v>0</v>
      </c>
      <c r="BP17" s="345">
        <v>0</v>
      </c>
      <c r="BQ17" s="345">
        <v>0</v>
      </c>
      <c r="BR17" s="345">
        <v>0</v>
      </c>
      <c r="BS17" s="345">
        <v>0</v>
      </c>
      <c r="BT17" s="345">
        <v>0</v>
      </c>
      <c r="BU17" s="345">
        <v>12</v>
      </c>
      <c r="BV17" s="345">
        <v>0</v>
      </c>
      <c r="BW17" s="345">
        <v>0</v>
      </c>
      <c r="BX17" s="345">
        <v>0</v>
      </c>
      <c r="BY17" s="345">
        <v>0</v>
      </c>
      <c r="BZ17" s="221">
        <v>12</v>
      </c>
      <c r="CA17" s="221">
        <v>0</v>
      </c>
      <c r="CB17" s="221">
        <v>0</v>
      </c>
      <c r="CC17" s="221">
        <v>0</v>
      </c>
      <c r="CD17" s="221">
        <v>0</v>
      </c>
      <c r="CE17" s="221">
        <v>0</v>
      </c>
      <c r="CF17" s="221">
        <v>0</v>
      </c>
      <c r="CG17" s="221">
        <v>0</v>
      </c>
      <c r="CH17" s="221">
        <v>0</v>
      </c>
      <c r="CI17" s="221">
        <v>0</v>
      </c>
      <c r="CJ17" s="221">
        <v>6</v>
      </c>
      <c r="CK17" s="221">
        <v>0</v>
      </c>
      <c r="CL17" s="221">
        <v>0</v>
      </c>
      <c r="CM17" s="221">
        <v>0</v>
      </c>
      <c r="CN17" s="221">
        <v>0</v>
      </c>
      <c r="CO17" s="221">
        <v>0</v>
      </c>
      <c r="CP17" s="221">
        <v>0</v>
      </c>
      <c r="CQ17" s="221">
        <v>0</v>
      </c>
      <c r="CR17" s="221">
        <v>0</v>
      </c>
      <c r="CS17" s="221">
        <v>0</v>
      </c>
      <c r="CT17" s="221">
        <v>0</v>
      </c>
      <c r="CU17" s="221">
        <v>0</v>
      </c>
      <c r="CV17" s="221">
        <v>0</v>
      </c>
      <c r="CW17" s="221">
        <v>0</v>
      </c>
      <c r="CX17" s="221">
        <v>0</v>
      </c>
      <c r="CY17" s="221">
        <v>0</v>
      </c>
      <c r="CZ17" s="221">
        <v>6</v>
      </c>
      <c r="DA17" s="221">
        <v>0</v>
      </c>
      <c r="DB17" s="221">
        <v>6</v>
      </c>
      <c r="DC17" s="221">
        <v>6</v>
      </c>
      <c r="DD17" s="221">
        <v>0</v>
      </c>
      <c r="DE17" s="221">
        <v>0</v>
      </c>
      <c r="DF17" s="221">
        <v>0</v>
      </c>
      <c r="DG17" s="221">
        <v>0</v>
      </c>
      <c r="DH17" s="33">
        <v>0</v>
      </c>
      <c r="DI17" s="33">
        <v>0</v>
      </c>
      <c r="DJ17" s="33">
        <v>1</v>
      </c>
      <c r="DK17" s="292">
        <v>0</v>
      </c>
      <c r="DL17" s="221">
        <v>0</v>
      </c>
      <c r="DM17" s="221">
        <v>0</v>
      </c>
      <c r="DN17" s="33">
        <v>0</v>
      </c>
      <c r="DO17" s="30">
        <f t="shared" si="0"/>
        <v>187</v>
      </c>
      <c r="DP17" s="19">
        <f t="shared" si="118"/>
        <v>15.583333333333334</v>
      </c>
      <c r="DQ17" s="202"/>
      <c r="DR17" s="203"/>
      <c r="DS17" s="21">
        <f t="shared" si="1"/>
        <v>0</v>
      </c>
      <c r="DT17" s="23">
        <f t="shared" si="2"/>
        <v>0</v>
      </c>
      <c r="DU17" s="23">
        <f t="shared" si="3"/>
        <v>0</v>
      </c>
      <c r="DV17" s="23">
        <f t="shared" si="4"/>
        <v>0</v>
      </c>
      <c r="DW17" s="23">
        <f t="shared" si="5"/>
        <v>0</v>
      </c>
      <c r="DX17" s="23">
        <f t="shared" si="6"/>
        <v>0</v>
      </c>
      <c r="DY17" s="23">
        <f t="shared" si="7"/>
        <v>0</v>
      </c>
      <c r="DZ17" s="23">
        <f t="shared" si="8"/>
        <v>0</v>
      </c>
      <c r="EA17" s="23">
        <f t="shared" si="9"/>
        <v>0</v>
      </c>
      <c r="EB17" s="23">
        <f t="shared" si="10"/>
        <v>0</v>
      </c>
      <c r="EC17" s="23">
        <f t="shared" si="11"/>
        <v>0</v>
      </c>
      <c r="ED17" s="23">
        <f t="shared" si="12"/>
        <v>0</v>
      </c>
      <c r="EE17" s="23">
        <f t="shared" si="13"/>
        <v>0</v>
      </c>
      <c r="EF17" s="23">
        <f t="shared" si="14"/>
        <v>0</v>
      </c>
      <c r="EG17" s="23">
        <f t="shared" si="15"/>
        <v>0</v>
      </c>
      <c r="EH17" s="23">
        <f t="shared" si="16"/>
        <v>0</v>
      </c>
      <c r="EI17" s="23">
        <f t="shared" si="17"/>
        <v>0</v>
      </c>
      <c r="EJ17" s="23">
        <f t="shared" si="18"/>
        <v>0</v>
      </c>
      <c r="EK17" s="23">
        <f t="shared" si="19"/>
        <v>0</v>
      </c>
      <c r="EL17" s="23">
        <f t="shared" si="20"/>
        <v>0</v>
      </c>
      <c r="EM17" s="23">
        <f t="shared" si="21"/>
        <v>0</v>
      </c>
      <c r="EN17" s="23">
        <f t="shared" si="22"/>
        <v>0</v>
      </c>
      <c r="EO17" s="23">
        <f t="shared" si="23"/>
        <v>0</v>
      </c>
      <c r="EP17" s="23">
        <f t="shared" si="24"/>
        <v>0</v>
      </c>
      <c r="EQ17" s="23">
        <f t="shared" si="25"/>
        <v>0</v>
      </c>
      <c r="ER17" s="23">
        <f t="shared" si="26"/>
        <v>0</v>
      </c>
      <c r="ES17" s="23">
        <f t="shared" si="27"/>
        <v>0</v>
      </c>
      <c r="ET17" s="23">
        <f t="shared" si="28"/>
        <v>0</v>
      </c>
      <c r="EU17" s="23">
        <f t="shared" si="29"/>
        <v>0</v>
      </c>
      <c r="EV17" s="23">
        <f t="shared" si="30"/>
        <v>0</v>
      </c>
      <c r="EW17" s="23">
        <f t="shared" si="31"/>
        <v>0</v>
      </c>
      <c r="EX17" s="23">
        <f t="shared" si="32"/>
        <v>0</v>
      </c>
      <c r="EY17" s="23">
        <f t="shared" si="33"/>
        <v>0</v>
      </c>
      <c r="EZ17" s="23">
        <f t="shared" si="34"/>
        <v>0</v>
      </c>
      <c r="FA17" s="23">
        <f t="shared" si="35"/>
        <v>0</v>
      </c>
      <c r="FB17" s="23">
        <f t="shared" si="36"/>
        <v>0</v>
      </c>
      <c r="FC17" s="23">
        <f t="shared" si="37"/>
        <v>0</v>
      </c>
      <c r="FD17" s="23">
        <f t="shared" si="38"/>
        <v>0</v>
      </c>
      <c r="FE17" s="23">
        <f t="shared" si="39"/>
        <v>0</v>
      </c>
      <c r="FF17" s="23">
        <f t="shared" si="40"/>
        <v>0</v>
      </c>
      <c r="FG17" s="23">
        <f t="shared" si="41"/>
        <v>0</v>
      </c>
      <c r="FH17" s="23">
        <f t="shared" si="42"/>
        <v>0</v>
      </c>
      <c r="FI17" s="23">
        <f t="shared" si="43"/>
        <v>0</v>
      </c>
      <c r="FJ17" s="23">
        <f t="shared" si="44"/>
        <v>0</v>
      </c>
      <c r="FK17" s="23">
        <f t="shared" si="45"/>
        <v>0</v>
      </c>
      <c r="FL17" s="23">
        <f t="shared" si="46"/>
        <v>0</v>
      </c>
      <c r="FM17" s="23">
        <f t="shared" si="47"/>
        <v>0</v>
      </c>
      <c r="FN17" s="23">
        <f t="shared" si="48"/>
        <v>0</v>
      </c>
      <c r="FO17" s="23">
        <f t="shared" si="49"/>
        <v>0</v>
      </c>
      <c r="FP17" s="23">
        <f t="shared" si="50"/>
        <v>0</v>
      </c>
      <c r="FQ17" s="23">
        <f t="shared" si="51"/>
        <v>0</v>
      </c>
      <c r="FR17" s="23">
        <f t="shared" si="52"/>
        <v>0</v>
      </c>
      <c r="FS17" s="23">
        <f t="shared" si="53"/>
        <v>0</v>
      </c>
      <c r="FT17" s="23">
        <f t="shared" si="54"/>
        <v>0</v>
      </c>
      <c r="FU17" s="23">
        <f t="shared" si="55"/>
        <v>0</v>
      </c>
      <c r="FV17" s="23">
        <f t="shared" si="56"/>
        <v>0</v>
      </c>
      <c r="FW17" s="23">
        <f t="shared" si="57"/>
        <v>0</v>
      </c>
      <c r="FX17" s="23">
        <f t="shared" si="58"/>
        <v>0</v>
      </c>
      <c r="FY17" s="23">
        <f t="shared" si="59"/>
        <v>0</v>
      </c>
      <c r="FZ17" s="23">
        <f t="shared" si="60"/>
        <v>0</v>
      </c>
      <c r="GA17" s="23">
        <f t="shared" si="61"/>
        <v>0</v>
      </c>
      <c r="GB17" s="23">
        <f t="shared" si="62"/>
        <v>0</v>
      </c>
      <c r="GC17" s="23">
        <f t="shared" si="63"/>
        <v>0</v>
      </c>
      <c r="GD17" s="23">
        <f t="shared" si="64"/>
        <v>0</v>
      </c>
      <c r="GE17" s="23">
        <f t="shared" si="65"/>
        <v>0</v>
      </c>
      <c r="GF17" s="23">
        <f t="shared" si="66"/>
        <v>0</v>
      </c>
      <c r="GG17" s="23">
        <f t="shared" si="67"/>
        <v>0</v>
      </c>
      <c r="GH17" s="23">
        <f t="shared" si="68"/>
        <v>0</v>
      </c>
      <c r="GI17" s="23">
        <f t="shared" si="69"/>
        <v>0</v>
      </c>
      <c r="GJ17" s="23">
        <f t="shared" si="70"/>
        <v>0</v>
      </c>
      <c r="GK17" s="23">
        <f t="shared" si="71"/>
        <v>0</v>
      </c>
      <c r="GL17" s="23">
        <f t="shared" si="72"/>
        <v>0</v>
      </c>
      <c r="GM17" s="23">
        <f t="shared" si="73"/>
        <v>0</v>
      </c>
      <c r="GN17" s="23">
        <f t="shared" si="74"/>
        <v>0</v>
      </c>
      <c r="GO17" s="23">
        <f t="shared" si="75"/>
        <v>0</v>
      </c>
      <c r="GP17" s="23">
        <f t="shared" si="76"/>
        <v>0</v>
      </c>
      <c r="GQ17" s="23">
        <f t="shared" si="77"/>
        <v>0</v>
      </c>
      <c r="GR17" s="23">
        <f t="shared" si="78"/>
        <v>0</v>
      </c>
      <c r="GS17" s="23">
        <f t="shared" si="79"/>
        <v>0</v>
      </c>
      <c r="GT17" s="23">
        <f t="shared" si="80"/>
        <v>0</v>
      </c>
      <c r="GU17" s="23">
        <f t="shared" si="81"/>
        <v>0</v>
      </c>
      <c r="GV17" s="23">
        <f t="shared" si="82"/>
        <v>0</v>
      </c>
      <c r="GW17" s="23">
        <f t="shared" si="83"/>
        <v>0</v>
      </c>
      <c r="GX17" s="23">
        <f t="shared" si="84"/>
        <v>0</v>
      </c>
      <c r="GY17" s="23">
        <f t="shared" si="85"/>
        <v>0</v>
      </c>
      <c r="GZ17" s="23">
        <f t="shared" si="86"/>
        <v>0</v>
      </c>
      <c r="HA17" s="23">
        <f t="shared" si="87"/>
        <v>0</v>
      </c>
      <c r="HB17" s="23">
        <f t="shared" si="88"/>
        <v>0</v>
      </c>
      <c r="HC17" s="23">
        <f t="shared" si="89"/>
        <v>0</v>
      </c>
      <c r="HD17" s="23">
        <f t="shared" si="90"/>
        <v>0</v>
      </c>
      <c r="HE17" s="23">
        <f t="shared" si="91"/>
        <v>0</v>
      </c>
      <c r="HF17" s="23">
        <f t="shared" si="92"/>
        <v>0</v>
      </c>
      <c r="HG17" s="23">
        <f t="shared" si="93"/>
        <v>0</v>
      </c>
      <c r="HH17" s="23">
        <f t="shared" si="94"/>
        <v>0</v>
      </c>
      <c r="HI17" s="23">
        <f t="shared" si="95"/>
        <v>0</v>
      </c>
      <c r="HJ17" s="23">
        <f t="shared" si="96"/>
        <v>0</v>
      </c>
      <c r="HK17" s="23">
        <f t="shared" si="97"/>
        <v>0</v>
      </c>
      <c r="HL17" s="23">
        <f t="shared" si="98"/>
        <v>0</v>
      </c>
      <c r="HM17" s="23">
        <f t="shared" si="99"/>
        <v>0</v>
      </c>
      <c r="HN17" s="23">
        <f t="shared" si="100"/>
        <v>0</v>
      </c>
      <c r="HO17" s="23">
        <f t="shared" si="101"/>
        <v>0</v>
      </c>
      <c r="HP17" s="23">
        <f t="shared" si="102"/>
        <v>0</v>
      </c>
      <c r="HQ17" s="23">
        <f t="shared" si="103"/>
        <v>0</v>
      </c>
      <c r="HR17" s="23">
        <f t="shared" si="104"/>
        <v>0</v>
      </c>
      <c r="HS17" s="23">
        <f t="shared" si="105"/>
        <v>0</v>
      </c>
      <c r="HT17" s="23">
        <f t="shared" si="106"/>
        <v>0</v>
      </c>
      <c r="HU17" s="23">
        <f t="shared" si="107"/>
        <v>0</v>
      </c>
      <c r="HV17" s="23">
        <f t="shared" si="108"/>
        <v>0</v>
      </c>
      <c r="HW17" s="23">
        <f t="shared" si="109"/>
        <v>0</v>
      </c>
      <c r="HX17" s="23">
        <f t="shared" si="110"/>
        <v>0</v>
      </c>
      <c r="HY17" s="23">
        <f t="shared" si="111"/>
        <v>0</v>
      </c>
      <c r="HZ17" s="23">
        <f t="shared" si="112"/>
        <v>0</v>
      </c>
      <c r="IA17" s="23">
        <f t="shared" si="113"/>
        <v>0</v>
      </c>
      <c r="IB17" s="23">
        <f t="shared" si="114"/>
        <v>0</v>
      </c>
      <c r="IC17" s="23">
        <f t="shared" si="115"/>
        <v>0</v>
      </c>
      <c r="ID17" s="23">
        <f t="shared" si="116"/>
        <v>0</v>
      </c>
      <c r="IE17" s="23">
        <f t="shared" si="117"/>
        <v>0</v>
      </c>
      <c r="IH17" s="170"/>
    </row>
    <row r="18" spans="1:242" s="14" customFormat="1">
      <c r="A18" s="13">
        <f t="shared" si="119"/>
        <v>15</v>
      </c>
      <c r="B18" s="228" t="s">
        <v>311</v>
      </c>
      <c r="C18" s="33" t="s">
        <v>143</v>
      </c>
      <c r="D18" s="471">
        <v>30</v>
      </c>
      <c r="E18" s="471">
        <v>6</v>
      </c>
      <c r="F18" s="471">
        <v>90</v>
      </c>
      <c r="G18" s="471">
        <v>0</v>
      </c>
      <c r="H18" s="471">
        <v>0</v>
      </c>
      <c r="I18" s="471">
        <v>0</v>
      </c>
      <c r="J18" s="471">
        <v>6</v>
      </c>
      <c r="K18" s="471">
        <v>0</v>
      </c>
      <c r="L18" s="472">
        <v>0</v>
      </c>
      <c r="M18" s="221">
        <v>0</v>
      </c>
      <c r="N18" s="221">
        <v>0</v>
      </c>
      <c r="O18" s="221">
        <v>0</v>
      </c>
      <c r="P18" s="221">
        <v>0</v>
      </c>
      <c r="Q18" s="221">
        <v>0</v>
      </c>
      <c r="R18" s="221">
        <v>0</v>
      </c>
      <c r="S18" s="221">
        <v>12</v>
      </c>
      <c r="T18" s="221">
        <v>6</v>
      </c>
      <c r="U18" s="221">
        <v>6</v>
      </c>
      <c r="V18" s="221">
        <v>6</v>
      </c>
      <c r="W18" s="221">
        <v>6</v>
      </c>
      <c r="X18" s="221">
        <v>6</v>
      </c>
      <c r="Y18" s="221">
        <v>6</v>
      </c>
      <c r="Z18" s="221">
        <v>6</v>
      </c>
      <c r="AA18" s="221">
        <v>6</v>
      </c>
      <c r="AB18" s="33">
        <v>6</v>
      </c>
      <c r="AC18" s="221">
        <v>0</v>
      </c>
      <c r="AD18" s="221">
        <v>0</v>
      </c>
      <c r="AE18" s="221">
        <v>12</v>
      </c>
      <c r="AF18" s="221">
        <v>0</v>
      </c>
      <c r="AG18" s="221">
        <v>6</v>
      </c>
      <c r="AH18" s="221">
        <v>0</v>
      </c>
      <c r="AI18" s="221">
        <v>0</v>
      </c>
      <c r="AJ18" s="221">
        <v>0</v>
      </c>
      <c r="AK18" s="221">
        <v>0</v>
      </c>
      <c r="AL18" s="221">
        <v>0</v>
      </c>
      <c r="AM18" s="33">
        <v>15</v>
      </c>
      <c r="AN18" s="33">
        <v>5</v>
      </c>
      <c r="AO18" s="33">
        <v>6</v>
      </c>
      <c r="AP18" s="33">
        <v>6</v>
      </c>
      <c r="AQ18" s="33">
        <v>6</v>
      </c>
      <c r="AR18" s="33">
        <v>5</v>
      </c>
      <c r="AS18" s="33">
        <v>6</v>
      </c>
      <c r="AT18" s="221">
        <v>0</v>
      </c>
      <c r="AU18" s="221">
        <v>18</v>
      </c>
      <c r="AV18" s="221">
        <v>12</v>
      </c>
      <c r="AW18" s="221">
        <v>6</v>
      </c>
      <c r="AX18" s="221">
        <v>6</v>
      </c>
      <c r="AY18" s="221">
        <v>6</v>
      </c>
      <c r="AZ18" s="221">
        <v>6</v>
      </c>
      <c r="BA18" s="221">
        <v>0</v>
      </c>
      <c r="BB18" s="221">
        <v>6</v>
      </c>
      <c r="BC18" s="221">
        <v>6</v>
      </c>
      <c r="BD18" s="221">
        <v>0</v>
      </c>
      <c r="BE18" s="221">
        <v>0</v>
      </c>
      <c r="BF18" s="345">
        <v>12</v>
      </c>
      <c r="BG18" s="345">
        <v>2</v>
      </c>
      <c r="BH18" s="345">
        <v>2</v>
      </c>
      <c r="BI18" s="345">
        <v>2</v>
      </c>
      <c r="BJ18" s="345">
        <v>2</v>
      </c>
      <c r="BK18" s="345">
        <v>2</v>
      </c>
      <c r="BL18" s="345">
        <v>2</v>
      </c>
      <c r="BM18" s="345">
        <v>2</v>
      </c>
      <c r="BN18" s="345">
        <v>4</v>
      </c>
      <c r="BO18" s="345">
        <v>6</v>
      </c>
      <c r="BP18" s="345">
        <v>2</v>
      </c>
      <c r="BQ18" s="345">
        <v>4</v>
      </c>
      <c r="BR18" s="345">
        <v>2</v>
      </c>
      <c r="BS18" s="345">
        <v>6</v>
      </c>
      <c r="BT18" s="345">
        <v>6</v>
      </c>
      <c r="BU18" s="345">
        <v>12</v>
      </c>
      <c r="BV18" s="345">
        <v>6</v>
      </c>
      <c r="BW18" s="345">
        <v>6</v>
      </c>
      <c r="BX18" s="345">
        <v>6</v>
      </c>
      <c r="BY18" s="345">
        <v>6</v>
      </c>
      <c r="BZ18" s="221">
        <v>0</v>
      </c>
      <c r="CA18" s="221">
        <v>0</v>
      </c>
      <c r="CB18" s="221">
        <v>0</v>
      </c>
      <c r="CC18" s="221">
        <v>6</v>
      </c>
      <c r="CD18" s="221">
        <v>6</v>
      </c>
      <c r="CE18" s="221">
        <v>6</v>
      </c>
      <c r="CF18" s="221">
        <v>0</v>
      </c>
      <c r="CG18" s="221">
        <v>60</v>
      </c>
      <c r="CH18" s="221">
        <v>6</v>
      </c>
      <c r="CI18" s="221">
        <v>6</v>
      </c>
      <c r="CJ18" s="221">
        <v>12</v>
      </c>
      <c r="CK18" s="221">
        <v>6</v>
      </c>
      <c r="CL18" s="221">
        <v>6</v>
      </c>
      <c r="CM18" s="221">
        <v>6</v>
      </c>
      <c r="CN18" s="221">
        <v>12</v>
      </c>
      <c r="CO18" s="221">
        <v>0</v>
      </c>
      <c r="CP18" s="221">
        <v>6</v>
      </c>
      <c r="CQ18" s="221">
        <v>6</v>
      </c>
      <c r="CR18" s="221">
        <v>0</v>
      </c>
      <c r="CS18" s="221">
        <v>6</v>
      </c>
      <c r="CT18" s="221">
        <v>6</v>
      </c>
      <c r="CU18" s="221">
        <v>0</v>
      </c>
      <c r="CV18" s="221">
        <v>0</v>
      </c>
      <c r="CW18" s="221">
        <v>0</v>
      </c>
      <c r="CX18" s="221">
        <v>0</v>
      </c>
      <c r="CY18" s="221">
        <v>6</v>
      </c>
      <c r="CZ18" s="221">
        <v>12</v>
      </c>
      <c r="DA18" s="221">
        <v>6</v>
      </c>
      <c r="DB18" s="221">
        <v>6</v>
      </c>
      <c r="DC18" s="221">
        <v>6</v>
      </c>
      <c r="DD18" s="221">
        <v>6</v>
      </c>
      <c r="DE18" s="221">
        <v>0</v>
      </c>
      <c r="DF18" s="221">
        <v>12</v>
      </c>
      <c r="DG18" s="221">
        <v>0</v>
      </c>
      <c r="DH18" s="33">
        <v>12</v>
      </c>
      <c r="DI18" s="33">
        <v>0</v>
      </c>
      <c r="DJ18" s="33">
        <v>6</v>
      </c>
      <c r="DK18" s="292">
        <v>0</v>
      </c>
      <c r="DL18" s="221">
        <v>2</v>
      </c>
      <c r="DM18" s="221">
        <v>0</v>
      </c>
      <c r="DN18" s="33">
        <v>0</v>
      </c>
      <c r="DO18" s="30">
        <f t="shared" si="0"/>
        <v>653</v>
      </c>
      <c r="DP18" s="19">
        <f t="shared" si="118"/>
        <v>54.416666666666664</v>
      </c>
      <c r="DQ18" s="202"/>
      <c r="DR18" s="203"/>
      <c r="DS18" s="21">
        <f t="shared" si="1"/>
        <v>0</v>
      </c>
      <c r="DT18" s="23">
        <f t="shared" si="2"/>
        <v>0</v>
      </c>
      <c r="DU18" s="23">
        <f t="shared" si="3"/>
        <v>0</v>
      </c>
      <c r="DV18" s="23">
        <f t="shared" si="4"/>
        <v>0</v>
      </c>
      <c r="DW18" s="23">
        <f t="shared" si="5"/>
        <v>0</v>
      </c>
      <c r="DX18" s="23">
        <f t="shared" si="6"/>
        <v>0</v>
      </c>
      <c r="DY18" s="23">
        <f t="shared" si="7"/>
        <v>0</v>
      </c>
      <c r="DZ18" s="23">
        <f t="shared" si="8"/>
        <v>0</v>
      </c>
      <c r="EA18" s="23">
        <f t="shared" si="9"/>
        <v>0</v>
      </c>
      <c r="EB18" s="23">
        <f t="shared" si="10"/>
        <v>0</v>
      </c>
      <c r="EC18" s="23">
        <f t="shared" si="11"/>
        <v>0</v>
      </c>
      <c r="ED18" s="23">
        <f t="shared" si="12"/>
        <v>0</v>
      </c>
      <c r="EE18" s="23">
        <f t="shared" si="13"/>
        <v>0</v>
      </c>
      <c r="EF18" s="23">
        <f t="shared" si="14"/>
        <v>0</v>
      </c>
      <c r="EG18" s="23">
        <f t="shared" si="15"/>
        <v>0</v>
      </c>
      <c r="EH18" s="23">
        <f t="shared" si="16"/>
        <v>0</v>
      </c>
      <c r="EI18" s="23">
        <f t="shared" si="17"/>
        <v>0</v>
      </c>
      <c r="EJ18" s="23">
        <f t="shared" si="18"/>
        <v>0</v>
      </c>
      <c r="EK18" s="23">
        <f t="shared" si="19"/>
        <v>0</v>
      </c>
      <c r="EL18" s="23">
        <f t="shared" si="20"/>
        <v>0</v>
      </c>
      <c r="EM18" s="23">
        <f t="shared" si="21"/>
        <v>0</v>
      </c>
      <c r="EN18" s="23">
        <f t="shared" si="22"/>
        <v>0</v>
      </c>
      <c r="EO18" s="23">
        <f t="shared" si="23"/>
        <v>0</v>
      </c>
      <c r="EP18" s="23">
        <f t="shared" si="24"/>
        <v>0</v>
      </c>
      <c r="EQ18" s="23">
        <f t="shared" si="25"/>
        <v>0</v>
      </c>
      <c r="ER18" s="23">
        <f t="shared" si="26"/>
        <v>0</v>
      </c>
      <c r="ES18" s="23">
        <f t="shared" si="27"/>
        <v>0</v>
      </c>
      <c r="ET18" s="23">
        <f t="shared" si="28"/>
        <v>0</v>
      </c>
      <c r="EU18" s="23">
        <f t="shared" si="29"/>
        <v>0</v>
      </c>
      <c r="EV18" s="23">
        <f t="shared" si="30"/>
        <v>0</v>
      </c>
      <c r="EW18" s="23">
        <f t="shared" si="31"/>
        <v>0</v>
      </c>
      <c r="EX18" s="23">
        <f t="shared" si="32"/>
        <v>0</v>
      </c>
      <c r="EY18" s="23">
        <f t="shared" si="33"/>
        <v>0</v>
      </c>
      <c r="EZ18" s="23">
        <f t="shared" si="34"/>
        <v>0</v>
      </c>
      <c r="FA18" s="23">
        <f t="shared" si="35"/>
        <v>0</v>
      </c>
      <c r="FB18" s="23">
        <f t="shared" si="36"/>
        <v>0</v>
      </c>
      <c r="FC18" s="23">
        <f t="shared" si="37"/>
        <v>0</v>
      </c>
      <c r="FD18" s="23">
        <f t="shared" si="38"/>
        <v>0</v>
      </c>
      <c r="FE18" s="23">
        <f t="shared" si="39"/>
        <v>0</v>
      </c>
      <c r="FF18" s="23">
        <f t="shared" si="40"/>
        <v>0</v>
      </c>
      <c r="FG18" s="23">
        <f t="shared" si="41"/>
        <v>0</v>
      </c>
      <c r="FH18" s="23">
        <f t="shared" si="42"/>
        <v>0</v>
      </c>
      <c r="FI18" s="23">
        <f t="shared" si="43"/>
        <v>0</v>
      </c>
      <c r="FJ18" s="23">
        <f t="shared" si="44"/>
        <v>0</v>
      </c>
      <c r="FK18" s="23">
        <f t="shared" si="45"/>
        <v>0</v>
      </c>
      <c r="FL18" s="23">
        <f t="shared" si="46"/>
        <v>0</v>
      </c>
      <c r="FM18" s="23">
        <f t="shared" si="47"/>
        <v>0</v>
      </c>
      <c r="FN18" s="23">
        <f t="shared" si="48"/>
        <v>0</v>
      </c>
      <c r="FO18" s="23">
        <f t="shared" si="49"/>
        <v>0</v>
      </c>
      <c r="FP18" s="23">
        <f t="shared" si="50"/>
        <v>0</v>
      </c>
      <c r="FQ18" s="23">
        <f t="shared" si="51"/>
        <v>0</v>
      </c>
      <c r="FR18" s="23">
        <f t="shared" si="52"/>
        <v>0</v>
      </c>
      <c r="FS18" s="23">
        <f t="shared" si="53"/>
        <v>0</v>
      </c>
      <c r="FT18" s="23">
        <f t="shared" si="54"/>
        <v>0</v>
      </c>
      <c r="FU18" s="23">
        <f t="shared" si="55"/>
        <v>0</v>
      </c>
      <c r="FV18" s="23">
        <f t="shared" si="56"/>
        <v>0</v>
      </c>
      <c r="FW18" s="23">
        <f t="shared" si="57"/>
        <v>0</v>
      </c>
      <c r="FX18" s="23">
        <f t="shared" si="58"/>
        <v>0</v>
      </c>
      <c r="FY18" s="23">
        <f t="shared" si="59"/>
        <v>0</v>
      </c>
      <c r="FZ18" s="23">
        <f t="shared" si="60"/>
        <v>0</v>
      </c>
      <c r="GA18" s="23">
        <f t="shared" si="61"/>
        <v>0</v>
      </c>
      <c r="GB18" s="23">
        <f t="shared" si="62"/>
        <v>0</v>
      </c>
      <c r="GC18" s="23">
        <f t="shared" si="63"/>
        <v>0</v>
      </c>
      <c r="GD18" s="23">
        <f t="shared" si="64"/>
        <v>0</v>
      </c>
      <c r="GE18" s="23">
        <f t="shared" si="65"/>
        <v>0</v>
      </c>
      <c r="GF18" s="23">
        <f t="shared" si="66"/>
        <v>0</v>
      </c>
      <c r="GG18" s="23">
        <f t="shared" si="67"/>
        <v>0</v>
      </c>
      <c r="GH18" s="23">
        <f t="shared" si="68"/>
        <v>0</v>
      </c>
      <c r="GI18" s="23">
        <f t="shared" si="69"/>
        <v>0</v>
      </c>
      <c r="GJ18" s="23">
        <f t="shared" si="70"/>
        <v>0</v>
      </c>
      <c r="GK18" s="23">
        <f t="shared" si="71"/>
        <v>0</v>
      </c>
      <c r="GL18" s="23">
        <f t="shared" si="72"/>
        <v>0</v>
      </c>
      <c r="GM18" s="23">
        <f t="shared" si="73"/>
        <v>0</v>
      </c>
      <c r="GN18" s="23">
        <f t="shared" si="74"/>
        <v>0</v>
      </c>
      <c r="GO18" s="23">
        <f t="shared" si="75"/>
        <v>0</v>
      </c>
      <c r="GP18" s="23">
        <f t="shared" si="76"/>
        <v>0</v>
      </c>
      <c r="GQ18" s="23">
        <f t="shared" si="77"/>
        <v>0</v>
      </c>
      <c r="GR18" s="23">
        <f t="shared" si="78"/>
        <v>0</v>
      </c>
      <c r="GS18" s="23">
        <f t="shared" si="79"/>
        <v>0</v>
      </c>
      <c r="GT18" s="23">
        <f t="shared" si="80"/>
        <v>0</v>
      </c>
      <c r="GU18" s="23">
        <f t="shared" si="81"/>
        <v>0</v>
      </c>
      <c r="GV18" s="23">
        <f t="shared" si="82"/>
        <v>0</v>
      </c>
      <c r="GW18" s="23">
        <f t="shared" si="83"/>
        <v>0</v>
      </c>
      <c r="GX18" s="23">
        <f t="shared" si="84"/>
        <v>0</v>
      </c>
      <c r="GY18" s="23">
        <f t="shared" si="85"/>
        <v>0</v>
      </c>
      <c r="GZ18" s="23">
        <f t="shared" si="86"/>
        <v>0</v>
      </c>
      <c r="HA18" s="23">
        <f t="shared" si="87"/>
        <v>0</v>
      </c>
      <c r="HB18" s="23">
        <f t="shared" si="88"/>
        <v>0</v>
      </c>
      <c r="HC18" s="23">
        <f t="shared" si="89"/>
        <v>0</v>
      </c>
      <c r="HD18" s="23">
        <f t="shared" si="90"/>
        <v>0</v>
      </c>
      <c r="HE18" s="23">
        <f t="shared" si="91"/>
        <v>0</v>
      </c>
      <c r="HF18" s="23">
        <f t="shared" si="92"/>
        <v>0</v>
      </c>
      <c r="HG18" s="23">
        <f t="shared" si="93"/>
        <v>0</v>
      </c>
      <c r="HH18" s="23">
        <f t="shared" si="94"/>
        <v>0</v>
      </c>
      <c r="HI18" s="23">
        <f t="shared" si="95"/>
        <v>0</v>
      </c>
      <c r="HJ18" s="23">
        <f t="shared" si="96"/>
        <v>0</v>
      </c>
      <c r="HK18" s="23">
        <f t="shared" si="97"/>
        <v>0</v>
      </c>
      <c r="HL18" s="23">
        <f t="shared" si="98"/>
        <v>0</v>
      </c>
      <c r="HM18" s="23">
        <f t="shared" si="99"/>
        <v>0</v>
      </c>
      <c r="HN18" s="23">
        <f t="shared" si="100"/>
        <v>0</v>
      </c>
      <c r="HO18" s="23">
        <f t="shared" si="101"/>
        <v>0</v>
      </c>
      <c r="HP18" s="23">
        <f t="shared" si="102"/>
        <v>0</v>
      </c>
      <c r="HQ18" s="23">
        <f t="shared" si="103"/>
        <v>0</v>
      </c>
      <c r="HR18" s="23">
        <f t="shared" si="104"/>
        <v>0</v>
      </c>
      <c r="HS18" s="23">
        <f t="shared" si="105"/>
        <v>0</v>
      </c>
      <c r="HT18" s="23">
        <f t="shared" si="106"/>
        <v>0</v>
      </c>
      <c r="HU18" s="23">
        <f t="shared" si="107"/>
        <v>0</v>
      </c>
      <c r="HV18" s="23">
        <f t="shared" si="108"/>
        <v>0</v>
      </c>
      <c r="HW18" s="23">
        <f t="shared" si="109"/>
        <v>0</v>
      </c>
      <c r="HX18" s="23">
        <f t="shared" si="110"/>
        <v>0</v>
      </c>
      <c r="HY18" s="23">
        <f t="shared" si="111"/>
        <v>0</v>
      </c>
      <c r="HZ18" s="23">
        <f t="shared" si="112"/>
        <v>0</v>
      </c>
      <c r="IA18" s="23">
        <f t="shared" si="113"/>
        <v>0</v>
      </c>
      <c r="IB18" s="23">
        <f t="shared" si="114"/>
        <v>0</v>
      </c>
      <c r="IC18" s="23">
        <f t="shared" si="115"/>
        <v>0</v>
      </c>
      <c r="ID18" s="23">
        <f t="shared" si="116"/>
        <v>0</v>
      </c>
      <c r="IE18" s="23">
        <f t="shared" si="117"/>
        <v>0</v>
      </c>
      <c r="IH18" s="170"/>
    </row>
    <row r="19" spans="1:242" s="14" customFormat="1">
      <c r="A19" s="13">
        <f t="shared" si="119"/>
        <v>16</v>
      </c>
      <c r="B19" s="228" t="s">
        <v>312</v>
      </c>
      <c r="C19" s="33" t="s">
        <v>313</v>
      </c>
      <c r="D19" s="471">
        <v>60</v>
      </c>
      <c r="E19" s="471">
        <v>24</v>
      </c>
      <c r="F19" s="471">
        <v>420</v>
      </c>
      <c r="G19" s="471">
        <v>24</v>
      </c>
      <c r="H19" s="471">
        <v>24</v>
      </c>
      <c r="I19" s="471">
        <v>24</v>
      </c>
      <c r="J19" s="471">
        <v>12</v>
      </c>
      <c r="K19" s="471">
        <v>24</v>
      </c>
      <c r="L19" s="472">
        <v>30</v>
      </c>
      <c r="M19" s="221">
        <v>6</v>
      </c>
      <c r="N19" s="221">
        <v>6</v>
      </c>
      <c r="O19" s="221">
        <v>18</v>
      </c>
      <c r="P19" s="221">
        <v>12</v>
      </c>
      <c r="Q19" s="221">
        <v>6</v>
      </c>
      <c r="R19" s="221">
        <v>24</v>
      </c>
      <c r="S19" s="221">
        <v>40</v>
      </c>
      <c r="T19" s="221">
        <v>12</v>
      </c>
      <c r="U19" s="221">
        <v>18</v>
      </c>
      <c r="V19" s="221">
        <v>18</v>
      </c>
      <c r="W19" s="221">
        <v>12</v>
      </c>
      <c r="X19" s="221">
        <v>6</v>
      </c>
      <c r="Y19" s="221">
        <v>6</v>
      </c>
      <c r="Z19" s="221">
        <v>6</v>
      </c>
      <c r="AA19" s="221">
        <v>24</v>
      </c>
      <c r="AB19" s="33">
        <v>6</v>
      </c>
      <c r="AC19" s="221">
        <v>6</v>
      </c>
      <c r="AD19" s="221">
        <v>36</v>
      </c>
      <c r="AE19" s="221">
        <v>12</v>
      </c>
      <c r="AF19" s="221">
        <v>6</v>
      </c>
      <c r="AG19" s="221">
        <v>6</v>
      </c>
      <c r="AH19" s="221">
        <v>24</v>
      </c>
      <c r="AI19" s="221">
        <v>6</v>
      </c>
      <c r="AJ19" s="221">
        <v>18</v>
      </c>
      <c r="AK19" s="221">
        <v>6</v>
      </c>
      <c r="AL19" s="221">
        <v>24</v>
      </c>
      <c r="AM19" s="33">
        <v>12</v>
      </c>
      <c r="AN19" s="33">
        <v>12</v>
      </c>
      <c r="AO19" s="33">
        <v>12</v>
      </c>
      <c r="AP19" s="33">
        <v>12</v>
      </c>
      <c r="AQ19" s="33">
        <v>30</v>
      </c>
      <c r="AR19" s="33">
        <v>12</v>
      </c>
      <c r="AS19" s="33">
        <v>12</v>
      </c>
      <c r="AT19" s="221">
        <v>12</v>
      </c>
      <c r="AU19" s="221">
        <v>150</v>
      </c>
      <c r="AV19" s="221">
        <v>90</v>
      </c>
      <c r="AW19" s="221">
        <v>12</v>
      </c>
      <c r="AX19" s="221">
        <v>6</v>
      </c>
      <c r="AY19" s="221">
        <v>6</v>
      </c>
      <c r="AZ19" s="221">
        <v>6</v>
      </c>
      <c r="BA19" s="221">
        <v>12</v>
      </c>
      <c r="BB19" s="221">
        <v>6</v>
      </c>
      <c r="BC19" s="221">
        <v>24</v>
      </c>
      <c r="BD19" s="221">
        <v>24</v>
      </c>
      <c r="BE19" s="221">
        <v>0</v>
      </c>
      <c r="BF19" s="345">
        <v>30</v>
      </c>
      <c r="BG19" s="345">
        <v>6</v>
      </c>
      <c r="BH19" s="345">
        <v>6</v>
      </c>
      <c r="BI19" s="345">
        <v>6</v>
      </c>
      <c r="BJ19" s="345">
        <v>6</v>
      </c>
      <c r="BK19" s="345">
        <v>6</v>
      </c>
      <c r="BL19" s="345">
        <v>6</v>
      </c>
      <c r="BM19" s="345">
        <v>6</v>
      </c>
      <c r="BN19" s="345">
        <v>12</v>
      </c>
      <c r="BO19" s="345">
        <v>18</v>
      </c>
      <c r="BP19" s="345">
        <v>6</v>
      </c>
      <c r="BQ19" s="345">
        <v>12</v>
      </c>
      <c r="BR19" s="345">
        <v>6</v>
      </c>
      <c r="BS19" s="345">
        <v>24</v>
      </c>
      <c r="BT19" s="345">
        <v>24</v>
      </c>
      <c r="BU19" s="345">
        <v>12</v>
      </c>
      <c r="BV19" s="345">
        <v>24</v>
      </c>
      <c r="BW19" s="345">
        <v>12</v>
      </c>
      <c r="BX19" s="345">
        <v>18</v>
      </c>
      <c r="BY19" s="345">
        <v>18</v>
      </c>
      <c r="BZ19" s="221">
        <v>36</v>
      </c>
      <c r="CA19" s="221">
        <v>36</v>
      </c>
      <c r="CB19" s="221">
        <v>36</v>
      </c>
      <c r="CC19" s="221">
        <v>6</v>
      </c>
      <c r="CD19" s="221">
        <v>6</v>
      </c>
      <c r="CE19" s="221">
        <v>6</v>
      </c>
      <c r="CF19" s="221">
        <v>36</v>
      </c>
      <c r="CG19" s="221">
        <v>72</v>
      </c>
      <c r="CH19" s="221">
        <v>6</v>
      </c>
      <c r="CI19" s="221">
        <v>6</v>
      </c>
      <c r="CJ19" s="221">
        <v>30</v>
      </c>
      <c r="CK19" s="221">
        <v>12</v>
      </c>
      <c r="CL19" s="221">
        <v>6</v>
      </c>
      <c r="CM19" s="221">
        <v>6</v>
      </c>
      <c r="CN19" s="221">
        <v>12</v>
      </c>
      <c r="CO19" s="221">
        <v>0</v>
      </c>
      <c r="CP19" s="221">
        <v>6</v>
      </c>
      <c r="CQ19" s="221">
        <v>6</v>
      </c>
      <c r="CR19" s="221">
        <v>36</v>
      </c>
      <c r="CS19" s="221">
        <v>12</v>
      </c>
      <c r="CT19" s="221">
        <v>24</v>
      </c>
      <c r="CU19" s="221">
        <v>60</v>
      </c>
      <c r="CV19" s="221">
        <v>6</v>
      </c>
      <c r="CW19" s="221">
        <v>12</v>
      </c>
      <c r="CX19" s="221">
        <v>60</v>
      </c>
      <c r="CY19" s="221">
        <v>48</v>
      </c>
      <c r="CZ19" s="221">
        <v>54</v>
      </c>
      <c r="DA19" s="221">
        <v>24</v>
      </c>
      <c r="DB19" s="221">
        <v>12</v>
      </c>
      <c r="DC19" s="221">
        <v>24</v>
      </c>
      <c r="DD19" s="221">
        <v>12</v>
      </c>
      <c r="DE19" s="221">
        <v>6</v>
      </c>
      <c r="DF19" s="221">
        <v>30</v>
      </c>
      <c r="DG19" s="221">
        <v>12</v>
      </c>
      <c r="DH19" s="33">
        <v>0</v>
      </c>
      <c r="DI19" s="33">
        <v>6</v>
      </c>
      <c r="DJ19" s="33">
        <v>12</v>
      </c>
      <c r="DK19" s="292">
        <v>43.2</v>
      </c>
      <c r="DL19" s="221">
        <v>12</v>
      </c>
      <c r="DM19" s="221">
        <v>12</v>
      </c>
      <c r="DN19" s="33">
        <v>0</v>
      </c>
      <c r="DO19" s="30">
        <f t="shared" si="0"/>
        <v>2555.1999999999998</v>
      </c>
      <c r="DP19" s="19">
        <f t="shared" si="118"/>
        <v>212.93333333333331</v>
      </c>
      <c r="DQ19" s="202"/>
      <c r="DR19" s="203"/>
      <c r="DS19" s="21">
        <f t="shared" si="1"/>
        <v>0</v>
      </c>
      <c r="DT19" s="23">
        <f t="shared" si="2"/>
        <v>0</v>
      </c>
      <c r="DU19" s="23">
        <f t="shared" si="3"/>
        <v>0</v>
      </c>
      <c r="DV19" s="23">
        <f t="shared" si="4"/>
        <v>0</v>
      </c>
      <c r="DW19" s="23">
        <f t="shared" si="5"/>
        <v>0</v>
      </c>
      <c r="DX19" s="23">
        <f t="shared" si="6"/>
        <v>0</v>
      </c>
      <c r="DY19" s="23">
        <f t="shared" si="7"/>
        <v>0</v>
      </c>
      <c r="DZ19" s="23">
        <f t="shared" si="8"/>
        <v>0</v>
      </c>
      <c r="EA19" s="23">
        <f t="shared" si="9"/>
        <v>0</v>
      </c>
      <c r="EB19" s="23">
        <f t="shared" si="10"/>
        <v>0</v>
      </c>
      <c r="EC19" s="23">
        <f t="shared" si="11"/>
        <v>0</v>
      </c>
      <c r="ED19" s="23">
        <f t="shared" si="12"/>
        <v>0</v>
      </c>
      <c r="EE19" s="23">
        <f t="shared" si="13"/>
        <v>0</v>
      </c>
      <c r="EF19" s="23">
        <f t="shared" si="14"/>
        <v>0</v>
      </c>
      <c r="EG19" s="23">
        <f t="shared" si="15"/>
        <v>0</v>
      </c>
      <c r="EH19" s="23">
        <f t="shared" si="16"/>
        <v>0</v>
      </c>
      <c r="EI19" s="23">
        <f t="shared" si="17"/>
        <v>0</v>
      </c>
      <c r="EJ19" s="23">
        <f t="shared" si="18"/>
        <v>0</v>
      </c>
      <c r="EK19" s="23">
        <f t="shared" si="19"/>
        <v>0</v>
      </c>
      <c r="EL19" s="23">
        <f t="shared" si="20"/>
        <v>0</v>
      </c>
      <c r="EM19" s="23">
        <f t="shared" si="21"/>
        <v>0</v>
      </c>
      <c r="EN19" s="23">
        <f t="shared" si="22"/>
        <v>0</v>
      </c>
      <c r="EO19" s="23">
        <f t="shared" si="23"/>
        <v>0</v>
      </c>
      <c r="EP19" s="23">
        <f t="shared" si="24"/>
        <v>0</v>
      </c>
      <c r="EQ19" s="23">
        <f t="shared" si="25"/>
        <v>0</v>
      </c>
      <c r="ER19" s="23">
        <f t="shared" si="26"/>
        <v>0</v>
      </c>
      <c r="ES19" s="23">
        <f t="shared" si="27"/>
        <v>0</v>
      </c>
      <c r="ET19" s="23">
        <f t="shared" si="28"/>
        <v>0</v>
      </c>
      <c r="EU19" s="23">
        <f t="shared" si="29"/>
        <v>0</v>
      </c>
      <c r="EV19" s="23">
        <f t="shared" si="30"/>
        <v>0</v>
      </c>
      <c r="EW19" s="23">
        <f t="shared" si="31"/>
        <v>0</v>
      </c>
      <c r="EX19" s="23">
        <f t="shared" si="32"/>
        <v>0</v>
      </c>
      <c r="EY19" s="23">
        <f t="shared" si="33"/>
        <v>0</v>
      </c>
      <c r="EZ19" s="23">
        <f t="shared" si="34"/>
        <v>0</v>
      </c>
      <c r="FA19" s="23">
        <f t="shared" si="35"/>
        <v>0</v>
      </c>
      <c r="FB19" s="23">
        <f t="shared" si="36"/>
        <v>0</v>
      </c>
      <c r="FC19" s="23">
        <f t="shared" si="37"/>
        <v>0</v>
      </c>
      <c r="FD19" s="23">
        <f t="shared" si="38"/>
        <v>0</v>
      </c>
      <c r="FE19" s="23">
        <f t="shared" si="39"/>
        <v>0</v>
      </c>
      <c r="FF19" s="23">
        <f t="shared" si="40"/>
        <v>0</v>
      </c>
      <c r="FG19" s="23">
        <f t="shared" si="41"/>
        <v>0</v>
      </c>
      <c r="FH19" s="23">
        <f t="shared" si="42"/>
        <v>0</v>
      </c>
      <c r="FI19" s="23">
        <f t="shared" si="43"/>
        <v>0</v>
      </c>
      <c r="FJ19" s="23">
        <f t="shared" si="44"/>
        <v>0</v>
      </c>
      <c r="FK19" s="23">
        <f t="shared" si="45"/>
        <v>0</v>
      </c>
      <c r="FL19" s="23">
        <f t="shared" si="46"/>
        <v>0</v>
      </c>
      <c r="FM19" s="23">
        <f t="shared" si="47"/>
        <v>0</v>
      </c>
      <c r="FN19" s="23">
        <f t="shared" si="48"/>
        <v>0</v>
      </c>
      <c r="FO19" s="23">
        <f t="shared" si="49"/>
        <v>0</v>
      </c>
      <c r="FP19" s="23">
        <f t="shared" si="50"/>
        <v>0</v>
      </c>
      <c r="FQ19" s="23">
        <f t="shared" si="51"/>
        <v>0</v>
      </c>
      <c r="FR19" s="23">
        <f t="shared" si="52"/>
        <v>0</v>
      </c>
      <c r="FS19" s="23">
        <f t="shared" si="53"/>
        <v>0</v>
      </c>
      <c r="FT19" s="23">
        <f t="shared" si="54"/>
        <v>0</v>
      </c>
      <c r="FU19" s="23">
        <f t="shared" si="55"/>
        <v>0</v>
      </c>
      <c r="FV19" s="23">
        <f t="shared" si="56"/>
        <v>0</v>
      </c>
      <c r="FW19" s="23">
        <f t="shared" si="57"/>
        <v>0</v>
      </c>
      <c r="FX19" s="23">
        <f t="shared" si="58"/>
        <v>0</v>
      </c>
      <c r="FY19" s="23">
        <f t="shared" si="59"/>
        <v>0</v>
      </c>
      <c r="FZ19" s="23">
        <f t="shared" si="60"/>
        <v>0</v>
      </c>
      <c r="GA19" s="23">
        <f t="shared" si="61"/>
        <v>0</v>
      </c>
      <c r="GB19" s="23">
        <f t="shared" si="62"/>
        <v>0</v>
      </c>
      <c r="GC19" s="23">
        <f t="shared" si="63"/>
        <v>0</v>
      </c>
      <c r="GD19" s="23">
        <f t="shared" si="64"/>
        <v>0</v>
      </c>
      <c r="GE19" s="23">
        <f t="shared" si="65"/>
        <v>0</v>
      </c>
      <c r="GF19" s="23">
        <f t="shared" si="66"/>
        <v>0</v>
      </c>
      <c r="GG19" s="23">
        <f t="shared" si="67"/>
        <v>0</v>
      </c>
      <c r="GH19" s="23">
        <f t="shared" si="68"/>
        <v>0</v>
      </c>
      <c r="GI19" s="23">
        <f t="shared" si="69"/>
        <v>0</v>
      </c>
      <c r="GJ19" s="23">
        <f t="shared" si="70"/>
        <v>0</v>
      </c>
      <c r="GK19" s="23">
        <f t="shared" si="71"/>
        <v>0</v>
      </c>
      <c r="GL19" s="23">
        <f t="shared" si="72"/>
        <v>0</v>
      </c>
      <c r="GM19" s="23">
        <f t="shared" si="73"/>
        <v>0</v>
      </c>
      <c r="GN19" s="23">
        <f t="shared" si="74"/>
        <v>0</v>
      </c>
      <c r="GO19" s="23">
        <f t="shared" si="75"/>
        <v>0</v>
      </c>
      <c r="GP19" s="23">
        <f t="shared" si="76"/>
        <v>0</v>
      </c>
      <c r="GQ19" s="23">
        <f t="shared" si="77"/>
        <v>0</v>
      </c>
      <c r="GR19" s="23">
        <f t="shared" si="78"/>
        <v>0</v>
      </c>
      <c r="GS19" s="23">
        <f t="shared" si="79"/>
        <v>0</v>
      </c>
      <c r="GT19" s="23">
        <f t="shared" si="80"/>
        <v>0</v>
      </c>
      <c r="GU19" s="23">
        <f t="shared" si="81"/>
        <v>0</v>
      </c>
      <c r="GV19" s="23">
        <f t="shared" si="82"/>
        <v>0</v>
      </c>
      <c r="GW19" s="23">
        <f t="shared" si="83"/>
        <v>0</v>
      </c>
      <c r="GX19" s="23">
        <f t="shared" si="84"/>
        <v>0</v>
      </c>
      <c r="GY19" s="23">
        <f t="shared" si="85"/>
        <v>0</v>
      </c>
      <c r="GZ19" s="23">
        <f t="shared" si="86"/>
        <v>0</v>
      </c>
      <c r="HA19" s="23">
        <f t="shared" si="87"/>
        <v>0</v>
      </c>
      <c r="HB19" s="23">
        <f t="shared" si="88"/>
        <v>0</v>
      </c>
      <c r="HC19" s="23">
        <f t="shared" si="89"/>
        <v>0</v>
      </c>
      <c r="HD19" s="23">
        <f t="shared" si="90"/>
        <v>0</v>
      </c>
      <c r="HE19" s="23">
        <f t="shared" si="91"/>
        <v>0</v>
      </c>
      <c r="HF19" s="23">
        <f t="shared" si="92"/>
        <v>0</v>
      </c>
      <c r="HG19" s="23">
        <f t="shared" si="93"/>
        <v>0</v>
      </c>
      <c r="HH19" s="23">
        <f t="shared" si="94"/>
        <v>0</v>
      </c>
      <c r="HI19" s="23">
        <f t="shared" si="95"/>
        <v>0</v>
      </c>
      <c r="HJ19" s="23">
        <f t="shared" si="96"/>
        <v>0</v>
      </c>
      <c r="HK19" s="23">
        <f t="shared" si="97"/>
        <v>0</v>
      </c>
      <c r="HL19" s="23">
        <f t="shared" si="98"/>
        <v>0</v>
      </c>
      <c r="HM19" s="23">
        <f t="shared" si="99"/>
        <v>0</v>
      </c>
      <c r="HN19" s="23">
        <f t="shared" si="100"/>
        <v>0</v>
      </c>
      <c r="HO19" s="23">
        <f t="shared" si="101"/>
        <v>0</v>
      </c>
      <c r="HP19" s="23">
        <f t="shared" si="102"/>
        <v>0</v>
      </c>
      <c r="HQ19" s="23">
        <f t="shared" si="103"/>
        <v>0</v>
      </c>
      <c r="HR19" s="23">
        <f t="shared" si="104"/>
        <v>0</v>
      </c>
      <c r="HS19" s="23">
        <f t="shared" si="105"/>
        <v>0</v>
      </c>
      <c r="HT19" s="23">
        <f t="shared" si="106"/>
        <v>0</v>
      </c>
      <c r="HU19" s="23">
        <f t="shared" si="107"/>
        <v>0</v>
      </c>
      <c r="HV19" s="23">
        <f t="shared" si="108"/>
        <v>0</v>
      </c>
      <c r="HW19" s="23">
        <f t="shared" si="109"/>
        <v>0</v>
      </c>
      <c r="HX19" s="23">
        <f t="shared" si="110"/>
        <v>0</v>
      </c>
      <c r="HY19" s="23">
        <f t="shared" si="111"/>
        <v>0</v>
      </c>
      <c r="HZ19" s="23">
        <f t="shared" si="112"/>
        <v>0</v>
      </c>
      <c r="IA19" s="23">
        <f t="shared" si="113"/>
        <v>0</v>
      </c>
      <c r="IB19" s="23">
        <f t="shared" si="114"/>
        <v>0</v>
      </c>
      <c r="IC19" s="23">
        <f t="shared" si="115"/>
        <v>0</v>
      </c>
      <c r="ID19" s="23">
        <f t="shared" si="116"/>
        <v>0</v>
      </c>
      <c r="IE19" s="23">
        <f t="shared" si="117"/>
        <v>0</v>
      </c>
      <c r="IH19" s="170"/>
    </row>
    <row r="20" spans="1:242" s="14" customFormat="1">
      <c r="A20" s="13">
        <f t="shared" si="119"/>
        <v>17</v>
      </c>
      <c r="B20" s="228" t="s">
        <v>753</v>
      </c>
      <c r="C20" s="33" t="s">
        <v>143</v>
      </c>
      <c r="D20" s="471">
        <v>240</v>
      </c>
      <c r="E20" s="471">
        <v>48</v>
      </c>
      <c r="F20" s="471">
        <v>900</v>
      </c>
      <c r="G20" s="471">
        <v>24</v>
      </c>
      <c r="H20" s="471">
        <v>24</v>
      </c>
      <c r="I20" s="471">
        <v>24</v>
      </c>
      <c r="J20" s="471">
        <v>24</v>
      </c>
      <c r="K20" s="471">
        <v>24</v>
      </c>
      <c r="L20" s="472">
        <v>48</v>
      </c>
      <c r="M20" s="221">
        <v>54</v>
      </c>
      <c r="N20" s="221">
        <v>12</v>
      </c>
      <c r="O20" s="221">
        <v>210</v>
      </c>
      <c r="P20" s="221">
        <v>180</v>
      </c>
      <c r="Q20" s="221">
        <v>120</v>
      </c>
      <c r="R20" s="221">
        <v>90</v>
      </c>
      <c r="S20" s="221">
        <v>96</v>
      </c>
      <c r="T20" s="221">
        <v>60</v>
      </c>
      <c r="U20" s="221">
        <v>30</v>
      </c>
      <c r="V20" s="221">
        <v>30</v>
      </c>
      <c r="W20" s="221">
        <v>60</v>
      </c>
      <c r="X20" s="221">
        <v>30</v>
      </c>
      <c r="Y20" s="221">
        <v>24</v>
      </c>
      <c r="Z20" s="221">
        <v>12</v>
      </c>
      <c r="AA20" s="221">
        <v>48</v>
      </c>
      <c r="AB20" s="33">
        <v>6</v>
      </c>
      <c r="AC20" s="221">
        <v>36</v>
      </c>
      <c r="AD20" s="221">
        <v>48</v>
      </c>
      <c r="AE20" s="221">
        <v>60</v>
      </c>
      <c r="AF20" s="221">
        <v>24</v>
      </c>
      <c r="AG20" s="221">
        <v>12</v>
      </c>
      <c r="AH20" s="221">
        <v>60</v>
      </c>
      <c r="AI20" s="221">
        <v>12</v>
      </c>
      <c r="AJ20" s="221">
        <v>18</v>
      </c>
      <c r="AK20" s="221">
        <v>18</v>
      </c>
      <c r="AL20" s="221">
        <v>36</v>
      </c>
      <c r="AM20" s="33">
        <v>108</v>
      </c>
      <c r="AN20" s="33">
        <v>36</v>
      </c>
      <c r="AO20" s="33">
        <v>24</v>
      </c>
      <c r="AP20" s="33">
        <v>24</v>
      </c>
      <c r="AQ20" s="33">
        <v>72</v>
      </c>
      <c r="AR20" s="33">
        <v>24</v>
      </c>
      <c r="AS20" s="33">
        <v>48</v>
      </c>
      <c r="AT20" s="221">
        <v>24</v>
      </c>
      <c r="AU20" s="221">
        <v>390</v>
      </c>
      <c r="AV20" s="221">
        <v>210</v>
      </c>
      <c r="AW20" s="221">
        <v>30</v>
      </c>
      <c r="AX20" s="221">
        <v>30</v>
      </c>
      <c r="AY20" s="221">
        <v>30</v>
      </c>
      <c r="AZ20" s="221">
        <v>30</v>
      </c>
      <c r="BA20" s="221">
        <v>60</v>
      </c>
      <c r="BB20" s="221">
        <v>60</v>
      </c>
      <c r="BC20" s="221">
        <v>24</v>
      </c>
      <c r="BD20" s="221">
        <v>24</v>
      </c>
      <c r="BE20" s="221">
        <v>30</v>
      </c>
      <c r="BF20" s="345">
        <v>180</v>
      </c>
      <c r="BG20" s="345">
        <v>24</v>
      </c>
      <c r="BH20" s="345">
        <v>24</v>
      </c>
      <c r="BI20" s="345">
        <v>24</v>
      </c>
      <c r="BJ20" s="345">
        <v>24</v>
      </c>
      <c r="BK20" s="345">
        <v>36</v>
      </c>
      <c r="BL20" s="345">
        <v>24</v>
      </c>
      <c r="BM20" s="345">
        <v>24</v>
      </c>
      <c r="BN20" s="345">
        <v>48</v>
      </c>
      <c r="BO20" s="345">
        <v>60</v>
      </c>
      <c r="BP20" s="345">
        <v>24</v>
      </c>
      <c r="BQ20" s="345">
        <v>48</v>
      </c>
      <c r="BR20" s="345">
        <v>24</v>
      </c>
      <c r="BS20" s="345">
        <v>24</v>
      </c>
      <c r="BT20" s="345">
        <v>36</v>
      </c>
      <c r="BU20" s="345">
        <v>180</v>
      </c>
      <c r="BV20" s="345">
        <v>48</v>
      </c>
      <c r="BW20" s="345">
        <v>24</v>
      </c>
      <c r="BX20" s="345">
        <v>36</v>
      </c>
      <c r="BY20" s="345">
        <v>30</v>
      </c>
      <c r="BZ20" s="221">
        <v>36</v>
      </c>
      <c r="CA20" s="221">
        <v>36</v>
      </c>
      <c r="CB20" s="221">
        <v>36</v>
      </c>
      <c r="CC20" s="221">
        <v>18</v>
      </c>
      <c r="CD20" s="221">
        <v>6</v>
      </c>
      <c r="CE20" s="221">
        <v>60</v>
      </c>
      <c r="CF20" s="221">
        <v>120</v>
      </c>
      <c r="CG20" s="221">
        <v>240</v>
      </c>
      <c r="CH20" s="221">
        <v>30</v>
      </c>
      <c r="CI20" s="221">
        <v>30</v>
      </c>
      <c r="CJ20" s="221">
        <v>60</v>
      </c>
      <c r="CK20" s="221">
        <v>24</v>
      </c>
      <c r="CL20" s="221">
        <v>12</v>
      </c>
      <c r="CM20" s="221">
        <v>12</v>
      </c>
      <c r="CN20" s="221">
        <v>60</v>
      </c>
      <c r="CO20" s="221">
        <v>30</v>
      </c>
      <c r="CP20" s="221">
        <v>24</v>
      </c>
      <c r="CQ20" s="221">
        <v>48</v>
      </c>
      <c r="CR20" s="221">
        <v>132</v>
      </c>
      <c r="CS20" s="221">
        <v>36</v>
      </c>
      <c r="CT20" s="221">
        <v>24</v>
      </c>
      <c r="CU20" s="221">
        <v>120</v>
      </c>
      <c r="CV20" s="221">
        <v>12</v>
      </c>
      <c r="CW20" s="221">
        <v>36</v>
      </c>
      <c r="CX20" s="221">
        <v>204</v>
      </c>
      <c r="CY20" s="221">
        <v>30</v>
      </c>
      <c r="CZ20" s="221">
        <v>60</v>
      </c>
      <c r="DA20" s="221">
        <v>24</v>
      </c>
      <c r="DB20" s="221">
        <v>24</v>
      </c>
      <c r="DC20" s="221">
        <v>36</v>
      </c>
      <c r="DD20" s="221">
        <v>24</v>
      </c>
      <c r="DE20" s="221">
        <v>24</v>
      </c>
      <c r="DF20" s="221">
        <v>36</v>
      </c>
      <c r="DG20" s="221">
        <v>12</v>
      </c>
      <c r="DH20" s="33">
        <v>36</v>
      </c>
      <c r="DI20" s="33">
        <v>6</v>
      </c>
      <c r="DJ20" s="33">
        <v>96</v>
      </c>
      <c r="DK20" s="292">
        <v>345.6</v>
      </c>
      <c r="DL20" s="221">
        <v>25</v>
      </c>
      <c r="DM20" s="221">
        <v>12</v>
      </c>
      <c r="DN20" s="33">
        <v>0</v>
      </c>
      <c r="DO20" s="30">
        <f t="shared" si="0"/>
        <v>7198.6</v>
      </c>
      <c r="DP20" s="19">
        <f t="shared" si="118"/>
        <v>599.88333333333333</v>
      </c>
      <c r="DQ20" s="202"/>
      <c r="DR20" s="203"/>
      <c r="DS20" s="21">
        <f t="shared" si="1"/>
        <v>0</v>
      </c>
      <c r="DT20" s="23">
        <f t="shared" si="2"/>
        <v>0</v>
      </c>
      <c r="DU20" s="23">
        <f t="shared" si="3"/>
        <v>0</v>
      </c>
      <c r="DV20" s="23">
        <f t="shared" si="4"/>
        <v>0</v>
      </c>
      <c r="DW20" s="23">
        <f t="shared" si="5"/>
        <v>0</v>
      </c>
      <c r="DX20" s="23">
        <f t="shared" si="6"/>
        <v>0</v>
      </c>
      <c r="DY20" s="23">
        <f t="shared" si="7"/>
        <v>0</v>
      </c>
      <c r="DZ20" s="23">
        <f t="shared" si="8"/>
        <v>0</v>
      </c>
      <c r="EA20" s="23">
        <f t="shared" si="9"/>
        <v>0</v>
      </c>
      <c r="EB20" s="23">
        <f t="shared" si="10"/>
        <v>0</v>
      </c>
      <c r="EC20" s="23">
        <f t="shared" si="11"/>
        <v>0</v>
      </c>
      <c r="ED20" s="23">
        <f t="shared" si="12"/>
        <v>0</v>
      </c>
      <c r="EE20" s="23">
        <f t="shared" si="13"/>
        <v>0</v>
      </c>
      <c r="EF20" s="23">
        <f t="shared" si="14"/>
        <v>0</v>
      </c>
      <c r="EG20" s="23">
        <f t="shared" si="15"/>
        <v>0</v>
      </c>
      <c r="EH20" s="23">
        <f t="shared" si="16"/>
        <v>0</v>
      </c>
      <c r="EI20" s="23">
        <f t="shared" si="17"/>
        <v>0</v>
      </c>
      <c r="EJ20" s="23">
        <f t="shared" si="18"/>
        <v>0</v>
      </c>
      <c r="EK20" s="23">
        <f t="shared" si="19"/>
        <v>0</v>
      </c>
      <c r="EL20" s="23">
        <f t="shared" si="20"/>
        <v>0</v>
      </c>
      <c r="EM20" s="23">
        <f t="shared" si="21"/>
        <v>0</v>
      </c>
      <c r="EN20" s="23">
        <f t="shared" si="22"/>
        <v>0</v>
      </c>
      <c r="EO20" s="23">
        <f t="shared" si="23"/>
        <v>0</v>
      </c>
      <c r="EP20" s="23">
        <f t="shared" si="24"/>
        <v>0</v>
      </c>
      <c r="EQ20" s="23">
        <f t="shared" si="25"/>
        <v>0</v>
      </c>
      <c r="ER20" s="23">
        <f t="shared" si="26"/>
        <v>0</v>
      </c>
      <c r="ES20" s="23">
        <f t="shared" si="27"/>
        <v>0</v>
      </c>
      <c r="ET20" s="23">
        <f t="shared" si="28"/>
        <v>0</v>
      </c>
      <c r="EU20" s="23">
        <f t="shared" si="29"/>
        <v>0</v>
      </c>
      <c r="EV20" s="23">
        <f t="shared" si="30"/>
        <v>0</v>
      </c>
      <c r="EW20" s="23">
        <f t="shared" si="31"/>
        <v>0</v>
      </c>
      <c r="EX20" s="23">
        <f t="shared" si="32"/>
        <v>0</v>
      </c>
      <c r="EY20" s="23">
        <f t="shared" si="33"/>
        <v>0</v>
      </c>
      <c r="EZ20" s="23">
        <f t="shared" si="34"/>
        <v>0</v>
      </c>
      <c r="FA20" s="23">
        <f t="shared" si="35"/>
        <v>0</v>
      </c>
      <c r="FB20" s="23">
        <f t="shared" si="36"/>
        <v>0</v>
      </c>
      <c r="FC20" s="23">
        <f t="shared" si="37"/>
        <v>0</v>
      </c>
      <c r="FD20" s="23">
        <f t="shared" si="38"/>
        <v>0</v>
      </c>
      <c r="FE20" s="23">
        <f t="shared" si="39"/>
        <v>0</v>
      </c>
      <c r="FF20" s="23">
        <f t="shared" si="40"/>
        <v>0</v>
      </c>
      <c r="FG20" s="23">
        <f t="shared" si="41"/>
        <v>0</v>
      </c>
      <c r="FH20" s="23">
        <f t="shared" si="42"/>
        <v>0</v>
      </c>
      <c r="FI20" s="23">
        <f t="shared" si="43"/>
        <v>0</v>
      </c>
      <c r="FJ20" s="23">
        <f t="shared" si="44"/>
        <v>0</v>
      </c>
      <c r="FK20" s="23">
        <f t="shared" si="45"/>
        <v>0</v>
      </c>
      <c r="FL20" s="23">
        <f t="shared" si="46"/>
        <v>0</v>
      </c>
      <c r="FM20" s="23">
        <f t="shared" si="47"/>
        <v>0</v>
      </c>
      <c r="FN20" s="23">
        <f t="shared" si="48"/>
        <v>0</v>
      </c>
      <c r="FO20" s="23">
        <f t="shared" si="49"/>
        <v>0</v>
      </c>
      <c r="FP20" s="23">
        <f t="shared" si="50"/>
        <v>0</v>
      </c>
      <c r="FQ20" s="23">
        <f t="shared" si="51"/>
        <v>0</v>
      </c>
      <c r="FR20" s="23">
        <f t="shared" si="52"/>
        <v>0</v>
      </c>
      <c r="FS20" s="23">
        <f t="shared" si="53"/>
        <v>0</v>
      </c>
      <c r="FT20" s="23">
        <f t="shared" si="54"/>
        <v>0</v>
      </c>
      <c r="FU20" s="23">
        <f t="shared" si="55"/>
        <v>0</v>
      </c>
      <c r="FV20" s="23">
        <f t="shared" si="56"/>
        <v>0</v>
      </c>
      <c r="FW20" s="23">
        <f t="shared" si="57"/>
        <v>0</v>
      </c>
      <c r="FX20" s="23">
        <f t="shared" si="58"/>
        <v>0</v>
      </c>
      <c r="FY20" s="23">
        <f t="shared" si="59"/>
        <v>0</v>
      </c>
      <c r="FZ20" s="23">
        <f t="shared" si="60"/>
        <v>0</v>
      </c>
      <c r="GA20" s="23">
        <f t="shared" si="61"/>
        <v>0</v>
      </c>
      <c r="GB20" s="23">
        <f t="shared" si="62"/>
        <v>0</v>
      </c>
      <c r="GC20" s="23">
        <f t="shared" si="63"/>
        <v>0</v>
      </c>
      <c r="GD20" s="23">
        <f t="shared" si="64"/>
        <v>0</v>
      </c>
      <c r="GE20" s="23">
        <f t="shared" si="65"/>
        <v>0</v>
      </c>
      <c r="GF20" s="23">
        <f t="shared" si="66"/>
        <v>0</v>
      </c>
      <c r="GG20" s="23">
        <f t="shared" si="67"/>
        <v>0</v>
      </c>
      <c r="GH20" s="23">
        <f t="shared" si="68"/>
        <v>0</v>
      </c>
      <c r="GI20" s="23">
        <f t="shared" si="69"/>
        <v>0</v>
      </c>
      <c r="GJ20" s="23">
        <f t="shared" si="70"/>
        <v>0</v>
      </c>
      <c r="GK20" s="23">
        <f t="shared" si="71"/>
        <v>0</v>
      </c>
      <c r="GL20" s="23">
        <f t="shared" si="72"/>
        <v>0</v>
      </c>
      <c r="GM20" s="23">
        <f t="shared" si="73"/>
        <v>0</v>
      </c>
      <c r="GN20" s="23">
        <f t="shared" si="74"/>
        <v>0</v>
      </c>
      <c r="GO20" s="23">
        <f t="shared" si="75"/>
        <v>0</v>
      </c>
      <c r="GP20" s="23">
        <f t="shared" si="76"/>
        <v>0</v>
      </c>
      <c r="GQ20" s="23">
        <f t="shared" si="77"/>
        <v>0</v>
      </c>
      <c r="GR20" s="23">
        <f t="shared" si="78"/>
        <v>0</v>
      </c>
      <c r="GS20" s="23">
        <f t="shared" si="79"/>
        <v>0</v>
      </c>
      <c r="GT20" s="23">
        <f t="shared" si="80"/>
        <v>0</v>
      </c>
      <c r="GU20" s="23">
        <f t="shared" si="81"/>
        <v>0</v>
      </c>
      <c r="GV20" s="23">
        <f t="shared" si="82"/>
        <v>0</v>
      </c>
      <c r="GW20" s="23">
        <f t="shared" si="83"/>
        <v>0</v>
      </c>
      <c r="GX20" s="23">
        <f t="shared" si="84"/>
        <v>0</v>
      </c>
      <c r="GY20" s="23">
        <f t="shared" si="85"/>
        <v>0</v>
      </c>
      <c r="GZ20" s="23">
        <f t="shared" si="86"/>
        <v>0</v>
      </c>
      <c r="HA20" s="23">
        <f t="shared" si="87"/>
        <v>0</v>
      </c>
      <c r="HB20" s="23">
        <f t="shared" si="88"/>
        <v>0</v>
      </c>
      <c r="HC20" s="23">
        <f t="shared" si="89"/>
        <v>0</v>
      </c>
      <c r="HD20" s="23">
        <f t="shared" si="90"/>
        <v>0</v>
      </c>
      <c r="HE20" s="23">
        <f t="shared" si="91"/>
        <v>0</v>
      </c>
      <c r="HF20" s="23">
        <f t="shared" si="92"/>
        <v>0</v>
      </c>
      <c r="HG20" s="23">
        <f t="shared" si="93"/>
        <v>0</v>
      </c>
      <c r="HH20" s="23">
        <f t="shared" si="94"/>
        <v>0</v>
      </c>
      <c r="HI20" s="23">
        <f t="shared" si="95"/>
        <v>0</v>
      </c>
      <c r="HJ20" s="23">
        <f t="shared" si="96"/>
        <v>0</v>
      </c>
      <c r="HK20" s="23">
        <f t="shared" si="97"/>
        <v>0</v>
      </c>
      <c r="HL20" s="23">
        <f t="shared" si="98"/>
        <v>0</v>
      </c>
      <c r="HM20" s="23">
        <f t="shared" si="99"/>
        <v>0</v>
      </c>
      <c r="HN20" s="23">
        <f t="shared" si="100"/>
        <v>0</v>
      </c>
      <c r="HO20" s="23">
        <f t="shared" si="101"/>
        <v>0</v>
      </c>
      <c r="HP20" s="23">
        <f t="shared" si="102"/>
        <v>0</v>
      </c>
      <c r="HQ20" s="23">
        <f t="shared" si="103"/>
        <v>0</v>
      </c>
      <c r="HR20" s="23">
        <f t="shared" si="104"/>
        <v>0</v>
      </c>
      <c r="HS20" s="23">
        <f t="shared" si="105"/>
        <v>0</v>
      </c>
      <c r="HT20" s="23">
        <f t="shared" si="106"/>
        <v>0</v>
      </c>
      <c r="HU20" s="23">
        <f t="shared" si="107"/>
        <v>0</v>
      </c>
      <c r="HV20" s="23">
        <f t="shared" si="108"/>
        <v>0</v>
      </c>
      <c r="HW20" s="23">
        <f t="shared" si="109"/>
        <v>0</v>
      </c>
      <c r="HX20" s="23">
        <f t="shared" si="110"/>
        <v>0</v>
      </c>
      <c r="HY20" s="23">
        <f t="shared" si="111"/>
        <v>0</v>
      </c>
      <c r="HZ20" s="23">
        <f t="shared" si="112"/>
        <v>0</v>
      </c>
      <c r="IA20" s="23">
        <f t="shared" si="113"/>
        <v>0</v>
      </c>
      <c r="IB20" s="23">
        <f t="shared" si="114"/>
        <v>0</v>
      </c>
      <c r="IC20" s="23">
        <f t="shared" si="115"/>
        <v>0</v>
      </c>
      <c r="ID20" s="23">
        <f t="shared" si="116"/>
        <v>0</v>
      </c>
      <c r="IE20" s="23">
        <f t="shared" si="117"/>
        <v>0</v>
      </c>
      <c r="IH20" s="170"/>
    </row>
    <row r="21" spans="1:242" s="14" customFormat="1">
      <c r="A21" s="13">
        <f t="shared" si="119"/>
        <v>18</v>
      </c>
      <c r="B21" s="228" t="s">
        <v>755</v>
      </c>
      <c r="C21" s="33" t="s">
        <v>143</v>
      </c>
      <c r="D21" s="471">
        <v>0</v>
      </c>
      <c r="E21" s="471">
        <v>0</v>
      </c>
      <c r="F21" s="471">
        <v>0</v>
      </c>
      <c r="G21" s="471">
        <v>0</v>
      </c>
      <c r="H21" s="471">
        <v>0</v>
      </c>
      <c r="I21" s="471">
        <v>0</v>
      </c>
      <c r="J21" s="471">
        <v>0</v>
      </c>
      <c r="K21" s="471">
        <v>0</v>
      </c>
      <c r="L21" s="472">
        <v>0</v>
      </c>
      <c r="M21" s="221">
        <v>0</v>
      </c>
      <c r="N21" s="221">
        <v>0</v>
      </c>
      <c r="O21" s="221">
        <v>5</v>
      </c>
      <c r="P21" s="221">
        <v>0</v>
      </c>
      <c r="Q21" s="221">
        <v>0</v>
      </c>
      <c r="R21" s="221">
        <v>0</v>
      </c>
      <c r="S21" s="221">
        <v>0</v>
      </c>
      <c r="T21" s="221">
        <v>0</v>
      </c>
      <c r="U21" s="221">
        <v>0</v>
      </c>
      <c r="V21" s="221">
        <v>0</v>
      </c>
      <c r="W21" s="221">
        <v>0</v>
      </c>
      <c r="X21" s="221">
        <v>0</v>
      </c>
      <c r="Y21" s="221">
        <v>0</v>
      </c>
      <c r="Z21" s="221">
        <v>0</v>
      </c>
      <c r="AA21" s="221">
        <v>0</v>
      </c>
      <c r="AB21" s="33">
        <v>0</v>
      </c>
      <c r="AC21" s="221">
        <v>0</v>
      </c>
      <c r="AD21" s="221">
        <v>0</v>
      </c>
      <c r="AE21" s="221">
        <v>0</v>
      </c>
      <c r="AF21" s="221">
        <v>0</v>
      </c>
      <c r="AG21" s="221">
        <v>0</v>
      </c>
      <c r="AH21" s="221">
        <v>0</v>
      </c>
      <c r="AI21" s="221">
        <v>0</v>
      </c>
      <c r="AJ21" s="221">
        <v>0</v>
      </c>
      <c r="AK21" s="221">
        <v>0</v>
      </c>
      <c r="AL21" s="221">
        <v>0</v>
      </c>
      <c r="AM21" s="33">
        <v>32</v>
      </c>
      <c r="AN21" s="33">
        <v>5</v>
      </c>
      <c r="AO21" s="33">
        <v>5</v>
      </c>
      <c r="AP21" s="33">
        <v>5</v>
      </c>
      <c r="AQ21" s="33">
        <v>5</v>
      </c>
      <c r="AR21" s="33">
        <v>5</v>
      </c>
      <c r="AS21" s="33">
        <v>5</v>
      </c>
      <c r="AT21" s="221">
        <v>2</v>
      </c>
      <c r="AU21" s="221">
        <v>0</v>
      </c>
      <c r="AV21" s="221">
        <v>0</v>
      </c>
      <c r="AW21" s="221">
        <v>0</v>
      </c>
      <c r="AX21" s="221">
        <v>0</v>
      </c>
      <c r="AY21" s="221">
        <v>0</v>
      </c>
      <c r="AZ21" s="221">
        <v>0</v>
      </c>
      <c r="BA21" s="221">
        <v>0</v>
      </c>
      <c r="BB21" s="221">
        <v>6</v>
      </c>
      <c r="BC21" s="221">
        <v>0</v>
      </c>
      <c r="BD21" s="221">
        <v>0</v>
      </c>
      <c r="BE21" s="221">
        <v>0</v>
      </c>
      <c r="BF21" s="345">
        <v>30</v>
      </c>
      <c r="BG21" s="345">
        <v>2</v>
      </c>
      <c r="BH21" s="345">
        <v>2</v>
      </c>
      <c r="BI21" s="345">
        <v>2</v>
      </c>
      <c r="BJ21" s="345">
        <v>2</v>
      </c>
      <c r="BK21" s="345">
        <v>2</v>
      </c>
      <c r="BL21" s="345">
        <v>2</v>
      </c>
      <c r="BM21" s="345">
        <v>2</v>
      </c>
      <c r="BN21" s="345">
        <v>4</v>
      </c>
      <c r="BO21" s="345">
        <v>4</v>
      </c>
      <c r="BP21" s="345">
        <v>2</v>
      </c>
      <c r="BQ21" s="345">
        <v>4</v>
      </c>
      <c r="BR21" s="345">
        <v>2</v>
      </c>
      <c r="BS21" s="345">
        <v>2</v>
      </c>
      <c r="BT21" s="345">
        <v>2</v>
      </c>
      <c r="BU21" s="345">
        <v>16</v>
      </c>
      <c r="BV21" s="345">
        <v>2</v>
      </c>
      <c r="BW21" s="345">
        <v>2</v>
      </c>
      <c r="BX21" s="345">
        <v>2</v>
      </c>
      <c r="BY21" s="345">
        <v>2</v>
      </c>
      <c r="BZ21" s="221">
        <v>0</v>
      </c>
      <c r="CA21" s="221">
        <v>0</v>
      </c>
      <c r="CB21" s="221">
        <v>0</v>
      </c>
      <c r="CC21" s="221">
        <v>0</v>
      </c>
      <c r="CD21" s="221">
        <v>0</v>
      </c>
      <c r="CE21" s="221">
        <v>0</v>
      </c>
      <c r="CF21" s="221">
        <v>0</v>
      </c>
      <c r="CG21" s="221">
        <v>36</v>
      </c>
      <c r="CH21" s="221">
        <v>0</v>
      </c>
      <c r="CI21" s="221">
        <v>0</v>
      </c>
      <c r="CJ21" s="221">
        <v>0</v>
      </c>
      <c r="CK21" s="221">
        <v>0</v>
      </c>
      <c r="CL21" s="221">
        <v>0</v>
      </c>
      <c r="CM21" s="221">
        <v>0</v>
      </c>
      <c r="CN21" s="221">
        <v>0</v>
      </c>
      <c r="CO21" s="221">
        <v>0</v>
      </c>
      <c r="CP21" s="221">
        <v>0</v>
      </c>
      <c r="CQ21" s="221">
        <v>0</v>
      </c>
      <c r="CR21" s="221">
        <v>0</v>
      </c>
      <c r="CS21" s="221">
        <v>0</v>
      </c>
      <c r="CT21" s="221">
        <v>0</v>
      </c>
      <c r="CU21" s="221">
        <v>0</v>
      </c>
      <c r="CV21" s="221">
        <v>0</v>
      </c>
      <c r="CW21" s="221">
        <v>0</v>
      </c>
      <c r="CX21" s="221">
        <v>0</v>
      </c>
      <c r="CY21" s="221">
        <v>0</v>
      </c>
      <c r="CZ21" s="221">
        <v>0</v>
      </c>
      <c r="DA21" s="221">
        <v>0</v>
      </c>
      <c r="DB21" s="221">
        <v>0</v>
      </c>
      <c r="DC21" s="221">
        <v>0</v>
      </c>
      <c r="DD21" s="221">
        <v>0</v>
      </c>
      <c r="DE21" s="221">
        <v>0</v>
      </c>
      <c r="DF21" s="221">
        <v>0</v>
      </c>
      <c r="DG21" s="221">
        <v>0</v>
      </c>
      <c r="DH21" s="33">
        <v>0</v>
      </c>
      <c r="DI21" s="33">
        <v>0</v>
      </c>
      <c r="DJ21" s="33">
        <v>0</v>
      </c>
      <c r="DK21" s="292">
        <v>0</v>
      </c>
      <c r="DL21" s="221">
        <v>0</v>
      </c>
      <c r="DM21" s="221">
        <v>0</v>
      </c>
      <c r="DN21" s="33">
        <v>0</v>
      </c>
      <c r="DO21" s="30">
        <f t="shared" si="0"/>
        <v>199</v>
      </c>
      <c r="DP21" s="19">
        <f t="shared" si="118"/>
        <v>16.583333333333332</v>
      </c>
      <c r="DQ21" s="202"/>
      <c r="DR21" s="203"/>
      <c r="DS21" s="21">
        <f t="shared" si="1"/>
        <v>0</v>
      </c>
      <c r="DT21" s="23">
        <f t="shared" si="2"/>
        <v>0</v>
      </c>
      <c r="DU21" s="23">
        <f t="shared" si="3"/>
        <v>0</v>
      </c>
      <c r="DV21" s="23">
        <f t="shared" si="4"/>
        <v>0</v>
      </c>
      <c r="DW21" s="23">
        <f t="shared" si="5"/>
        <v>0</v>
      </c>
      <c r="DX21" s="23">
        <f t="shared" si="6"/>
        <v>0</v>
      </c>
      <c r="DY21" s="23">
        <f t="shared" si="7"/>
        <v>0</v>
      </c>
      <c r="DZ21" s="23">
        <f t="shared" si="8"/>
        <v>0</v>
      </c>
      <c r="EA21" s="23">
        <f t="shared" si="9"/>
        <v>0</v>
      </c>
      <c r="EB21" s="23">
        <f t="shared" si="10"/>
        <v>0</v>
      </c>
      <c r="EC21" s="23">
        <f t="shared" si="11"/>
        <v>0</v>
      </c>
      <c r="ED21" s="23">
        <f t="shared" si="12"/>
        <v>0</v>
      </c>
      <c r="EE21" s="23">
        <f t="shared" si="13"/>
        <v>0</v>
      </c>
      <c r="EF21" s="23">
        <f t="shared" si="14"/>
        <v>0</v>
      </c>
      <c r="EG21" s="23">
        <f t="shared" si="15"/>
        <v>0</v>
      </c>
      <c r="EH21" s="23">
        <f t="shared" si="16"/>
        <v>0</v>
      </c>
      <c r="EI21" s="23">
        <f t="shared" si="17"/>
        <v>0</v>
      </c>
      <c r="EJ21" s="23">
        <f t="shared" si="18"/>
        <v>0</v>
      </c>
      <c r="EK21" s="23">
        <f t="shared" si="19"/>
        <v>0</v>
      </c>
      <c r="EL21" s="23">
        <f t="shared" si="20"/>
        <v>0</v>
      </c>
      <c r="EM21" s="23">
        <f t="shared" si="21"/>
        <v>0</v>
      </c>
      <c r="EN21" s="23">
        <f t="shared" si="22"/>
        <v>0</v>
      </c>
      <c r="EO21" s="23">
        <f t="shared" si="23"/>
        <v>0</v>
      </c>
      <c r="EP21" s="23">
        <f t="shared" si="24"/>
        <v>0</v>
      </c>
      <c r="EQ21" s="23">
        <f t="shared" si="25"/>
        <v>0</v>
      </c>
      <c r="ER21" s="23">
        <f t="shared" si="26"/>
        <v>0</v>
      </c>
      <c r="ES21" s="23">
        <f t="shared" si="27"/>
        <v>0</v>
      </c>
      <c r="ET21" s="23">
        <f t="shared" si="28"/>
        <v>0</v>
      </c>
      <c r="EU21" s="23">
        <f t="shared" si="29"/>
        <v>0</v>
      </c>
      <c r="EV21" s="23">
        <f t="shared" si="30"/>
        <v>0</v>
      </c>
      <c r="EW21" s="23">
        <f t="shared" si="31"/>
        <v>0</v>
      </c>
      <c r="EX21" s="23">
        <f t="shared" si="32"/>
        <v>0</v>
      </c>
      <c r="EY21" s="23">
        <f t="shared" si="33"/>
        <v>0</v>
      </c>
      <c r="EZ21" s="23">
        <f t="shared" si="34"/>
        <v>0</v>
      </c>
      <c r="FA21" s="23">
        <f t="shared" si="35"/>
        <v>0</v>
      </c>
      <c r="FB21" s="23">
        <f t="shared" si="36"/>
        <v>0</v>
      </c>
      <c r="FC21" s="23">
        <f t="shared" si="37"/>
        <v>0</v>
      </c>
      <c r="FD21" s="23">
        <f t="shared" si="38"/>
        <v>0</v>
      </c>
      <c r="FE21" s="23">
        <f t="shared" si="39"/>
        <v>0</v>
      </c>
      <c r="FF21" s="23">
        <f t="shared" si="40"/>
        <v>0</v>
      </c>
      <c r="FG21" s="23">
        <f t="shared" si="41"/>
        <v>0</v>
      </c>
      <c r="FH21" s="23">
        <f t="shared" si="42"/>
        <v>0</v>
      </c>
      <c r="FI21" s="23">
        <f t="shared" si="43"/>
        <v>0</v>
      </c>
      <c r="FJ21" s="23">
        <f t="shared" si="44"/>
        <v>0</v>
      </c>
      <c r="FK21" s="23">
        <f t="shared" si="45"/>
        <v>0</v>
      </c>
      <c r="FL21" s="23">
        <f t="shared" si="46"/>
        <v>0</v>
      </c>
      <c r="FM21" s="23">
        <f t="shared" si="47"/>
        <v>0</v>
      </c>
      <c r="FN21" s="23">
        <f t="shared" si="48"/>
        <v>0</v>
      </c>
      <c r="FO21" s="23">
        <f t="shared" si="49"/>
        <v>0</v>
      </c>
      <c r="FP21" s="23">
        <f t="shared" si="50"/>
        <v>0</v>
      </c>
      <c r="FQ21" s="23">
        <f t="shared" si="51"/>
        <v>0</v>
      </c>
      <c r="FR21" s="23">
        <f t="shared" si="52"/>
        <v>0</v>
      </c>
      <c r="FS21" s="23">
        <f t="shared" si="53"/>
        <v>0</v>
      </c>
      <c r="FT21" s="23">
        <f t="shared" si="54"/>
        <v>0</v>
      </c>
      <c r="FU21" s="23">
        <f t="shared" si="55"/>
        <v>0</v>
      </c>
      <c r="FV21" s="23">
        <f t="shared" si="56"/>
        <v>0</v>
      </c>
      <c r="FW21" s="23">
        <f t="shared" si="57"/>
        <v>0</v>
      </c>
      <c r="FX21" s="23">
        <f t="shared" si="58"/>
        <v>0</v>
      </c>
      <c r="FY21" s="23">
        <f t="shared" si="59"/>
        <v>0</v>
      </c>
      <c r="FZ21" s="23">
        <f t="shared" si="60"/>
        <v>0</v>
      </c>
      <c r="GA21" s="23">
        <f t="shared" si="61"/>
        <v>0</v>
      </c>
      <c r="GB21" s="23">
        <f t="shared" si="62"/>
        <v>0</v>
      </c>
      <c r="GC21" s="23">
        <f t="shared" si="63"/>
        <v>0</v>
      </c>
      <c r="GD21" s="23">
        <f t="shared" si="64"/>
        <v>0</v>
      </c>
      <c r="GE21" s="23">
        <f t="shared" si="65"/>
        <v>0</v>
      </c>
      <c r="GF21" s="23">
        <f t="shared" si="66"/>
        <v>0</v>
      </c>
      <c r="GG21" s="23">
        <f t="shared" si="67"/>
        <v>0</v>
      </c>
      <c r="GH21" s="23">
        <f t="shared" si="68"/>
        <v>0</v>
      </c>
      <c r="GI21" s="23">
        <f t="shared" si="69"/>
        <v>0</v>
      </c>
      <c r="GJ21" s="23">
        <f t="shared" si="70"/>
        <v>0</v>
      </c>
      <c r="GK21" s="23">
        <f t="shared" si="71"/>
        <v>0</v>
      </c>
      <c r="GL21" s="23">
        <f t="shared" si="72"/>
        <v>0</v>
      </c>
      <c r="GM21" s="23">
        <f t="shared" si="73"/>
        <v>0</v>
      </c>
      <c r="GN21" s="23">
        <f t="shared" si="74"/>
        <v>0</v>
      </c>
      <c r="GO21" s="23">
        <f t="shared" si="75"/>
        <v>0</v>
      </c>
      <c r="GP21" s="23">
        <f t="shared" si="76"/>
        <v>0</v>
      </c>
      <c r="GQ21" s="23">
        <f t="shared" si="77"/>
        <v>0</v>
      </c>
      <c r="GR21" s="23">
        <f t="shared" si="78"/>
        <v>0</v>
      </c>
      <c r="GS21" s="23">
        <f t="shared" si="79"/>
        <v>0</v>
      </c>
      <c r="GT21" s="23">
        <f t="shared" si="80"/>
        <v>0</v>
      </c>
      <c r="GU21" s="23">
        <f t="shared" si="81"/>
        <v>0</v>
      </c>
      <c r="GV21" s="23">
        <f t="shared" si="82"/>
        <v>0</v>
      </c>
      <c r="GW21" s="23">
        <f t="shared" si="83"/>
        <v>0</v>
      </c>
      <c r="GX21" s="23">
        <f t="shared" si="84"/>
        <v>0</v>
      </c>
      <c r="GY21" s="23">
        <f t="shared" si="85"/>
        <v>0</v>
      </c>
      <c r="GZ21" s="23">
        <f t="shared" si="86"/>
        <v>0</v>
      </c>
      <c r="HA21" s="23">
        <f t="shared" si="87"/>
        <v>0</v>
      </c>
      <c r="HB21" s="23">
        <f t="shared" si="88"/>
        <v>0</v>
      </c>
      <c r="HC21" s="23">
        <f t="shared" si="89"/>
        <v>0</v>
      </c>
      <c r="HD21" s="23">
        <f t="shared" si="90"/>
        <v>0</v>
      </c>
      <c r="HE21" s="23">
        <f t="shared" si="91"/>
        <v>0</v>
      </c>
      <c r="HF21" s="23">
        <f t="shared" si="92"/>
        <v>0</v>
      </c>
      <c r="HG21" s="23">
        <f t="shared" si="93"/>
        <v>0</v>
      </c>
      <c r="HH21" s="23">
        <f t="shared" si="94"/>
        <v>0</v>
      </c>
      <c r="HI21" s="23">
        <f t="shared" si="95"/>
        <v>0</v>
      </c>
      <c r="HJ21" s="23">
        <f t="shared" si="96"/>
        <v>0</v>
      </c>
      <c r="HK21" s="23">
        <f t="shared" si="97"/>
        <v>0</v>
      </c>
      <c r="HL21" s="23">
        <f t="shared" si="98"/>
        <v>0</v>
      </c>
      <c r="HM21" s="23">
        <f t="shared" si="99"/>
        <v>0</v>
      </c>
      <c r="HN21" s="23">
        <f t="shared" si="100"/>
        <v>0</v>
      </c>
      <c r="HO21" s="23">
        <f t="shared" si="101"/>
        <v>0</v>
      </c>
      <c r="HP21" s="23">
        <f t="shared" si="102"/>
        <v>0</v>
      </c>
      <c r="HQ21" s="23">
        <f t="shared" si="103"/>
        <v>0</v>
      </c>
      <c r="HR21" s="23">
        <f t="shared" si="104"/>
        <v>0</v>
      </c>
      <c r="HS21" s="23">
        <f t="shared" si="105"/>
        <v>0</v>
      </c>
      <c r="HT21" s="23">
        <f t="shared" si="106"/>
        <v>0</v>
      </c>
      <c r="HU21" s="23">
        <f t="shared" si="107"/>
        <v>0</v>
      </c>
      <c r="HV21" s="23">
        <f t="shared" si="108"/>
        <v>0</v>
      </c>
      <c r="HW21" s="23">
        <f t="shared" si="109"/>
        <v>0</v>
      </c>
      <c r="HX21" s="23">
        <f t="shared" si="110"/>
        <v>0</v>
      </c>
      <c r="HY21" s="23">
        <f t="shared" si="111"/>
        <v>0</v>
      </c>
      <c r="HZ21" s="23">
        <f t="shared" si="112"/>
        <v>0</v>
      </c>
      <c r="IA21" s="23">
        <f t="shared" si="113"/>
        <v>0</v>
      </c>
      <c r="IB21" s="23">
        <f t="shared" si="114"/>
        <v>0</v>
      </c>
      <c r="IC21" s="23">
        <f t="shared" si="115"/>
        <v>0</v>
      </c>
      <c r="ID21" s="23">
        <f t="shared" si="116"/>
        <v>0</v>
      </c>
      <c r="IE21" s="23">
        <f t="shared" si="117"/>
        <v>0</v>
      </c>
      <c r="IH21" s="170"/>
    </row>
    <row r="22" spans="1:242" s="14" customFormat="1">
      <c r="A22" s="13">
        <f t="shared" si="119"/>
        <v>19</v>
      </c>
      <c r="B22" s="228" t="s">
        <v>314</v>
      </c>
      <c r="C22" s="33" t="s">
        <v>315</v>
      </c>
      <c r="D22" s="471">
        <v>120</v>
      </c>
      <c r="E22" s="471">
        <v>12</v>
      </c>
      <c r="F22" s="471">
        <v>420</v>
      </c>
      <c r="G22" s="471">
        <v>24</v>
      </c>
      <c r="H22" s="471">
        <v>6</v>
      </c>
      <c r="I22" s="471">
        <v>24</v>
      </c>
      <c r="J22" s="471">
        <v>18</v>
      </c>
      <c r="K22" s="471">
        <v>24</v>
      </c>
      <c r="L22" s="472">
        <v>6</v>
      </c>
      <c r="M22" s="221">
        <v>24</v>
      </c>
      <c r="N22" s="221">
        <v>6</v>
      </c>
      <c r="O22" s="221">
        <v>30</v>
      </c>
      <c r="P22" s="221">
        <v>30</v>
      </c>
      <c r="Q22" s="221">
        <v>24</v>
      </c>
      <c r="R22" s="221">
        <v>6</v>
      </c>
      <c r="S22" s="221">
        <v>30</v>
      </c>
      <c r="T22" s="221">
        <v>6</v>
      </c>
      <c r="U22" s="221">
        <v>18</v>
      </c>
      <c r="V22" s="221">
        <v>18</v>
      </c>
      <c r="W22" s="221">
        <v>12</v>
      </c>
      <c r="X22" s="221">
        <v>12</v>
      </c>
      <c r="Y22" s="221">
        <v>6</v>
      </c>
      <c r="Z22" s="221">
        <v>12</v>
      </c>
      <c r="AA22" s="221">
        <v>12</v>
      </c>
      <c r="AB22" s="33">
        <v>12</v>
      </c>
      <c r="AC22" s="221">
        <v>6</v>
      </c>
      <c r="AD22" s="221">
        <v>24</v>
      </c>
      <c r="AE22" s="221">
        <v>72</v>
      </c>
      <c r="AF22" s="221">
        <v>12</v>
      </c>
      <c r="AG22" s="221">
        <v>6</v>
      </c>
      <c r="AH22" s="221">
        <v>12</v>
      </c>
      <c r="AI22" s="221">
        <v>6</v>
      </c>
      <c r="AJ22" s="221">
        <v>6</v>
      </c>
      <c r="AK22" s="221">
        <v>12</v>
      </c>
      <c r="AL22" s="221">
        <v>6</v>
      </c>
      <c r="AM22" s="33">
        <v>24</v>
      </c>
      <c r="AN22" s="33">
        <v>12</v>
      </c>
      <c r="AO22" s="33">
        <v>24</v>
      </c>
      <c r="AP22" s="33">
        <v>6</v>
      </c>
      <c r="AQ22" s="33">
        <v>18</v>
      </c>
      <c r="AR22" s="33">
        <v>6</v>
      </c>
      <c r="AS22" s="33">
        <v>12</v>
      </c>
      <c r="AT22" s="221">
        <v>6</v>
      </c>
      <c r="AU22" s="221">
        <v>360</v>
      </c>
      <c r="AV22" s="221">
        <v>90</v>
      </c>
      <c r="AW22" s="221">
        <v>30</v>
      </c>
      <c r="AX22" s="221">
        <v>30</v>
      </c>
      <c r="AY22" s="221">
        <v>30</v>
      </c>
      <c r="AZ22" s="221">
        <v>30</v>
      </c>
      <c r="BA22" s="221">
        <v>12</v>
      </c>
      <c r="BB22" s="221">
        <v>24</v>
      </c>
      <c r="BC22" s="221">
        <v>24</v>
      </c>
      <c r="BD22" s="221">
        <v>6</v>
      </c>
      <c r="BE22" s="221">
        <v>0</v>
      </c>
      <c r="BF22" s="345">
        <v>180</v>
      </c>
      <c r="BG22" s="345">
        <v>12</v>
      </c>
      <c r="BH22" s="345">
        <v>12</v>
      </c>
      <c r="BI22" s="345">
        <v>12</v>
      </c>
      <c r="BJ22" s="345">
        <v>12</v>
      </c>
      <c r="BK22" s="345">
        <v>12</v>
      </c>
      <c r="BL22" s="345">
        <v>12</v>
      </c>
      <c r="BM22" s="345">
        <v>12</v>
      </c>
      <c r="BN22" s="345">
        <v>24</v>
      </c>
      <c r="BO22" s="345">
        <v>36</v>
      </c>
      <c r="BP22" s="345">
        <v>12</v>
      </c>
      <c r="BQ22" s="345">
        <v>24</v>
      </c>
      <c r="BR22" s="345">
        <v>12</v>
      </c>
      <c r="BS22" s="345">
        <v>6</v>
      </c>
      <c r="BT22" s="345">
        <v>12</v>
      </c>
      <c r="BU22" s="345">
        <v>60</v>
      </c>
      <c r="BV22" s="345">
        <v>24</v>
      </c>
      <c r="BW22" s="345">
        <v>24</v>
      </c>
      <c r="BX22" s="345">
        <v>18</v>
      </c>
      <c r="BY22" s="345">
        <v>6</v>
      </c>
      <c r="BZ22" s="221">
        <v>12</v>
      </c>
      <c r="CA22" s="221">
        <v>12</v>
      </c>
      <c r="CB22" s="221">
        <v>12</v>
      </c>
      <c r="CC22" s="221">
        <v>6</v>
      </c>
      <c r="CD22" s="221">
        <v>6</v>
      </c>
      <c r="CE22" s="221">
        <v>6</v>
      </c>
      <c r="CF22" s="221">
        <v>18</v>
      </c>
      <c r="CG22" s="221">
        <v>240</v>
      </c>
      <c r="CH22" s="221">
        <v>30</v>
      </c>
      <c r="CI22" s="221">
        <v>30</v>
      </c>
      <c r="CJ22" s="221">
        <v>30</v>
      </c>
      <c r="CK22" s="221">
        <v>6</v>
      </c>
      <c r="CL22" s="221">
        <v>6</v>
      </c>
      <c r="CM22" s="221">
        <v>6</v>
      </c>
      <c r="CN22" s="221">
        <v>18</v>
      </c>
      <c r="CO22" s="221">
        <v>6</v>
      </c>
      <c r="CP22" s="221">
        <v>24</v>
      </c>
      <c r="CQ22" s="221">
        <v>12</v>
      </c>
      <c r="CR22" s="221">
        <v>48</v>
      </c>
      <c r="CS22" s="221">
        <v>12</v>
      </c>
      <c r="CT22" s="221">
        <v>24</v>
      </c>
      <c r="CU22" s="221">
        <v>24</v>
      </c>
      <c r="CV22" s="221">
        <v>6</v>
      </c>
      <c r="CW22" s="221">
        <v>12</v>
      </c>
      <c r="CX22" s="221">
        <v>126</v>
      </c>
      <c r="CY22" s="221">
        <v>24</v>
      </c>
      <c r="CZ22" s="221">
        <v>60</v>
      </c>
      <c r="DA22" s="221">
        <v>24</v>
      </c>
      <c r="DB22" s="221">
        <v>24</v>
      </c>
      <c r="DC22" s="221">
        <v>60</v>
      </c>
      <c r="DD22" s="221">
        <v>12</v>
      </c>
      <c r="DE22" s="221">
        <v>12</v>
      </c>
      <c r="DF22" s="221">
        <v>24</v>
      </c>
      <c r="DG22" s="221">
        <v>6</v>
      </c>
      <c r="DH22" s="33">
        <v>18</v>
      </c>
      <c r="DI22" s="33">
        <v>6</v>
      </c>
      <c r="DJ22" s="33">
        <v>210</v>
      </c>
      <c r="DK22" s="292">
        <v>259.2</v>
      </c>
      <c r="DL22" s="221">
        <v>36</v>
      </c>
      <c r="DM22" s="221">
        <v>30</v>
      </c>
      <c r="DN22" s="33">
        <v>0</v>
      </c>
      <c r="DO22" s="30">
        <f t="shared" si="0"/>
        <v>3877.2</v>
      </c>
      <c r="DP22" s="19">
        <f t="shared" si="118"/>
        <v>323.09999999999997</v>
      </c>
      <c r="DQ22" s="202"/>
      <c r="DR22" s="203"/>
      <c r="DS22" s="21">
        <f t="shared" si="1"/>
        <v>0</v>
      </c>
      <c r="DT22" s="23">
        <f t="shared" si="2"/>
        <v>0</v>
      </c>
      <c r="DU22" s="23">
        <f t="shared" si="3"/>
        <v>0</v>
      </c>
      <c r="DV22" s="23">
        <f t="shared" si="4"/>
        <v>0</v>
      </c>
      <c r="DW22" s="23">
        <f t="shared" si="5"/>
        <v>0</v>
      </c>
      <c r="DX22" s="23">
        <f t="shared" si="6"/>
        <v>0</v>
      </c>
      <c r="DY22" s="23">
        <f t="shared" si="7"/>
        <v>0</v>
      </c>
      <c r="DZ22" s="23">
        <f t="shared" si="8"/>
        <v>0</v>
      </c>
      <c r="EA22" s="23">
        <f t="shared" si="9"/>
        <v>0</v>
      </c>
      <c r="EB22" s="23">
        <f t="shared" si="10"/>
        <v>0</v>
      </c>
      <c r="EC22" s="23">
        <f t="shared" si="11"/>
        <v>0</v>
      </c>
      <c r="ED22" s="23">
        <f t="shared" si="12"/>
        <v>0</v>
      </c>
      <c r="EE22" s="23">
        <f t="shared" si="13"/>
        <v>0</v>
      </c>
      <c r="EF22" s="23">
        <f t="shared" si="14"/>
        <v>0</v>
      </c>
      <c r="EG22" s="23">
        <f t="shared" si="15"/>
        <v>0</v>
      </c>
      <c r="EH22" s="23">
        <f t="shared" si="16"/>
        <v>0</v>
      </c>
      <c r="EI22" s="23">
        <f t="shared" si="17"/>
        <v>0</v>
      </c>
      <c r="EJ22" s="23">
        <f t="shared" si="18"/>
        <v>0</v>
      </c>
      <c r="EK22" s="23">
        <f t="shared" si="19"/>
        <v>0</v>
      </c>
      <c r="EL22" s="23">
        <f t="shared" si="20"/>
        <v>0</v>
      </c>
      <c r="EM22" s="23">
        <f t="shared" si="21"/>
        <v>0</v>
      </c>
      <c r="EN22" s="23">
        <f t="shared" si="22"/>
        <v>0</v>
      </c>
      <c r="EO22" s="23">
        <f t="shared" si="23"/>
        <v>0</v>
      </c>
      <c r="EP22" s="23">
        <f t="shared" si="24"/>
        <v>0</v>
      </c>
      <c r="EQ22" s="23">
        <f t="shared" si="25"/>
        <v>0</v>
      </c>
      <c r="ER22" s="23">
        <f t="shared" si="26"/>
        <v>0</v>
      </c>
      <c r="ES22" s="23">
        <f t="shared" si="27"/>
        <v>0</v>
      </c>
      <c r="ET22" s="23">
        <f t="shared" si="28"/>
        <v>0</v>
      </c>
      <c r="EU22" s="23">
        <f t="shared" si="29"/>
        <v>0</v>
      </c>
      <c r="EV22" s="23">
        <f t="shared" si="30"/>
        <v>0</v>
      </c>
      <c r="EW22" s="23">
        <f t="shared" si="31"/>
        <v>0</v>
      </c>
      <c r="EX22" s="23">
        <f t="shared" si="32"/>
        <v>0</v>
      </c>
      <c r="EY22" s="23">
        <f t="shared" si="33"/>
        <v>0</v>
      </c>
      <c r="EZ22" s="23">
        <f t="shared" si="34"/>
        <v>0</v>
      </c>
      <c r="FA22" s="23">
        <f t="shared" si="35"/>
        <v>0</v>
      </c>
      <c r="FB22" s="23">
        <f t="shared" si="36"/>
        <v>0</v>
      </c>
      <c r="FC22" s="23">
        <f t="shared" si="37"/>
        <v>0</v>
      </c>
      <c r="FD22" s="23">
        <f t="shared" si="38"/>
        <v>0</v>
      </c>
      <c r="FE22" s="23">
        <f t="shared" si="39"/>
        <v>0</v>
      </c>
      <c r="FF22" s="23">
        <f t="shared" si="40"/>
        <v>0</v>
      </c>
      <c r="FG22" s="23">
        <f t="shared" si="41"/>
        <v>0</v>
      </c>
      <c r="FH22" s="23">
        <f t="shared" si="42"/>
        <v>0</v>
      </c>
      <c r="FI22" s="23">
        <f t="shared" si="43"/>
        <v>0</v>
      </c>
      <c r="FJ22" s="23">
        <f t="shared" si="44"/>
        <v>0</v>
      </c>
      <c r="FK22" s="23">
        <f t="shared" si="45"/>
        <v>0</v>
      </c>
      <c r="FL22" s="23">
        <f t="shared" si="46"/>
        <v>0</v>
      </c>
      <c r="FM22" s="23">
        <f t="shared" si="47"/>
        <v>0</v>
      </c>
      <c r="FN22" s="23">
        <f t="shared" si="48"/>
        <v>0</v>
      </c>
      <c r="FO22" s="23">
        <f t="shared" si="49"/>
        <v>0</v>
      </c>
      <c r="FP22" s="23">
        <f t="shared" si="50"/>
        <v>0</v>
      </c>
      <c r="FQ22" s="23">
        <f t="shared" si="51"/>
        <v>0</v>
      </c>
      <c r="FR22" s="23">
        <f t="shared" si="52"/>
        <v>0</v>
      </c>
      <c r="FS22" s="23">
        <f t="shared" si="53"/>
        <v>0</v>
      </c>
      <c r="FT22" s="23">
        <f t="shared" si="54"/>
        <v>0</v>
      </c>
      <c r="FU22" s="23">
        <f t="shared" si="55"/>
        <v>0</v>
      </c>
      <c r="FV22" s="23">
        <f t="shared" si="56"/>
        <v>0</v>
      </c>
      <c r="FW22" s="23">
        <f t="shared" si="57"/>
        <v>0</v>
      </c>
      <c r="FX22" s="23">
        <f t="shared" si="58"/>
        <v>0</v>
      </c>
      <c r="FY22" s="23">
        <f t="shared" si="59"/>
        <v>0</v>
      </c>
      <c r="FZ22" s="23">
        <f t="shared" si="60"/>
        <v>0</v>
      </c>
      <c r="GA22" s="23">
        <f t="shared" si="61"/>
        <v>0</v>
      </c>
      <c r="GB22" s="23">
        <f t="shared" si="62"/>
        <v>0</v>
      </c>
      <c r="GC22" s="23">
        <f t="shared" si="63"/>
        <v>0</v>
      </c>
      <c r="GD22" s="23">
        <f t="shared" si="64"/>
        <v>0</v>
      </c>
      <c r="GE22" s="23">
        <f t="shared" si="65"/>
        <v>0</v>
      </c>
      <c r="GF22" s="23">
        <f t="shared" si="66"/>
        <v>0</v>
      </c>
      <c r="GG22" s="23">
        <f t="shared" si="67"/>
        <v>0</v>
      </c>
      <c r="GH22" s="23">
        <f t="shared" si="68"/>
        <v>0</v>
      </c>
      <c r="GI22" s="23">
        <f t="shared" si="69"/>
        <v>0</v>
      </c>
      <c r="GJ22" s="23">
        <f t="shared" si="70"/>
        <v>0</v>
      </c>
      <c r="GK22" s="23">
        <f t="shared" si="71"/>
        <v>0</v>
      </c>
      <c r="GL22" s="23">
        <f t="shared" si="72"/>
        <v>0</v>
      </c>
      <c r="GM22" s="23">
        <f t="shared" si="73"/>
        <v>0</v>
      </c>
      <c r="GN22" s="23">
        <f t="shared" si="74"/>
        <v>0</v>
      </c>
      <c r="GO22" s="23">
        <f t="shared" si="75"/>
        <v>0</v>
      </c>
      <c r="GP22" s="23">
        <f t="shared" si="76"/>
        <v>0</v>
      </c>
      <c r="GQ22" s="23">
        <f t="shared" si="77"/>
        <v>0</v>
      </c>
      <c r="GR22" s="23">
        <f t="shared" si="78"/>
        <v>0</v>
      </c>
      <c r="GS22" s="23">
        <f t="shared" si="79"/>
        <v>0</v>
      </c>
      <c r="GT22" s="23">
        <f t="shared" si="80"/>
        <v>0</v>
      </c>
      <c r="GU22" s="23">
        <f t="shared" si="81"/>
        <v>0</v>
      </c>
      <c r="GV22" s="23">
        <f t="shared" si="82"/>
        <v>0</v>
      </c>
      <c r="GW22" s="23">
        <f t="shared" si="83"/>
        <v>0</v>
      </c>
      <c r="GX22" s="23">
        <f t="shared" si="84"/>
        <v>0</v>
      </c>
      <c r="GY22" s="23">
        <f t="shared" si="85"/>
        <v>0</v>
      </c>
      <c r="GZ22" s="23">
        <f t="shared" si="86"/>
        <v>0</v>
      </c>
      <c r="HA22" s="23">
        <f t="shared" si="87"/>
        <v>0</v>
      </c>
      <c r="HB22" s="23">
        <f t="shared" si="88"/>
        <v>0</v>
      </c>
      <c r="HC22" s="23">
        <f t="shared" si="89"/>
        <v>0</v>
      </c>
      <c r="HD22" s="23">
        <f t="shared" si="90"/>
        <v>0</v>
      </c>
      <c r="HE22" s="23">
        <f t="shared" si="91"/>
        <v>0</v>
      </c>
      <c r="HF22" s="23">
        <f t="shared" si="92"/>
        <v>0</v>
      </c>
      <c r="HG22" s="23">
        <f t="shared" si="93"/>
        <v>0</v>
      </c>
      <c r="HH22" s="23">
        <f t="shared" si="94"/>
        <v>0</v>
      </c>
      <c r="HI22" s="23">
        <f t="shared" si="95"/>
        <v>0</v>
      </c>
      <c r="HJ22" s="23">
        <f t="shared" si="96"/>
        <v>0</v>
      </c>
      <c r="HK22" s="23">
        <f t="shared" si="97"/>
        <v>0</v>
      </c>
      <c r="HL22" s="23">
        <f t="shared" si="98"/>
        <v>0</v>
      </c>
      <c r="HM22" s="23">
        <f t="shared" si="99"/>
        <v>0</v>
      </c>
      <c r="HN22" s="23">
        <f t="shared" si="100"/>
        <v>0</v>
      </c>
      <c r="HO22" s="23">
        <f t="shared" si="101"/>
        <v>0</v>
      </c>
      <c r="HP22" s="23">
        <f t="shared" si="102"/>
        <v>0</v>
      </c>
      <c r="HQ22" s="23">
        <f t="shared" si="103"/>
        <v>0</v>
      </c>
      <c r="HR22" s="23">
        <f t="shared" si="104"/>
        <v>0</v>
      </c>
      <c r="HS22" s="23">
        <f t="shared" si="105"/>
        <v>0</v>
      </c>
      <c r="HT22" s="23">
        <f t="shared" si="106"/>
        <v>0</v>
      </c>
      <c r="HU22" s="23">
        <f t="shared" si="107"/>
        <v>0</v>
      </c>
      <c r="HV22" s="23">
        <f t="shared" si="108"/>
        <v>0</v>
      </c>
      <c r="HW22" s="23">
        <f t="shared" si="109"/>
        <v>0</v>
      </c>
      <c r="HX22" s="23">
        <f t="shared" si="110"/>
        <v>0</v>
      </c>
      <c r="HY22" s="23">
        <f t="shared" si="111"/>
        <v>0</v>
      </c>
      <c r="HZ22" s="23">
        <f t="shared" si="112"/>
        <v>0</v>
      </c>
      <c r="IA22" s="23">
        <f t="shared" si="113"/>
        <v>0</v>
      </c>
      <c r="IB22" s="23">
        <f t="shared" si="114"/>
        <v>0</v>
      </c>
      <c r="IC22" s="23">
        <f t="shared" si="115"/>
        <v>0</v>
      </c>
      <c r="ID22" s="23">
        <f t="shared" si="116"/>
        <v>0</v>
      </c>
      <c r="IE22" s="23">
        <f t="shared" si="117"/>
        <v>0</v>
      </c>
      <c r="IH22" s="170"/>
    </row>
    <row r="23" spans="1:242" s="14" customFormat="1">
      <c r="A23" s="13">
        <f t="shared" si="119"/>
        <v>20</v>
      </c>
      <c r="B23" s="228" t="s">
        <v>314</v>
      </c>
      <c r="C23" s="33" t="s">
        <v>143</v>
      </c>
      <c r="D23" s="471">
        <v>0</v>
      </c>
      <c r="E23" s="471">
        <v>0</v>
      </c>
      <c r="F23" s="471">
        <v>0</v>
      </c>
      <c r="G23" s="471">
        <v>0</v>
      </c>
      <c r="H23" s="471">
        <v>0</v>
      </c>
      <c r="I23" s="471">
        <v>0</v>
      </c>
      <c r="J23" s="471">
        <v>0</v>
      </c>
      <c r="K23" s="471">
        <v>0</v>
      </c>
      <c r="L23" s="472">
        <v>0</v>
      </c>
      <c r="M23" s="221">
        <v>0</v>
      </c>
      <c r="N23" s="221">
        <v>0</v>
      </c>
      <c r="O23" s="221">
        <v>0</v>
      </c>
      <c r="P23" s="221">
        <v>0</v>
      </c>
      <c r="Q23" s="221">
        <v>0</v>
      </c>
      <c r="R23" s="221">
        <v>0</v>
      </c>
      <c r="S23" s="221">
        <v>0</v>
      </c>
      <c r="T23" s="221">
        <v>0</v>
      </c>
      <c r="U23" s="221">
        <v>0</v>
      </c>
      <c r="V23" s="221">
        <v>0</v>
      </c>
      <c r="W23" s="221">
        <v>0</v>
      </c>
      <c r="X23" s="221">
        <v>0</v>
      </c>
      <c r="Y23" s="221">
        <v>0</v>
      </c>
      <c r="Z23" s="221">
        <v>0</v>
      </c>
      <c r="AA23" s="221">
        <v>0</v>
      </c>
      <c r="AB23" s="33">
        <v>0</v>
      </c>
      <c r="AC23" s="221">
        <v>5</v>
      </c>
      <c r="AD23" s="221">
        <v>5</v>
      </c>
      <c r="AE23" s="221">
        <v>20</v>
      </c>
      <c r="AF23" s="221">
        <v>5</v>
      </c>
      <c r="AG23" s="221">
        <v>5</v>
      </c>
      <c r="AH23" s="221">
        <v>5</v>
      </c>
      <c r="AI23" s="221">
        <v>5</v>
      </c>
      <c r="AJ23" s="221">
        <v>5</v>
      </c>
      <c r="AK23" s="221">
        <v>5</v>
      </c>
      <c r="AL23" s="221">
        <v>10</v>
      </c>
      <c r="AM23" s="33">
        <v>30</v>
      </c>
      <c r="AN23" s="33">
        <v>10</v>
      </c>
      <c r="AO23" s="33">
        <v>10</v>
      </c>
      <c r="AP23" s="33">
        <v>10</v>
      </c>
      <c r="AQ23" s="33">
        <v>10</v>
      </c>
      <c r="AR23" s="33">
        <v>10</v>
      </c>
      <c r="AS23" s="33">
        <v>10</v>
      </c>
      <c r="AT23" s="221">
        <v>0</v>
      </c>
      <c r="AU23" s="221">
        <v>0</v>
      </c>
      <c r="AV23" s="221">
        <v>0</v>
      </c>
      <c r="AW23" s="221">
        <v>0</v>
      </c>
      <c r="AX23" s="221">
        <v>0</v>
      </c>
      <c r="AY23" s="221">
        <v>0</v>
      </c>
      <c r="AZ23" s="221">
        <v>0</v>
      </c>
      <c r="BA23" s="221">
        <v>0</v>
      </c>
      <c r="BB23" s="221">
        <v>0</v>
      </c>
      <c r="BC23" s="221">
        <v>0</v>
      </c>
      <c r="BD23" s="221">
        <v>0</v>
      </c>
      <c r="BE23" s="221">
        <v>20</v>
      </c>
      <c r="BF23" s="345">
        <v>0</v>
      </c>
      <c r="BG23" s="345">
        <v>0</v>
      </c>
      <c r="BH23" s="345">
        <v>0</v>
      </c>
      <c r="BI23" s="345">
        <v>0</v>
      </c>
      <c r="BJ23" s="345">
        <v>0</v>
      </c>
      <c r="BK23" s="345">
        <v>0</v>
      </c>
      <c r="BL23" s="345">
        <v>0</v>
      </c>
      <c r="BM23" s="345">
        <v>0</v>
      </c>
      <c r="BN23" s="345">
        <v>0</v>
      </c>
      <c r="BO23" s="345">
        <v>0</v>
      </c>
      <c r="BP23" s="345">
        <v>0</v>
      </c>
      <c r="BQ23" s="345">
        <v>0</v>
      </c>
      <c r="BR23" s="345">
        <v>0</v>
      </c>
      <c r="BS23" s="345">
        <v>6</v>
      </c>
      <c r="BT23" s="345">
        <v>6</v>
      </c>
      <c r="BU23" s="345">
        <v>120</v>
      </c>
      <c r="BV23" s="345">
        <v>24</v>
      </c>
      <c r="BW23" s="345">
        <v>24</v>
      </c>
      <c r="BX23" s="345">
        <v>18</v>
      </c>
      <c r="BY23" s="345">
        <v>6</v>
      </c>
      <c r="BZ23" s="221">
        <v>0</v>
      </c>
      <c r="CA23" s="221">
        <v>0</v>
      </c>
      <c r="CB23" s="221">
        <v>0</v>
      </c>
      <c r="CC23" s="221">
        <v>0</v>
      </c>
      <c r="CD23" s="221">
        <v>0</v>
      </c>
      <c r="CE23" s="221">
        <v>0</v>
      </c>
      <c r="CF23" s="221">
        <v>0</v>
      </c>
      <c r="CG23" s="221">
        <v>0</v>
      </c>
      <c r="CH23" s="221">
        <v>0</v>
      </c>
      <c r="CI23" s="221">
        <v>0</v>
      </c>
      <c r="CJ23" s="221">
        <v>0</v>
      </c>
      <c r="CK23" s="221">
        <v>0</v>
      </c>
      <c r="CL23" s="221">
        <v>0</v>
      </c>
      <c r="CM23" s="221">
        <v>0</v>
      </c>
      <c r="CN23" s="221">
        <v>0</v>
      </c>
      <c r="CO23" s="221">
        <v>0</v>
      </c>
      <c r="CP23" s="221">
        <v>0</v>
      </c>
      <c r="CQ23" s="221">
        <v>0</v>
      </c>
      <c r="CR23" s="221">
        <v>0</v>
      </c>
      <c r="CS23" s="221">
        <v>0</v>
      </c>
      <c r="CT23" s="221">
        <v>0</v>
      </c>
      <c r="CU23" s="221">
        <v>0</v>
      </c>
      <c r="CV23" s="221">
        <v>0</v>
      </c>
      <c r="CW23" s="221">
        <v>0</v>
      </c>
      <c r="CX23" s="221">
        <v>0</v>
      </c>
      <c r="CY23" s="221">
        <v>0</v>
      </c>
      <c r="CZ23" s="221">
        <v>0</v>
      </c>
      <c r="DA23" s="221">
        <v>0</v>
      </c>
      <c r="DB23" s="221">
        <v>0</v>
      </c>
      <c r="DC23" s="221">
        <v>0</v>
      </c>
      <c r="DD23" s="221">
        <v>0</v>
      </c>
      <c r="DE23" s="221">
        <v>0</v>
      </c>
      <c r="DF23" s="221">
        <v>0</v>
      </c>
      <c r="DG23" s="221">
        <v>0</v>
      </c>
      <c r="DH23" s="33">
        <v>0</v>
      </c>
      <c r="DI23" s="33">
        <v>0</v>
      </c>
      <c r="DJ23" s="33">
        <v>0</v>
      </c>
      <c r="DK23" s="292">
        <v>0</v>
      </c>
      <c r="DL23" s="221">
        <v>0</v>
      </c>
      <c r="DM23" s="221">
        <v>12</v>
      </c>
      <c r="DN23" s="33">
        <v>0</v>
      </c>
      <c r="DO23" s="30">
        <f t="shared" si="0"/>
        <v>396</v>
      </c>
      <c r="DP23" s="19">
        <f t="shared" si="118"/>
        <v>33</v>
      </c>
      <c r="DQ23" s="202"/>
      <c r="DR23" s="203"/>
      <c r="DS23" s="21">
        <f t="shared" si="1"/>
        <v>0</v>
      </c>
      <c r="DT23" s="23">
        <f t="shared" si="2"/>
        <v>0</v>
      </c>
      <c r="DU23" s="23">
        <f t="shared" si="3"/>
        <v>0</v>
      </c>
      <c r="DV23" s="23">
        <f t="shared" si="4"/>
        <v>0</v>
      </c>
      <c r="DW23" s="23">
        <f t="shared" si="5"/>
        <v>0</v>
      </c>
      <c r="DX23" s="23">
        <f t="shared" si="6"/>
        <v>0</v>
      </c>
      <c r="DY23" s="23">
        <f t="shared" si="7"/>
        <v>0</v>
      </c>
      <c r="DZ23" s="23">
        <f t="shared" si="8"/>
        <v>0</v>
      </c>
      <c r="EA23" s="23">
        <f t="shared" si="9"/>
        <v>0</v>
      </c>
      <c r="EB23" s="23">
        <f t="shared" si="10"/>
        <v>0</v>
      </c>
      <c r="EC23" s="23">
        <f t="shared" si="11"/>
        <v>0</v>
      </c>
      <c r="ED23" s="23">
        <f t="shared" si="12"/>
        <v>0</v>
      </c>
      <c r="EE23" s="23">
        <f t="shared" si="13"/>
        <v>0</v>
      </c>
      <c r="EF23" s="23">
        <f t="shared" si="14"/>
        <v>0</v>
      </c>
      <c r="EG23" s="23">
        <f t="shared" si="15"/>
        <v>0</v>
      </c>
      <c r="EH23" s="23">
        <f t="shared" si="16"/>
        <v>0</v>
      </c>
      <c r="EI23" s="23">
        <f t="shared" si="17"/>
        <v>0</v>
      </c>
      <c r="EJ23" s="23">
        <f t="shared" si="18"/>
        <v>0</v>
      </c>
      <c r="EK23" s="23">
        <f t="shared" si="19"/>
        <v>0</v>
      </c>
      <c r="EL23" s="23">
        <f t="shared" si="20"/>
        <v>0</v>
      </c>
      <c r="EM23" s="23">
        <f t="shared" si="21"/>
        <v>0</v>
      </c>
      <c r="EN23" s="23">
        <f t="shared" si="22"/>
        <v>0</v>
      </c>
      <c r="EO23" s="23">
        <f t="shared" si="23"/>
        <v>0</v>
      </c>
      <c r="EP23" s="23">
        <f t="shared" si="24"/>
        <v>0</v>
      </c>
      <c r="EQ23" s="23">
        <f t="shared" si="25"/>
        <v>0</v>
      </c>
      <c r="ER23" s="23">
        <f t="shared" si="26"/>
        <v>0</v>
      </c>
      <c r="ES23" s="23">
        <f t="shared" si="27"/>
        <v>0</v>
      </c>
      <c r="ET23" s="23">
        <f t="shared" si="28"/>
        <v>0</v>
      </c>
      <c r="EU23" s="23">
        <f t="shared" si="29"/>
        <v>0</v>
      </c>
      <c r="EV23" s="23">
        <f t="shared" si="30"/>
        <v>0</v>
      </c>
      <c r="EW23" s="23">
        <f t="shared" si="31"/>
        <v>0</v>
      </c>
      <c r="EX23" s="23">
        <f t="shared" si="32"/>
        <v>0</v>
      </c>
      <c r="EY23" s="23">
        <f t="shared" si="33"/>
        <v>0</v>
      </c>
      <c r="EZ23" s="23">
        <f t="shared" si="34"/>
        <v>0</v>
      </c>
      <c r="FA23" s="23">
        <f t="shared" si="35"/>
        <v>0</v>
      </c>
      <c r="FB23" s="23">
        <f t="shared" si="36"/>
        <v>0</v>
      </c>
      <c r="FC23" s="23">
        <f t="shared" si="37"/>
        <v>0</v>
      </c>
      <c r="FD23" s="23">
        <f t="shared" si="38"/>
        <v>0</v>
      </c>
      <c r="FE23" s="23">
        <f t="shared" si="39"/>
        <v>0</v>
      </c>
      <c r="FF23" s="23">
        <f t="shared" si="40"/>
        <v>0</v>
      </c>
      <c r="FG23" s="23">
        <f t="shared" si="41"/>
        <v>0</v>
      </c>
      <c r="FH23" s="23">
        <f t="shared" si="42"/>
        <v>0</v>
      </c>
      <c r="FI23" s="23">
        <f t="shared" si="43"/>
        <v>0</v>
      </c>
      <c r="FJ23" s="23">
        <f t="shared" si="44"/>
        <v>0</v>
      </c>
      <c r="FK23" s="23">
        <f t="shared" si="45"/>
        <v>0</v>
      </c>
      <c r="FL23" s="23">
        <f t="shared" si="46"/>
        <v>0</v>
      </c>
      <c r="FM23" s="23">
        <f t="shared" si="47"/>
        <v>0</v>
      </c>
      <c r="FN23" s="23">
        <f t="shared" si="48"/>
        <v>0</v>
      </c>
      <c r="FO23" s="23">
        <f t="shared" si="49"/>
        <v>0</v>
      </c>
      <c r="FP23" s="23">
        <f t="shared" si="50"/>
        <v>0</v>
      </c>
      <c r="FQ23" s="23">
        <f t="shared" si="51"/>
        <v>0</v>
      </c>
      <c r="FR23" s="23">
        <f t="shared" si="52"/>
        <v>0</v>
      </c>
      <c r="FS23" s="23">
        <f t="shared" si="53"/>
        <v>0</v>
      </c>
      <c r="FT23" s="23">
        <f t="shared" si="54"/>
        <v>0</v>
      </c>
      <c r="FU23" s="23">
        <f t="shared" si="55"/>
        <v>0</v>
      </c>
      <c r="FV23" s="23">
        <f t="shared" si="56"/>
        <v>0</v>
      </c>
      <c r="FW23" s="23">
        <f t="shared" si="57"/>
        <v>0</v>
      </c>
      <c r="FX23" s="23">
        <f t="shared" si="58"/>
        <v>0</v>
      </c>
      <c r="FY23" s="23">
        <f t="shared" si="59"/>
        <v>0</v>
      </c>
      <c r="FZ23" s="23">
        <f t="shared" si="60"/>
        <v>0</v>
      </c>
      <c r="GA23" s="23">
        <f t="shared" si="61"/>
        <v>0</v>
      </c>
      <c r="GB23" s="23">
        <f t="shared" si="62"/>
        <v>0</v>
      </c>
      <c r="GC23" s="23">
        <f t="shared" si="63"/>
        <v>0</v>
      </c>
      <c r="GD23" s="23">
        <f t="shared" si="64"/>
        <v>0</v>
      </c>
      <c r="GE23" s="23">
        <f t="shared" si="65"/>
        <v>0</v>
      </c>
      <c r="GF23" s="23">
        <f t="shared" si="66"/>
        <v>0</v>
      </c>
      <c r="GG23" s="23">
        <f t="shared" si="67"/>
        <v>0</v>
      </c>
      <c r="GH23" s="23">
        <f t="shared" si="68"/>
        <v>0</v>
      </c>
      <c r="GI23" s="23">
        <f t="shared" si="69"/>
        <v>0</v>
      </c>
      <c r="GJ23" s="23">
        <f t="shared" si="70"/>
        <v>0</v>
      </c>
      <c r="GK23" s="23">
        <f t="shared" si="71"/>
        <v>0</v>
      </c>
      <c r="GL23" s="23">
        <f t="shared" si="72"/>
        <v>0</v>
      </c>
      <c r="GM23" s="23">
        <f t="shared" si="73"/>
        <v>0</v>
      </c>
      <c r="GN23" s="23">
        <f t="shared" si="74"/>
        <v>0</v>
      </c>
      <c r="GO23" s="23">
        <f t="shared" si="75"/>
        <v>0</v>
      </c>
      <c r="GP23" s="23">
        <f t="shared" si="76"/>
        <v>0</v>
      </c>
      <c r="GQ23" s="23">
        <f t="shared" si="77"/>
        <v>0</v>
      </c>
      <c r="GR23" s="23">
        <f t="shared" si="78"/>
        <v>0</v>
      </c>
      <c r="GS23" s="23">
        <f t="shared" si="79"/>
        <v>0</v>
      </c>
      <c r="GT23" s="23">
        <f t="shared" si="80"/>
        <v>0</v>
      </c>
      <c r="GU23" s="23">
        <f t="shared" si="81"/>
        <v>0</v>
      </c>
      <c r="GV23" s="23">
        <f t="shared" si="82"/>
        <v>0</v>
      </c>
      <c r="GW23" s="23">
        <f t="shared" si="83"/>
        <v>0</v>
      </c>
      <c r="GX23" s="23">
        <f t="shared" si="84"/>
        <v>0</v>
      </c>
      <c r="GY23" s="23">
        <f t="shared" si="85"/>
        <v>0</v>
      </c>
      <c r="GZ23" s="23">
        <f t="shared" si="86"/>
        <v>0</v>
      </c>
      <c r="HA23" s="23">
        <f t="shared" si="87"/>
        <v>0</v>
      </c>
      <c r="HB23" s="23">
        <f t="shared" si="88"/>
        <v>0</v>
      </c>
      <c r="HC23" s="23">
        <f t="shared" si="89"/>
        <v>0</v>
      </c>
      <c r="HD23" s="23">
        <f t="shared" si="90"/>
        <v>0</v>
      </c>
      <c r="HE23" s="23">
        <f t="shared" si="91"/>
        <v>0</v>
      </c>
      <c r="HF23" s="23">
        <f t="shared" si="92"/>
        <v>0</v>
      </c>
      <c r="HG23" s="23">
        <f t="shared" si="93"/>
        <v>0</v>
      </c>
      <c r="HH23" s="23">
        <f t="shared" si="94"/>
        <v>0</v>
      </c>
      <c r="HI23" s="23">
        <f t="shared" si="95"/>
        <v>0</v>
      </c>
      <c r="HJ23" s="23">
        <f t="shared" si="96"/>
        <v>0</v>
      </c>
      <c r="HK23" s="23">
        <f t="shared" si="97"/>
        <v>0</v>
      </c>
      <c r="HL23" s="23">
        <f t="shared" si="98"/>
        <v>0</v>
      </c>
      <c r="HM23" s="23">
        <f t="shared" si="99"/>
        <v>0</v>
      </c>
      <c r="HN23" s="23">
        <f t="shared" si="100"/>
        <v>0</v>
      </c>
      <c r="HO23" s="23">
        <f t="shared" si="101"/>
        <v>0</v>
      </c>
      <c r="HP23" s="23">
        <f t="shared" si="102"/>
        <v>0</v>
      </c>
      <c r="HQ23" s="23">
        <f t="shared" si="103"/>
        <v>0</v>
      </c>
      <c r="HR23" s="23">
        <f t="shared" si="104"/>
        <v>0</v>
      </c>
      <c r="HS23" s="23">
        <f t="shared" si="105"/>
        <v>0</v>
      </c>
      <c r="HT23" s="23">
        <f t="shared" si="106"/>
        <v>0</v>
      </c>
      <c r="HU23" s="23">
        <f t="shared" si="107"/>
        <v>0</v>
      </c>
      <c r="HV23" s="23">
        <f t="shared" si="108"/>
        <v>0</v>
      </c>
      <c r="HW23" s="23">
        <f t="shared" si="109"/>
        <v>0</v>
      </c>
      <c r="HX23" s="23">
        <f t="shared" si="110"/>
        <v>0</v>
      </c>
      <c r="HY23" s="23">
        <f t="shared" si="111"/>
        <v>0</v>
      </c>
      <c r="HZ23" s="23">
        <f t="shared" si="112"/>
        <v>0</v>
      </c>
      <c r="IA23" s="23">
        <f t="shared" si="113"/>
        <v>0</v>
      </c>
      <c r="IB23" s="23">
        <f t="shared" si="114"/>
        <v>0</v>
      </c>
      <c r="IC23" s="23">
        <f t="shared" si="115"/>
        <v>0</v>
      </c>
      <c r="ID23" s="23">
        <f t="shared" si="116"/>
        <v>0</v>
      </c>
      <c r="IE23" s="23">
        <f t="shared" si="117"/>
        <v>0</v>
      </c>
      <c r="IH23" s="170"/>
    </row>
    <row r="24" spans="1:242" s="14" customFormat="1">
      <c r="A24" s="13">
        <f t="shared" si="119"/>
        <v>21</v>
      </c>
      <c r="B24" s="228" t="s">
        <v>316</v>
      </c>
      <c r="C24" s="33" t="s">
        <v>305</v>
      </c>
      <c r="D24" s="471">
        <v>48</v>
      </c>
      <c r="E24" s="471">
        <v>12</v>
      </c>
      <c r="F24" s="471">
        <v>120</v>
      </c>
      <c r="G24" s="471">
        <v>24</v>
      </c>
      <c r="H24" s="471">
        <v>6</v>
      </c>
      <c r="I24" s="471">
        <v>24</v>
      </c>
      <c r="J24" s="471">
        <v>6</v>
      </c>
      <c r="K24" s="471">
        <v>24</v>
      </c>
      <c r="L24" s="472">
        <v>3</v>
      </c>
      <c r="M24" s="221">
        <v>18</v>
      </c>
      <c r="N24" s="221">
        <v>0</v>
      </c>
      <c r="O24" s="221">
        <v>10</v>
      </c>
      <c r="P24" s="221">
        <v>0</v>
      </c>
      <c r="Q24" s="221">
        <v>6</v>
      </c>
      <c r="R24" s="221">
        <v>0</v>
      </c>
      <c r="S24" s="221">
        <v>6</v>
      </c>
      <c r="T24" s="221">
        <v>6</v>
      </c>
      <c r="U24" s="221">
        <v>12</v>
      </c>
      <c r="V24" s="221">
        <v>12</v>
      </c>
      <c r="W24" s="221">
        <v>6</v>
      </c>
      <c r="X24" s="221">
        <v>0</v>
      </c>
      <c r="Y24" s="221">
        <v>0</v>
      </c>
      <c r="Z24" s="221">
        <v>6</v>
      </c>
      <c r="AA24" s="221">
        <v>6</v>
      </c>
      <c r="AB24" s="33">
        <v>6</v>
      </c>
      <c r="AC24" s="221">
        <v>12</v>
      </c>
      <c r="AD24" s="221">
        <v>6</v>
      </c>
      <c r="AE24" s="221">
        <v>18</v>
      </c>
      <c r="AF24" s="221">
        <v>6</v>
      </c>
      <c r="AG24" s="221">
        <v>6</v>
      </c>
      <c r="AH24" s="221">
        <v>18</v>
      </c>
      <c r="AI24" s="221">
        <v>6</v>
      </c>
      <c r="AJ24" s="221">
        <v>6</v>
      </c>
      <c r="AK24" s="221">
        <v>6</v>
      </c>
      <c r="AL24" s="221">
        <v>0</v>
      </c>
      <c r="AM24" s="33">
        <v>24</v>
      </c>
      <c r="AN24" s="33">
        <v>6</v>
      </c>
      <c r="AO24" s="33">
        <v>6</v>
      </c>
      <c r="AP24" s="33">
        <v>6</v>
      </c>
      <c r="AQ24" s="33">
        <v>18</v>
      </c>
      <c r="AR24" s="33">
        <v>6</v>
      </c>
      <c r="AS24" s="33">
        <v>6</v>
      </c>
      <c r="AT24" s="221">
        <v>0</v>
      </c>
      <c r="AU24" s="221">
        <v>0</v>
      </c>
      <c r="AV24" s="221">
        <v>0</v>
      </c>
      <c r="AW24" s="221">
        <v>6</v>
      </c>
      <c r="AX24" s="221">
        <v>0</v>
      </c>
      <c r="AY24" s="221">
        <v>0</v>
      </c>
      <c r="AZ24" s="221">
        <v>0</v>
      </c>
      <c r="BA24" s="221">
        <v>8</v>
      </c>
      <c r="BB24" s="221">
        <v>0</v>
      </c>
      <c r="BC24" s="221">
        <v>0</v>
      </c>
      <c r="BD24" s="221">
        <v>6</v>
      </c>
      <c r="BE24" s="221">
        <v>0</v>
      </c>
      <c r="BF24" s="345">
        <v>48</v>
      </c>
      <c r="BG24" s="345">
        <v>6</v>
      </c>
      <c r="BH24" s="345">
        <v>6</v>
      </c>
      <c r="BI24" s="345">
        <v>6</v>
      </c>
      <c r="BJ24" s="345">
        <v>6</v>
      </c>
      <c r="BK24" s="345">
        <v>6</v>
      </c>
      <c r="BL24" s="345">
        <v>6</v>
      </c>
      <c r="BM24" s="345">
        <v>6</v>
      </c>
      <c r="BN24" s="345">
        <v>12</v>
      </c>
      <c r="BO24" s="345">
        <v>24</v>
      </c>
      <c r="BP24" s="345">
        <v>6</v>
      </c>
      <c r="BQ24" s="345">
        <v>12</v>
      </c>
      <c r="BR24" s="345">
        <v>6</v>
      </c>
      <c r="BS24" s="345">
        <v>0</v>
      </c>
      <c r="BT24" s="345">
        <v>12</v>
      </c>
      <c r="BU24" s="345">
        <v>24</v>
      </c>
      <c r="BV24" s="345">
        <v>6</v>
      </c>
      <c r="BW24" s="345">
        <v>0</v>
      </c>
      <c r="BX24" s="345">
        <v>0</v>
      </c>
      <c r="BY24" s="345">
        <v>0</v>
      </c>
      <c r="BZ24" s="221">
        <v>6</v>
      </c>
      <c r="CA24" s="221">
        <v>6</v>
      </c>
      <c r="CB24" s="221">
        <v>6</v>
      </c>
      <c r="CC24" s="221">
        <v>0</v>
      </c>
      <c r="CD24" s="221">
        <v>0</v>
      </c>
      <c r="CE24" s="221">
        <v>0</v>
      </c>
      <c r="CF24" s="221">
        <v>6</v>
      </c>
      <c r="CG24" s="221">
        <v>12</v>
      </c>
      <c r="CH24" s="221">
        <v>0</v>
      </c>
      <c r="CI24" s="221">
        <v>0</v>
      </c>
      <c r="CJ24" s="221">
        <v>12</v>
      </c>
      <c r="CK24" s="221">
        <v>0</v>
      </c>
      <c r="CL24" s="221">
        <v>0</v>
      </c>
      <c r="CM24" s="221">
        <v>0</v>
      </c>
      <c r="CN24" s="221">
        <v>0</v>
      </c>
      <c r="CO24" s="221">
        <v>0</v>
      </c>
      <c r="CP24" s="221">
        <v>0</v>
      </c>
      <c r="CQ24" s="221">
        <v>6</v>
      </c>
      <c r="CR24" s="221">
        <v>0</v>
      </c>
      <c r="CS24" s="221">
        <v>0</v>
      </c>
      <c r="CT24" s="221">
        <v>6</v>
      </c>
      <c r="CU24" s="221">
        <v>0</v>
      </c>
      <c r="CV24" s="221">
        <v>0</v>
      </c>
      <c r="CW24" s="221">
        <v>0</v>
      </c>
      <c r="CX24" s="221">
        <v>12</v>
      </c>
      <c r="CY24" s="221">
        <v>6</v>
      </c>
      <c r="CZ24" s="221">
        <v>6</v>
      </c>
      <c r="DA24" s="221">
        <v>6</v>
      </c>
      <c r="DB24" s="221">
        <v>6</v>
      </c>
      <c r="DC24" s="221">
        <v>6</v>
      </c>
      <c r="DD24" s="221">
        <v>0</v>
      </c>
      <c r="DE24" s="221">
        <v>0</v>
      </c>
      <c r="DF24" s="221">
        <v>0</v>
      </c>
      <c r="DG24" s="221">
        <v>6</v>
      </c>
      <c r="DH24" s="33">
        <v>0</v>
      </c>
      <c r="DI24" s="33">
        <v>6</v>
      </c>
      <c r="DJ24" s="33">
        <v>12</v>
      </c>
      <c r="DK24" s="292">
        <v>108</v>
      </c>
      <c r="DL24" s="221">
        <v>0</v>
      </c>
      <c r="DM24" s="221">
        <v>60</v>
      </c>
      <c r="DN24" s="33">
        <v>6</v>
      </c>
      <c r="DO24" s="30">
        <f t="shared" si="0"/>
        <v>1029</v>
      </c>
      <c r="DP24" s="19">
        <f t="shared" si="118"/>
        <v>85.75</v>
      </c>
      <c r="DQ24" s="202"/>
      <c r="DR24" s="203"/>
      <c r="DS24" s="21">
        <f t="shared" si="1"/>
        <v>0</v>
      </c>
      <c r="DT24" s="23">
        <f t="shared" si="2"/>
        <v>0</v>
      </c>
      <c r="DU24" s="23">
        <f t="shared" si="3"/>
        <v>0</v>
      </c>
      <c r="DV24" s="23">
        <f t="shared" si="4"/>
        <v>0</v>
      </c>
      <c r="DW24" s="23">
        <f t="shared" si="5"/>
        <v>0</v>
      </c>
      <c r="DX24" s="23">
        <f t="shared" si="6"/>
        <v>0</v>
      </c>
      <c r="DY24" s="23">
        <f t="shared" si="7"/>
        <v>0</v>
      </c>
      <c r="DZ24" s="23">
        <f t="shared" si="8"/>
        <v>0</v>
      </c>
      <c r="EA24" s="23">
        <f t="shared" si="9"/>
        <v>0</v>
      </c>
      <c r="EB24" s="23">
        <f t="shared" si="10"/>
        <v>0</v>
      </c>
      <c r="EC24" s="23">
        <f t="shared" si="11"/>
        <v>0</v>
      </c>
      <c r="ED24" s="23">
        <f t="shared" si="12"/>
        <v>0</v>
      </c>
      <c r="EE24" s="23">
        <f t="shared" si="13"/>
        <v>0</v>
      </c>
      <c r="EF24" s="23">
        <f t="shared" si="14"/>
        <v>0</v>
      </c>
      <c r="EG24" s="23">
        <f t="shared" si="15"/>
        <v>0</v>
      </c>
      <c r="EH24" s="23">
        <f t="shared" si="16"/>
        <v>0</v>
      </c>
      <c r="EI24" s="23">
        <f t="shared" si="17"/>
        <v>0</v>
      </c>
      <c r="EJ24" s="23">
        <f t="shared" si="18"/>
        <v>0</v>
      </c>
      <c r="EK24" s="23">
        <f t="shared" si="19"/>
        <v>0</v>
      </c>
      <c r="EL24" s="23">
        <f t="shared" si="20"/>
        <v>0</v>
      </c>
      <c r="EM24" s="23">
        <f t="shared" si="21"/>
        <v>0</v>
      </c>
      <c r="EN24" s="23">
        <f t="shared" si="22"/>
        <v>0</v>
      </c>
      <c r="EO24" s="23">
        <f t="shared" si="23"/>
        <v>0</v>
      </c>
      <c r="EP24" s="23">
        <f t="shared" si="24"/>
        <v>0</v>
      </c>
      <c r="EQ24" s="23">
        <f t="shared" si="25"/>
        <v>0</v>
      </c>
      <c r="ER24" s="23">
        <f t="shared" si="26"/>
        <v>0</v>
      </c>
      <c r="ES24" s="23">
        <f t="shared" si="27"/>
        <v>0</v>
      </c>
      <c r="ET24" s="23">
        <f t="shared" si="28"/>
        <v>0</v>
      </c>
      <c r="EU24" s="23">
        <f t="shared" si="29"/>
        <v>0</v>
      </c>
      <c r="EV24" s="23">
        <f t="shared" si="30"/>
        <v>0</v>
      </c>
      <c r="EW24" s="23">
        <f t="shared" si="31"/>
        <v>0</v>
      </c>
      <c r="EX24" s="23">
        <f t="shared" si="32"/>
        <v>0</v>
      </c>
      <c r="EY24" s="23">
        <f t="shared" si="33"/>
        <v>0</v>
      </c>
      <c r="EZ24" s="23">
        <f t="shared" si="34"/>
        <v>0</v>
      </c>
      <c r="FA24" s="23">
        <f t="shared" si="35"/>
        <v>0</v>
      </c>
      <c r="FB24" s="23">
        <f t="shared" si="36"/>
        <v>0</v>
      </c>
      <c r="FC24" s="23">
        <f t="shared" si="37"/>
        <v>0</v>
      </c>
      <c r="FD24" s="23">
        <f t="shared" si="38"/>
        <v>0</v>
      </c>
      <c r="FE24" s="23">
        <f t="shared" si="39"/>
        <v>0</v>
      </c>
      <c r="FF24" s="23">
        <f t="shared" si="40"/>
        <v>0</v>
      </c>
      <c r="FG24" s="23">
        <f t="shared" si="41"/>
        <v>0</v>
      </c>
      <c r="FH24" s="23">
        <f t="shared" si="42"/>
        <v>0</v>
      </c>
      <c r="FI24" s="23">
        <f t="shared" si="43"/>
        <v>0</v>
      </c>
      <c r="FJ24" s="23">
        <f t="shared" si="44"/>
        <v>0</v>
      </c>
      <c r="FK24" s="23">
        <f t="shared" si="45"/>
        <v>0</v>
      </c>
      <c r="FL24" s="23">
        <f t="shared" si="46"/>
        <v>0</v>
      </c>
      <c r="FM24" s="23">
        <f t="shared" si="47"/>
        <v>0</v>
      </c>
      <c r="FN24" s="23">
        <f t="shared" si="48"/>
        <v>0</v>
      </c>
      <c r="FO24" s="23">
        <f t="shared" si="49"/>
        <v>0</v>
      </c>
      <c r="FP24" s="23">
        <f t="shared" si="50"/>
        <v>0</v>
      </c>
      <c r="FQ24" s="23">
        <f t="shared" si="51"/>
        <v>0</v>
      </c>
      <c r="FR24" s="23">
        <f t="shared" si="52"/>
        <v>0</v>
      </c>
      <c r="FS24" s="23">
        <f t="shared" si="53"/>
        <v>0</v>
      </c>
      <c r="FT24" s="23">
        <f t="shared" si="54"/>
        <v>0</v>
      </c>
      <c r="FU24" s="23">
        <f t="shared" si="55"/>
        <v>0</v>
      </c>
      <c r="FV24" s="23">
        <f t="shared" si="56"/>
        <v>0</v>
      </c>
      <c r="FW24" s="23">
        <f t="shared" si="57"/>
        <v>0</v>
      </c>
      <c r="FX24" s="23">
        <f t="shared" si="58"/>
        <v>0</v>
      </c>
      <c r="FY24" s="23">
        <f t="shared" si="59"/>
        <v>0</v>
      </c>
      <c r="FZ24" s="23">
        <f t="shared" si="60"/>
        <v>0</v>
      </c>
      <c r="GA24" s="23">
        <f t="shared" si="61"/>
        <v>0</v>
      </c>
      <c r="GB24" s="23">
        <f t="shared" si="62"/>
        <v>0</v>
      </c>
      <c r="GC24" s="23">
        <f t="shared" si="63"/>
        <v>0</v>
      </c>
      <c r="GD24" s="23">
        <f t="shared" si="64"/>
        <v>0</v>
      </c>
      <c r="GE24" s="23">
        <f t="shared" si="65"/>
        <v>0</v>
      </c>
      <c r="GF24" s="23">
        <f t="shared" si="66"/>
        <v>0</v>
      </c>
      <c r="GG24" s="23">
        <f t="shared" si="67"/>
        <v>0</v>
      </c>
      <c r="GH24" s="23">
        <f t="shared" si="68"/>
        <v>0</v>
      </c>
      <c r="GI24" s="23">
        <f t="shared" si="69"/>
        <v>0</v>
      </c>
      <c r="GJ24" s="23">
        <f t="shared" si="70"/>
        <v>0</v>
      </c>
      <c r="GK24" s="23">
        <f t="shared" si="71"/>
        <v>0</v>
      </c>
      <c r="GL24" s="23">
        <f t="shared" si="72"/>
        <v>0</v>
      </c>
      <c r="GM24" s="23">
        <f t="shared" si="73"/>
        <v>0</v>
      </c>
      <c r="GN24" s="23">
        <f t="shared" si="74"/>
        <v>0</v>
      </c>
      <c r="GO24" s="23">
        <f t="shared" si="75"/>
        <v>0</v>
      </c>
      <c r="GP24" s="23">
        <f t="shared" si="76"/>
        <v>0</v>
      </c>
      <c r="GQ24" s="23">
        <f t="shared" si="77"/>
        <v>0</v>
      </c>
      <c r="GR24" s="23">
        <f t="shared" si="78"/>
        <v>0</v>
      </c>
      <c r="GS24" s="23">
        <f t="shared" si="79"/>
        <v>0</v>
      </c>
      <c r="GT24" s="23">
        <f t="shared" si="80"/>
        <v>0</v>
      </c>
      <c r="GU24" s="23">
        <f t="shared" si="81"/>
        <v>0</v>
      </c>
      <c r="GV24" s="23">
        <f t="shared" si="82"/>
        <v>0</v>
      </c>
      <c r="GW24" s="23">
        <f t="shared" si="83"/>
        <v>0</v>
      </c>
      <c r="GX24" s="23">
        <f t="shared" si="84"/>
        <v>0</v>
      </c>
      <c r="GY24" s="23">
        <f t="shared" si="85"/>
        <v>0</v>
      </c>
      <c r="GZ24" s="23">
        <f t="shared" si="86"/>
        <v>0</v>
      </c>
      <c r="HA24" s="23">
        <f t="shared" si="87"/>
        <v>0</v>
      </c>
      <c r="HB24" s="23">
        <f t="shared" si="88"/>
        <v>0</v>
      </c>
      <c r="HC24" s="23">
        <f t="shared" si="89"/>
        <v>0</v>
      </c>
      <c r="HD24" s="23">
        <f t="shared" si="90"/>
        <v>0</v>
      </c>
      <c r="HE24" s="23">
        <f t="shared" si="91"/>
        <v>0</v>
      </c>
      <c r="HF24" s="23">
        <f t="shared" si="92"/>
        <v>0</v>
      </c>
      <c r="HG24" s="23">
        <f t="shared" si="93"/>
        <v>0</v>
      </c>
      <c r="HH24" s="23">
        <f t="shared" si="94"/>
        <v>0</v>
      </c>
      <c r="HI24" s="23">
        <f t="shared" si="95"/>
        <v>0</v>
      </c>
      <c r="HJ24" s="23">
        <f t="shared" si="96"/>
        <v>0</v>
      </c>
      <c r="HK24" s="23">
        <f t="shared" si="97"/>
        <v>0</v>
      </c>
      <c r="HL24" s="23">
        <f t="shared" si="98"/>
        <v>0</v>
      </c>
      <c r="HM24" s="23">
        <f t="shared" si="99"/>
        <v>0</v>
      </c>
      <c r="HN24" s="23">
        <f t="shared" si="100"/>
        <v>0</v>
      </c>
      <c r="HO24" s="23">
        <f t="shared" si="101"/>
        <v>0</v>
      </c>
      <c r="HP24" s="23">
        <f t="shared" si="102"/>
        <v>0</v>
      </c>
      <c r="HQ24" s="23">
        <f t="shared" si="103"/>
        <v>0</v>
      </c>
      <c r="HR24" s="23">
        <f t="shared" si="104"/>
        <v>0</v>
      </c>
      <c r="HS24" s="23">
        <f t="shared" si="105"/>
        <v>0</v>
      </c>
      <c r="HT24" s="23">
        <f t="shared" si="106"/>
        <v>0</v>
      </c>
      <c r="HU24" s="23">
        <f t="shared" si="107"/>
        <v>0</v>
      </c>
      <c r="HV24" s="23">
        <f t="shared" si="108"/>
        <v>0</v>
      </c>
      <c r="HW24" s="23">
        <f t="shared" si="109"/>
        <v>0</v>
      </c>
      <c r="HX24" s="23">
        <f t="shared" si="110"/>
        <v>0</v>
      </c>
      <c r="HY24" s="23">
        <f t="shared" si="111"/>
        <v>0</v>
      </c>
      <c r="HZ24" s="23">
        <f t="shared" si="112"/>
        <v>0</v>
      </c>
      <c r="IA24" s="23">
        <f t="shared" si="113"/>
        <v>0</v>
      </c>
      <c r="IB24" s="23">
        <f t="shared" si="114"/>
        <v>0</v>
      </c>
      <c r="IC24" s="23">
        <f t="shared" si="115"/>
        <v>0</v>
      </c>
      <c r="ID24" s="23">
        <f t="shared" si="116"/>
        <v>0</v>
      </c>
      <c r="IE24" s="23">
        <f t="shared" si="117"/>
        <v>0</v>
      </c>
      <c r="IH24" s="170"/>
    </row>
    <row r="25" spans="1:242" s="14" customFormat="1">
      <c r="A25" s="13">
        <f t="shared" si="119"/>
        <v>22</v>
      </c>
      <c r="B25" s="228" t="s">
        <v>317</v>
      </c>
      <c r="C25" s="33" t="s">
        <v>305</v>
      </c>
      <c r="D25" s="471">
        <v>12</v>
      </c>
      <c r="E25" s="471">
        <v>6</v>
      </c>
      <c r="F25" s="471">
        <v>30</v>
      </c>
      <c r="G25" s="471">
        <v>0</v>
      </c>
      <c r="H25" s="471">
        <v>0</v>
      </c>
      <c r="I25" s="471">
        <v>0</v>
      </c>
      <c r="J25" s="471">
        <v>0</v>
      </c>
      <c r="K25" s="471">
        <v>0</v>
      </c>
      <c r="L25" s="472">
        <v>3</v>
      </c>
      <c r="M25" s="221">
        <v>6</v>
      </c>
      <c r="N25" s="221">
        <v>6</v>
      </c>
      <c r="O25" s="221">
        <v>5</v>
      </c>
      <c r="P25" s="221">
        <v>6</v>
      </c>
      <c r="Q25" s="221">
        <v>12</v>
      </c>
      <c r="R25" s="221">
        <v>6</v>
      </c>
      <c r="S25" s="221">
        <v>30</v>
      </c>
      <c r="T25" s="221">
        <v>0</v>
      </c>
      <c r="U25" s="221">
        <v>18</v>
      </c>
      <c r="V25" s="221">
        <v>6</v>
      </c>
      <c r="W25" s="221">
        <v>6</v>
      </c>
      <c r="X25" s="221">
        <v>0</v>
      </c>
      <c r="Y25" s="221">
        <v>0</v>
      </c>
      <c r="Z25" s="221">
        <v>6</v>
      </c>
      <c r="AA25" s="221">
        <v>6</v>
      </c>
      <c r="AB25" s="33">
        <v>6</v>
      </c>
      <c r="AC25" s="221">
        <v>2</v>
      </c>
      <c r="AD25" s="221">
        <v>6</v>
      </c>
      <c r="AE25" s="221">
        <v>6</v>
      </c>
      <c r="AF25" s="221">
        <v>2</v>
      </c>
      <c r="AG25" s="221">
        <v>2</v>
      </c>
      <c r="AH25" s="221">
        <v>2</v>
      </c>
      <c r="AI25" s="221">
        <v>2</v>
      </c>
      <c r="AJ25" s="221">
        <v>6</v>
      </c>
      <c r="AK25" s="221">
        <v>2</v>
      </c>
      <c r="AL25" s="221">
        <v>6</v>
      </c>
      <c r="AM25" s="33">
        <v>10</v>
      </c>
      <c r="AN25" s="33">
        <v>6</v>
      </c>
      <c r="AO25" s="33">
        <v>6</v>
      </c>
      <c r="AP25" s="33">
        <v>6</v>
      </c>
      <c r="AQ25" s="33">
        <v>12</v>
      </c>
      <c r="AR25" s="33">
        <v>6</v>
      </c>
      <c r="AS25" s="33">
        <v>6</v>
      </c>
      <c r="AT25" s="221">
        <v>0</v>
      </c>
      <c r="AU25" s="221">
        <v>36</v>
      </c>
      <c r="AV25" s="221">
        <v>18</v>
      </c>
      <c r="AW25" s="221">
        <v>4</v>
      </c>
      <c r="AX25" s="221">
        <v>6</v>
      </c>
      <c r="AY25" s="221">
        <v>6</v>
      </c>
      <c r="AZ25" s="221">
        <v>0</v>
      </c>
      <c r="BA25" s="221">
        <v>0</v>
      </c>
      <c r="BB25" s="221">
        <v>0</v>
      </c>
      <c r="BC25" s="221">
        <v>6</v>
      </c>
      <c r="BD25" s="221">
        <v>0</v>
      </c>
      <c r="BE25" s="221">
        <v>0</v>
      </c>
      <c r="BF25" s="345">
        <v>36</v>
      </c>
      <c r="BG25" s="345">
        <v>6</v>
      </c>
      <c r="BH25" s="345">
        <v>2</v>
      </c>
      <c r="BI25" s="345">
        <v>3</v>
      </c>
      <c r="BJ25" s="345">
        <v>1</v>
      </c>
      <c r="BK25" s="345">
        <v>2</v>
      </c>
      <c r="BL25" s="345">
        <v>2</v>
      </c>
      <c r="BM25" s="345">
        <v>1</v>
      </c>
      <c r="BN25" s="345">
        <v>3</v>
      </c>
      <c r="BO25" s="345">
        <v>1</v>
      </c>
      <c r="BP25" s="345">
        <v>2</v>
      </c>
      <c r="BQ25" s="345">
        <v>1</v>
      </c>
      <c r="BR25" s="345">
        <v>2</v>
      </c>
      <c r="BS25" s="345">
        <v>0</v>
      </c>
      <c r="BT25" s="345">
        <v>6</v>
      </c>
      <c r="BU25" s="345">
        <v>24</v>
      </c>
      <c r="BV25" s="345">
        <v>0</v>
      </c>
      <c r="BW25" s="345">
        <v>6</v>
      </c>
      <c r="BX25" s="345">
        <v>6</v>
      </c>
      <c r="BY25" s="345">
        <v>0</v>
      </c>
      <c r="BZ25" s="221">
        <v>6</v>
      </c>
      <c r="CA25" s="221">
        <v>6</v>
      </c>
      <c r="CB25" s="221">
        <v>0</v>
      </c>
      <c r="CC25" s="221">
        <v>0</v>
      </c>
      <c r="CD25" s="221">
        <v>0</v>
      </c>
      <c r="CE25" s="221">
        <v>0</v>
      </c>
      <c r="CF25" s="221">
        <v>6</v>
      </c>
      <c r="CG25" s="221">
        <v>60</v>
      </c>
      <c r="CH25" s="221">
        <v>6</v>
      </c>
      <c r="CI25" s="221">
        <v>6</v>
      </c>
      <c r="CJ25" s="221">
        <v>0</v>
      </c>
      <c r="CK25" s="221">
        <v>6</v>
      </c>
      <c r="CL25" s="221">
        <v>0</v>
      </c>
      <c r="CM25" s="221">
        <v>0</v>
      </c>
      <c r="CN25" s="221">
        <v>0</v>
      </c>
      <c r="CO25" s="221">
        <v>0</v>
      </c>
      <c r="CP25" s="221">
        <v>6</v>
      </c>
      <c r="CQ25" s="221">
        <v>6</v>
      </c>
      <c r="CR25" s="221">
        <v>12</v>
      </c>
      <c r="CS25" s="221">
        <v>6</v>
      </c>
      <c r="CT25" s="221">
        <v>6</v>
      </c>
      <c r="CU25" s="221">
        <v>12</v>
      </c>
      <c r="CV25" s="221">
        <v>6</v>
      </c>
      <c r="CW25" s="221">
        <v>6</v>
      </c>
      <c r="CX25" s="221">
        <v>24</v>
      </c>
      <c r="CY25" s="221">
        <v>6</v>
      </c>
      <c r="CZ25" s="221">
        <v>24</v>
      </c>
      <c r="DA25" s="221">
        <v>6</v>
      </c>
      <c r="DB25" s="221">
        <v>6</v>
      </c>
      <c r="DC25" s="221">
        <v>6</v>
      </c>
      <c r="DD25" s="221">
        <v>6</v>
      </c>
      <c r="DE25" s="221">
        <v>6</v>
      </c>
      <c r="DF25" s="221">
        <v>0</v>
      </c>
      <c r="DG25" s="221">
        <v>0</v>
      </c>
      <c r="DH25" s="33">
        <v>0</v>
      </c>
      <c r="DI25" s="33">
        <v>6</v>
      </c>
      <c r="DJ25" s="33">
        <v>24</v>
      </c>
      <c r="DK25" s="292">
        <v>21.6</v>
      </c>
      <c r="DL25" s="221">
        <v>6</v>
      </c>
      <c r="DM25" s="221">
        <v>3</v>
      </c>
      <c r="DN25" s="33">
        <v>0</v>
      </c>
      <c r="DO25" s="30">
        <f t="shared" si="0"/>
        <v>738.6</v>
      </c>
      <c r="DP25" s="19">
        <f t="shared" si="118"/>
        <v>61.550000000000004</v>
      </c>
      <c r="DQ25" s="202"/>
      <c r="DR25" s="203"/>
      <c r="DS25" s="21">
        <f t="shared" si="1"/>
        <v>0</v>
      </c>
      <c r="DT25" s="23">
        <f t="shared" si="2"/>
        <v>0</v>
      </c>
      <c r="DU25" s="23">
        <f t="shared" si="3"/>
        <v>0</v>
      </c>
      <c r="DV25" s="23">
        <f t="shared" si="4"/>
        <v>0</v>
      </c>
      <c r="DW25" s="23">
        <f t="shared" si="5"/>
        <v>0</v>
      </c>
      <c r="DX25" s="23">
        <f t="shared" si="6"/>
        <v>0</v>
      </c>
      <c r="DY25" s="23">
        <f t="shared" si="7"/>
        <v>0</v>
      </c>
      <c r="DZ25" s="23">
        <f t="shared" si="8"/>
        <v>0</v>
      </c>
      <c r="EA25" s="23">
        <f t="shared" si="9"/>
        <v>0</v>
      </c>
      <c r="EB25" s="23">
        <f t="shared" si="10"/>
        <v>0</v>
      </c>
      <c r="EC25" s="23">
        <f t="shared" si="11"/>
        <v>0</v>
      </c>
      <c r="ED25" s="23">
        <f t="shared" si="12"/>
        <v>0</v>
      </c>
      <c r="EE25" s="23">
        <f t="shared" si="13"/>
        <v>0</v>
      </c>
      <c r="EF25" s="23">
        <f t="shared" si="14"/>
        <v>0</v>
      </c>
      <c r="EG25" s="23">
        <f t="shared" si="15"/>
        <v>0</v>
      </c>
      <c r="EH25" s="23">
        <f t="shared" si="16"/>
        <v>0</v>
      </c>
      <c r="EI25" s="23">
        <f t="shared" si="17"/>
        <v>0</v>
      </c>
      <c r="EJ25" s="23">
        <f t="shared" si="18"/>
        <v>0</v>
      </c>
      <c r="EK25" s="23">
        <f t="shared" si="19"/>
        <v>0</v>
      </c>
      <c r="EL25" s="23">
        <f t="shared" si="20"/>
        <v>0</v>
      </c>
      <c r="EM25" s="23">
        <f t="shared" si="21"/>
        <v>0</v>
      </c>
      <c r="EN25" s="23">
        <f t="shared" si="22"/>
        <v>0</v>
      </c>
      <c r="EO25" s="23">
        <f t="shared" si="23"/>
        <v>0</v>
      </c>
      <c r="EP25" s="23">
        <f t="shared" si="24"/>
        <v>0</v>
      </c>
      <c r="EQ25" s="23">
        <f t="shared" si="25"/>
        <v>0</v>
      </c>
      <c r="ER25" s="23">
        <f t="shared" si="26"/>
        <v>0</v>
      </c>
      <c r="ES25" s="23">
        <f t="shared" si="27"/>
        <v>0</v>
      </c>
      <c r="ET25" s="23">
        <f t="shared" si="28"/>
        <v>0</v>
      </c>
      <c r="EU25" s="23">
        <f t="shared" si="29"/>
        <v>0</v>
      </c>
      <c r="EV25" s="23">
        <f t="shared" si="30"/>
        <v>0</v>
      </c>
      <c r="EW25" s="23">
        <f t="shared" si="31"/>
        <v>0</v>
      </c>
      <c r="EX25" s="23">
        <f t="shared" si="32"/>
        <v>0</v>
      </c>
      <c r="EY25" s="23">
        <f t="shared" si="33"/>
        <v>0</v>
      </c>
      <c r="EZ25" s="23">
        <f t="shared" si="34"/>
        <v>0</v>
      </c>
      <c r="FA25" s="23">
        <f t="shared" si="35"/>
        <v>0</v>
      </c>
      <c r="FB25" s="23">
        <f t="shared" si="36"/>
        <v>0</v>
      </c>
      <c r="FC25" s="23">
        <f t="shared" si="37"/>
        <v>0</v>
      </c>
      <c r="FD25" s="23">
        <f t="shared" si="38"/>
        <v>0</v>
      </c>
      <c r="FE25" s="23">
        <f t="shared" si="39"/>
        <v>0</v>
      </c>
      <c r="FF25" s="23">
        <f t="shared" si="40"/>
        <v>0</v>
      </c>
      <c r="FG25" s="23">
        <f t="shared" si="41"/>
        <v>0</v>
      </c>
      <c r="FH25" s="23">
        <f t="shared" si="42"/>
        <v>0</v>
      </c>
      <c r="FI25" s="23">
        <f t="shared" si="43"/>
        <v>0</v>
      </c>
      <c r="FJ25" s="23">
        <f t="shared" si="44"/>
        <v>0</v>
      </c>
      <c r="FK25" s="23">
        <f t="shared" si="45"/>
        <v>0</v>
      </c>
      <c r="FL25" s="23">
        <f t="shared" si="46"/>
        <v>0</v>
      </c>
      <c r="FM25" s="23">
        <f t="shared" si="47"/>
        <v>0</v>
      </c>
      <c r="FN25" s="23">
        <f t="shared" si="48"/>
        <v>0</v>
      </c>
      <c r="FO25" s="23">
        <f t="shared" si="49"/>
        <v>0</v>
      </c>
      <c r="FP25" s="23">
        <f t="shared" si="50"/>
        <v>0</v>
      </c>
      <c r="FQ25" s="23">
        <f t="shared" si="51"/>
        <v>0</v>
      </c>
      <c r="FR25" s="23">
        <f t="shared" si="52"/>
        <v>0</v>
      </c>
      <c r="FS25" s="23">
        <f t="shared" si="53"/>
        <v>0</v>
      </c>
      <c r="FT25" s="23">
        <f t="shared" si="54"/>
        <v>0</v>
      </c>
      <c r="FU25" s="23">
        <f t="shared" si="55"/>
        <v>0</v>
      </c>
      <c r="FV25" s="23">
        <f t="shared" si="56"/>
        <v>0</v>
      </c>
      <c r="FW25" s="23">
        <f t="shared" si="57"/>
        <v>0</v>
      </c>
      <c r="FX25" s="23">
        <f t="shared" si="58"/>
        <v>0</v>
      </c>
      <c r="FY25" s="23">
        <f t="shared" si="59"/>
        <v>0</v>
      </c>
      <c r="FZ25" s="23">
        <f t="shared" si="60"/>
        <v>0</v>
      </c>
      <c r="GA25" s="23">
        <f t="shared" si="61"/>
        <v>0</v>
      </c>
      <c r="GB25" s="23">
        <f t="shared" si="62"/>
        <v>0</v>
      </c>
      <c r="GC25" s="23">
        <f t="shared" si="63"/>
        <v>0</v>
      </c>
      <c r="GD25" s="23">
        <f t="shared" si="64"/>
        <v>0</v>
      </c>
      <c r="GE25" s="23">
        <f t="shared" si="65"/>
        <v>0</v>
      </c>
      <c r="GF25" s="23">
        <f t="shared" si="66"/>
        <v>0</v>
      </c>
      <c r="GG25" s="23">
        <f t="shared" si="67"/>
        <v>0</v>
      </c>
      <c r="GH25" s="23">
        <f t="shared" si="68"/>
        <v>0</v>
      </c>
      <c r="GI25" s="23">
        <f t="shared" si="69"/>
        <v>0</v>
      </c>
      <c r="GJ25" s="23">
        <f t="shared" si="70"/>
        <v>0</v>
      </c>
      <c r="GK25" s="23">
        <f t="shared" si="71"/>
        <v>0</v>
      </c>
      <c r="GL25" s="23">
        <f t="shared" si="72"/>
        <v>0</v>
      </c>
      <c r="GM25" s="23">
        <f t="shared" si="73"/>
        <v>0</v>
      </c>
      <c r="GN25" s="23">
        <f t="shared" si="74"/>
        <v>0</v>
      </c>
      <c r="GO25" s="23">
        <f t="shared" si="75"/>
        <v>0</v>
      </c>
      <c r="GP25" s="23">
        <f t="shared" si="76"/>
        <v>0</v>
      </c>
      <c r="GQ25" s="23">
        <f t="shared" si="77"/>
        <v>0</v>
      </c>
      <c r="GR25" s="23">
        <f t="shared" si="78"/>
        <v>0</v>
      </c>
      <c r="GS25" s="23">
        <f t="shared" si="79"/>
        <v>0</v>
      </c>
      <c r="GT25" s="23">
        <f t="shared" si="80"/>
        <v>0</v>
      </c>
      <c r="GU25" s="23">
        <f t="shared" si="81"/>
        <v>0</v>
      </c>
      <c r="GV25" s="23">
        <f t="shared" si="82"/>
        <v>0</v>
      </c>
      <c r="GW25" s="23">
        <f t="shared" si="83"/>
        <v>0</v>
      </c>
      <c r="GX25" s="23">
        <f t="shared" si="84"/>
        <v>0</v>
      </c>
      <c r="GY25" s="23">
        <f t="shared" si="85"/>
        <v>0</v>
      </c>
      <c r="GZ25" s="23">
        <f t="shared" si="86"/>
        <v>0</v>
      </c>
      <c r="HA25" s="23">
        <f t="shared" si="87"/>
        <v>0</v>
      </c>
      <c r="HB25" s="23">
        <f t="shared" si="88"/>
        <v>0</v>
      </c>
      <c r="HC25" s="23">
        <f t="shared" si="89"/>
        <v>0</v>
      </c>
      <c r="HD25" s="23">
        <f t="shared" si="90"/>
        <v>0</v>
      </c>
      <c r="HE25" s="23">
        <f t="shared" si="91"/>
        <v>0</v>
      </c>
      <c r="HF25" s="23">
        <f t="shared" si="92"/>
        <v>0</v>
      </c>
      <c r="HG25" s="23">
        <f t="shared" si="93"/>
        <v>0</v>
      </c>
      <c r="HH25" s="23">
        <f t="shared" si="94"/>
        <v>0</v>
      </c>
      <c r="HI25" s="23">
        <f t="shared" si="95"/>
        <v>0</v>
      </c>
      <c r="HJ25" s="23">
        <f t="shared" si="96"/>
        <v>0</v>
      </c>
      <c r="HK25" s="23">
        <f t="shared" si="97"/>
        <v>0</v>
      </c>
      <c r="HL25" s="23">
        <f t="shared" si="98"/>
        <v>0</v>
      </c>
      <c r="HM25" s="23">
        <f t="shared" si="99"/>
        <v>0</v>
      </c>
      <c r="HN25" s="23">
        <f t="shared" si="100"/>
        <v>0</v>
      </c>
      <c r="HO25" s="23">
        <f t="shared" si="101"/>
        <v>0</v>
      </c>
      <c r="HP25" s="23">
        <f t="shared" si="102"/>
        <v>0</v>
      </c>
      <c r="HQ25" s="23">
        <f t="shared" si="103"/>
        <v>0</v>
      </c>
      <c r="HR25" s="23">
        <f t="shared" si="104"/>
        <v>0</v>
      </c>
      <c r="HS25" s="23">
        <f t="shared" si="105"/>
        <v>0</v>
      </c>
      <c r="HT25" s="23">
        <f t="shared" si="106"/>
        <v>0</v>
      </c>
      <c r="HU25" s="23">
        <f t="shared" si="107"/>
        <v>0</v>
      </c>
      <c r="HV25" s="23">
        <f t="shared" si="108"/>
        <v>0</v>
      </c>
      <c r="HW25" s="23">
        <f t="shared" si="109"/>
        <v>0</v>
      </c>
      <c r="HX25" s="23">
        <f t="shared" si="110"/>
        <v>0</v>
      </c>
      <c r="HY25" s="23">
        <f t="shared" si="111"/>
        <v>0</v>
      </c>
      <c r="HZ25" s="23">
        <f t="shared" si="112"/>
        <v>0</v>
      </c>
      <c r="IA25" s="23">
        <f t="shared" si="113"/>
        <v>0</v>
      </c>
      <c r="IB25" s="23">
        <f t="shared" si="114"/>
        <v>0</v>
      </c>
      <c r="IC25" s="23">
        <f t="shared" si="115"/>
        <v>0</v>
      </c>
      <c r="ID25" s="23">
        <f t="shared" si="116"/>
        <v>0</v>
      </c>
      <c r="IE25" s="23">
        <f t="shared" si="117"/>
        <v>0</v>
      </c>
      <c r="IH25" s="170"/>
    </row>
    <row r="26" spans="1:242" s="14" customFormat="1">
      <c r="A26" s="13">
        <f t="shared" si="119"/>
        <v>23</v>
      </c>
      <c r="B26" s="228" t="s">
        <v>318</v>
      </c>
      <c r="C26" s="33" t="s">
        <v>303</v>
      </c>
      <c r="D26" s="471">
        <v>12</v>
      </c>
      <c r="E26" s="471">
        <v>0</v>
      </c>
      <c r="F26" s="471">
        <v>60</v>
      </c>
      <c r="G26" s="471">
        <v>0</v>
      </c>
      <c r="H26" s="471">
        <v>0</v>
      </c>
      <c r="I26" s="471">
        <v>0</v>
      </c>
      <c r="J26" s="471">
        <v>12</v>
      </c>
      <c r="K26" s="471">
        <v>0</v>
      </c>
      <c r="L26" s="472">
        <v>0</v>
      </c>
      <c r="M26" s="221">
        <v>6</v>
      </c>
      <c r="N26" s="221">
        <v>6</v>
      </c>
      <c r="O26" s="221">
        <v>6</v>
      </c>
      <c r="P26" s="221">
        <v>6</v>
      </c>
      <c r="Q26" s="221">
        <v>6</v>
      </c>
      <c r="R26" s="221">
        <v>6</v>
      </c>
      <c r="S26" s="221">
        <v>0</v>
      </c>
      <c r="T26" s="221">
        <v>0</v>
      </c>
      <c r="U26" s="221">
        <v>12</v>
      </c>
      <c r="V26" s="221">
        <v>6</v>
      </c>
      <c r="W26" s="221">
        <v>0</v>
      </c>
      <c r="X26" s="221">
        <v>0</v>
      </c>
      <c r="Y26" s="221">
        <v>12</v>
      </c>
      <c r="Z26" s="221">
        <v>6</v>
      </c>
      <c r="AA26" s="221">
        <v>24</v>
      </c>
      <c r="AB26" s="33">
        <v>6</v>
      </c>
      <c r="AC26" s="221">
        <v>0</v>
      </c>
      <c r="AD26" s="221">
        <v>0</v>
      </c>
      <c r="AE26" s="221">
        <v>48</v>
      </c>
      <c r="AF26" s="221">
        <v>0</v>
      </c>
      <c r="AG26" s="221">
        <v>6</v>
      </c>
      <c r="AH26" s="221">
        <v>0</v>
      </c>
      <c r="AI26" s="221">
        <v>0</v>
      </c>
      <c r="AJ26" s="221">
        <v>0</v>
      </c>
      <c r="AK26" s="221">
        <v>0</v>
      </c>
      <c r="AL26" s="221">
        <v>12</v>
      </c>
      <c r="AM26" s="33">
        <v>0</v>
      </c>
      <c r="AN26" s="33">
        <v>12</v>
      </c>
      <c r="AO26" s="33">
        <v>0</v>
      </c>
      <c r="AP26" s="33">
        <v>0</v>
      </c>
      <c r="AQ26" s="33">
        <v>6</v>
      </c>
      <c r="AR26" s="33">
        <v>6</v>
      </c>
      <c r="AS26" s="33">
        <v>0</v>
      </c>
      <c r="AT26" s="221">
        <v>0</v>
      </c>
      <c r="AU26" s="221">
        <v>12</v>
      </c>
      <c r="AV26" s="221">
        <v>0</v>
      </c>
      <c r="AW26" s="221">
        <v>6</v>
      </c>
      <c r="AX26" s="221">
        <v>6</v>
      </c>
      <c r="AY26" s="221">
        <v>0</v>
      </c>
      <c r="AZ26" s="221">
        <v>0</v>
      </c>
      <c r="BA26" s="221">
        <v>0</v>
      </c>
      <c r="BB26" s="221">
        <v>0</v>
      </c>
      <c r="BC26" s="221">
        <v>6</v>
      </c>
      <c r="BD26" s="221">
        <v>0</v>
      </c>
      <c r="BE26" s="221">
        <v>0</v>
      </c>
      <c r="BF26" s="345">
        <v>6</v>
      </c>
      <c r="BG26" s="345">
        <v>1</v>
      </c>
      <c r="BH26" s="345">
        <v>1</v>
      </c>
      <c r="BI26" s="345">
        <v>1</v>
      </c>
      <c r="BJ26" s="345">
        <v>1</v>
      </c>
      <c r="BK26" s="345">
        <v>1</v>
      </c>
      <c r="BL26" s="345">
        <v>1</v>
      </c>
      <c r="BM26" s="345">
        <v>1</v>
      </c>
      <c r="BN26" s="345">
        <v>2</v>
      </c>
      <c r="BO26" s="345">
        <v>3</v>
      </c>
      <c r="BP26" s="345">
        <v>1</v>
      </c>
      <c r="BQ26" s="345">
        <v>2</v>
      </c>
      <c r="BR26" s="345">
        <v>1</v>
      </c>
      <c r="BS26" s="345">
        <v>0</v>
      </c>
      <c r="BT26" s="345">
        <v>0</v>
      </c>
      <c r="BU26" s="345">
        <v>0</v>
      </c>
      <c r="BV26" s="345">
        <v>0</v>
      </c>
      <c r="BW26" s="345">
        <v>0</v>
      </c>
      <c r="BX26" s="345">
        <v>6</v>
      </c>
      <c r="BY26" s="345">
        <v>0</v>
      </c>
      <c r="BZ26" s="221">
        <v>0</v>
      </c>
      <c r="CA26" s="221">
        <v>0</v>
      </c>
      <c r="CB26" s="221">
        <v>0</v>
      </c>
      <c r="CC26" s="221">
        <v>0</v>
      </c>
      <c r="CD26" s="221">
        <v>0</v>
      </c>
      <c r="CE26" s="221">
        <v>6</v>
      </c>
      <c r="CF26" s="221">
        <v>0</v>
      </c>
      <c r="CG26" s="221">
        <v>0</v>
      </c>
      <c r="CH26" s="221">
        <v>6</v>
      </c>
      <c r="CI26" s="221">
        <v>6</v>
      </c>
      <c r="CJ26" s="221">
        <v>0</v>
      </c>
      <c r="CK26" s="221">
        <v>0</v>
      </c>
      <c r="CL26" s="221">
        <v>0</v>
      </c>
      <c r="CM26" s="221">
        <v>0</v>
      </c>
      <c r="CN26" s="221">
        <v>0</v>
      </c>
      <c r="CO26" s="221">
        <v>0</v>
      </c>
      <c r="CP26" s="221">
        <v>0</v>
      </c>
      <c r="CQ26" s="221">
        <v>6</v>
      </c>
      <c r="CR26" s="221">
        <v>12</v>
      </c>
      <c r="CS26" s="221">
        <v>0</v>
      </c>
      <c r="CT26" s="221">
        <v>12</v>
      </c>
      <c r="CU26" s="221">
        <v>12</v>
      </c>
      <c r="CV26" s="221">
        <v>0</v>
      </c>
      <c r="CW26" s="221">
        <v>12</v>
      </c>
      <c r="CX26" s="221">
        <v>0</v>
      </c>
      <c r="CY26" s="221">
        <v>6</v>
      </c>
      <c r="CZ26" s="221">
        <v>12</v>
      </c>
      <c r="DA26" s="221">
        <v>6</v>
      </c>
      <c r="DB26" s="221">
        <v>12</v>
      </c>
      <c r="DC26" s="221">
        <v>0</v>
      </c>
      <c r="DD26" s="221">
        <v>6</v>
      </c>
      <c r="DE26" s="221">
        <v>0</v>
      </c>
      <c r="DF26" s="221">
        <v>0</v>
      </c>
      <c r="DG26" s="221">
        <v>12</v>
      </c>
      <c r="DH26" s="33">
        <v>0</v>
      </c>
      <c r="DI26" s="33">
        <v>0</v>
      </c>
      <c r="DJ26" s="33">
        <v>12</v>
      </c>
      <c r="DK26" s="292">
        <v>0</v>
      </c>
      <c r="DL26" s="221">
        <v>6</v>
      </c>
      <c r="DM26" s="221">
        <v>2</v>
      </c>
      <c r="DN26" s="33">
        <v>0</v>
      </c>
      <c r="DO26" s="30">
        <f t="shared" si="0"/>
        <v>480</v>
      </c>
      <c r="DP26" s="19">
        <f t="shared" si="118"/>
        <v>40</v>
      </c>
      <c r="DQ26" s="202"/>
      <c r="DR26" s="203"/>
      <c r="DS26" s="21">
        <f t="shared" si="1"/>
        <v>0</v>
      </c>
      <c r="DT26" s="23">
        <f t="shared" si="2"/>
        <v>0</v>
      </c>
      <c r="DU26" s="23">
        <f t="shared" si="3"/>
        <v>0</v>
      </c>
      <c r="DV26" s="23">
        <f t="shared" si="4"/>
        <v>0</v>
      </c>
      <c r="DW26" s="23">
        <f t="shared" si="5"/>
        <v>0</v>
      </c>
      <c r="DX26" s="23">
        <f t="shared" si="6"/>
        <v>0</v>
      </c>
      <c r="DY26" s="23">
        <f t="shared" si="7"/>
        <v>0</v>
      </c>
      <c r="DZ26" s="23">
        <f t="shared" si="8"/>
        <v>0</v>
      </c>
      <c r="EA26" s="23">
        <f t="shared" si="9"/>
        <v>0</v>
      </c>
      <c r="EB26" s="23">
        <f t="shared" si="10"/>
        <v>0</v>
      </c>
      <c r="EC26" s="23">
        <f t="shared" si="11"/>
        <v>0</v>
      </c>
      <c r="ED26" s="23">
        <f t="shared" si="12"/>
        <v>0</v>
      </c>
      <c r="EE26" s="23">
        <f t="shared" si="13"/>
        <v>0</v>
      </c>
      <c r="EF26" s="23">
        <f t="shared" si="14"/>
        <v>0</v>
      </c>
      <c r="EG26" s="23">
        <f t="shared" si="15"/>
        <v>0</v>
      </c>
      <c r="EH26" s="23">
        <f t="shared" si="16"/>
        <v>0</v>
      </c>
      <c r="EI26" s="23">
        <f t="shared" si="17"/>
        <v>0</v>
      </c>
      <c r="EJ26" s="23">
        <f t="shared" si="18"/>
        <v>0</v>
      </c>
      <c r="EK26" s="23">
        <f t="shared" si="19"/>
        <v>0</v>
      </c>
      <c r="EL26" s="23">
        <f t="shared" si="20"/>
        <v>0</v>
      </c>
      <c r="EM26" s="23">
        <f t="shared" si="21"/>
        <v>0</v>
      </c>
      <c r="EN26" s="23">
        <f t="shared" si="22"/>
        <v>0</v>
      </c>
      <c r="EO26" s="23">
        <f t="shared" si="23"/>
        <v>0</v>
      </c>
      <c r="EP26" s="23">
        <f t="shared" si="24"/>
        <v>0</v>
      </c>
      <c r="EQ26" s="23">
        <f t="shared" si="25"/>
        <v>0</v>
      </c>
      <c r="ER26" s="23">
        <f t="shared" si="26"/>
        <v>0</v>
      </c>
      <c r="ES26" s="23">
        <f t="shared" si="27"/>
        <v>0</v>
      </c>
      <c r="ET26" s="23">
        <f t="shared" si="28"/>
        <v>0</v>
      </c>
      <c r="EU26" s="23">
        <f t="shared" si="29"/>
        <v>0</v>
      </c>
      <c r="EV26" s="23">
        <f t="shared" si="30"/>
        <v>0</v>
      </c>
      <c r="EW26" s="23">
        <f t="shared" si="31"/>
        <v>0</v>
      </c>
      <c r="EX26" s="23">
        <f t="shared" si="32"/>
        <v>0</v>
      </c>
      <c r="EY26" s="23">
        <f t="shared" si="33"/>
        <v>0</v>
      </c>
      <c r="EZ26" s="23">
        <f t="shared" si="34"/>
        <v>0</v>
      </c>
      <c r="FA26" s="23">
        <f t="shared" si="35"/>
        <v>0</v>
      </c>
      <c r="FB26" s="23">
        <f t="shared" si="36"/>
        <v>0</v>
      </c>
      <c r="FC26" s="23">
        <f t="shared" si="37"/>
        <v>0</v>
      </c>
      <c r="FD26" s="23">
        <f t="shared" si="38"/>
        <v>0</v>
      </c>
      <c r="FE26" s="23">
        <f t="shared" si="39"/>
        <v>0</v>
      </c>
      <c r="FF26" s="23">
        <f t="shared" si="40"/>
        <v>0</v>
      </c>
      <c r="FG26" s="23">
        <f t="shared" si="41"/>
        <v>0</v>
      </c>
      <c r="FH26" s="23">
        <f t="shared" si="42"/>
        <v>0</v>
      </c>
      <c r="FI26" s="23">
        <f t="shared" si="43"/>
        <v>0</v>
      </c>
      <c r="FJ26" s="23">
        <f t="shared" si="44"/>
        <v>0</v>
      </c>
      <c r="FK26" s="23">
        <f t="shared" si="45"/>
        <v>0</v>
      </c>
      <c r="FL26" s="23">
        <f t="shared" si="46"/>
        <v>0</v>
      </c>
      <c r="FM26" s="23">
        <f t="shared" si="47"/>
        <v>0</v>
      </c>
      <c r="FN26" s="23">
        <f t="shared" si="48"/>
        <v>0</v>
      </c>
      <c r="FO26" s="23">
        <f t="shared" si="49"/>
        <v>0</v>
      </c>
      <c r="FP26" s="23">
        <f t="shared" si="50"/>
        <v>0</v>
      </c>
      <c r="FQ26" s="23">
        <f t="shared" si="51"/>
        <v>0</v>
      </c>
      <c r="FR26" s="23">
        <f t="shared" si="52"/>
        <v>0</v>
      </c>
      <c r="FS26" s="23">
        <f t="shared" si="53"/>
        <v>0</v>
      </c>
      <c r="FT26" s="23">
        <f t="shared" si="54"/>
        <v>0</v>
      </c>
      <c r="FU26" s="23">
        <f t="shared" si="55"/>
        <v>0</v>
      </c>
      <c r="FV26" s="23">
        <f t="shared" si="56"/>
        <v>0</v>
      </c>
      <c r="FW26" s="23">
        <f t="shared" si="57"/>
        <v>0</v>
      </c>
      <c r="FX26" s="23">
        <f t="shared" si="58"/>
        <v>0</v>
      </c>
      <c r="FY26" s="23">
        <f t="shared" si="59"/>
        <v>0</v>
      </c>
      <c r="FZ26" s="23">
        <f t="shared" si="60"/>
        <v>0</v>
      </c>
      <c r="GA26" s="23">
        <f t="shared" si="61"/>
        <v>0</v>
      </c>
      <c r="GB26" s="23">
        <f t="shared" si="62"/>
        <v>0</v>
      </c>
      <c r="GC26" s="23">
        <f t="shared" si="63"/>
        <v>0</v>
      </c>
      <c r="GD26" s="23">
        <f t="shared" si="64"/>
        <v>0</v>
      </c>
      <c r="GE26" s="23">
        <f t="shared" si="65"/>
        <v>0</v>
      </c>
      <c r="GF26" s="23">
        <f t="shared" si="66"/>
        <v>0</v>
      </c>
      <c r="GG26" s="23">
        <f t="shared" si="67"/>
        <v>0</v>
      </c>
      <c r="GH26" s="23">
        <f t="shared" si="68"/>
        <v>0</v>
      </c>
      <c r="GI26" s="23">
        <f t="shared" si="69"/>
        <v>0</v>
      </c>
      <c r="GJ26" s="23">
        <f t="shared" si="70"/>
        <v>0</v>
      </c>
      <c r="GK26" s="23">
        <f t="shared" si="71"/>
        <v>0</v>
      </c>
      <c r="GL26" s="23">
        <f t="shared" si="72"/>
        <v>0</v>
      </c>
      <c r="GM26" s="23">
        <f t="shared" si="73"/>
        <v>0</v>
      </c>
      <c r="GN26" s="23">
        <f t="shared" si="74"/>
        <v>0</v>
      </c>
      <c r="GO26" s="23">
        <f t="shared" si="75"/>
        <v>0</v>
      </c>
      <c r="GP26" s="23">
        <f t="shared" si="76"/>
        <v>0</v>
      </c>
      <c r="GQ26" s="23">
        <f t="shared" si="77"/>
        <v>0</v>
      </c>
      <c r="GR26" s="23">
        <f t="shared" si="78"/>
        <v>0</v>
      </c>
      <c r="GS26" s="23">
        <f t="shared" si="79"/>
        <v>0</v>
      </c>
      <c r="GT26" s="23">
        <f t="shared" si="80"/>
        <v>0</v>
      </c>
      <c r="GU26" s="23">
        <f t="shared" si="81"/>
        <v>0</v>
      </c>
      <c r="GV26" s="23">
        <f t="shared" si="82"/>
        <v>0</v>
      </c>
      <c r="GW26" s="23">
        <f t="shared" si="83"/>
        <v>0</v>
      </c>
      <c r="GX26" s="23">
        <f t="shared" si="84"/>
        <v>0</v>
      </c>
      <c r="GY26" s="23">
        <f t="shared" si="85"/>
        <v>0</v>
      </c>
      <c r="GZ26" s="23">
        <f t="shared" si="86"/>
        <v>0</v>
      </c>
      <c r="HA26" s="23">
        <f t="shared" si="87"/>
        <v>0</v>
      </c>
      <c r="HB26" s="23">
        <f t="shared" si="88"/>
        <v>0</v>
      </c>
      <c r="HC26" s="23">
        <f t="shared" si="89"/>
        <v>0</v>
      </c>
      <c r="HD26" s="23">
        <f t="shared" si="90"/>
        <v>0</v>
      </c>
      <c r="HE26" s="23">
        <f t="shared" si="91"/>
        <v>0</v>
      </c>
      <c r="HF26" s="23">
        <f t="shared" si="92"/>
        <v>0</v>
      </c>
      <c r="HG26" s="23">
        <f t="shared" si="93"/>
        <v>0</v>
      </c>
      <c r="HH26" s="23">
        <f t="shared" si="94"/>
        <v>0</v>
      </c>
      <c r="HI26" s="23">
        <f t="shared" si="95"/>
        <v>0</v>
      </c>
      <c r="HJ26" s="23">
        <f t="shared" si="96"/>
        <v>0</v>
      </c>
      <c r="HK26" s="23">
        <f t="shared" si="97"/>
        <v>0</v>
      </c>
      <c r="HL26" s="23">
        <f t="shared" si="98"/>
        <v>0</v>
      </c>
      <c r="HM26" s="23">
        <f t="shared" si="99"/>
        <v>0</v>
      </c>
      <c r="HN26" s="23">
        <f t="shared" si="100"/>
        <v>0</v>
      </c>
      <c r="HO26" s="23">
        <f t="shared" si="101"/>
        <v>0</v>
      </c>
      <c r="HP26" s="23">
        <f t="shared" si="102"/>
        <v>0</v>
      </c>
      <c r="HQ26" s="23">
        <f t="shared" si="103"/>
        <v>0</v>
      </c>
      <c r="HR26" s="23">
        <f t="shared" si="104"/>
        <v>0</v>
      </c>
      <c r="HS26" s="23">
        <f t="shared" si="105"/>
        <v>0</v>
      </c>
      <c r="HT26" s="23">
        <f t="shared" si="106"/>
        <v>0</v>
      </c>
      <c r="HU26" s="23">
        <f t="shared" si="107"/>
        <v>0</v>
      </c>
      <c r="HV26" s="23">
        <f t="shared" si="108"/>
        <v>0</v>
      </c>
      <c r="HW26" s="23">
        <f t="shared" si="109"/>
        <v>0</v>
      </c>
      <c r="HX26" s="23">
        <f t="shared" si="110"/>
        <v>0</v>
      </c>
      <c r="HY26" s="23">
        <f t="shared" si="111"/>
        <v>0</v>
      </c>
      <c r="HZ26" s="23">
        <f t="shared" si="112"/>
        <v>0</v>
      </c>
      <c r="IA26" s="23">
        <f t="shared" si="113"/>
        <v>0</v>
      </c>
      <c r="IB26" s="23">
        <f t="shared" si="114"/>
        <v>0</v>
      </c>
      <c r="IC26" s="23">
        <f t="shared" si="115"/>
        <v>0</v>
      </c>
      <c r="ID26" s="23">
        <f t="shared" si="116"/>
        <v>0</v>
      </c>
      <c r="IE26" s="23">
        <f t="shared" si="117"/>
        <v>0</v>
      </c>
      <c r="IH26" s="170"/>
    </row>
    <row r="27" spans="1:242" s="14" customFormat="1">
      <c r="A27" s="13">
        <f t="shared" si="119"/>
        <v>24</v>
      </c>
      <c r="B27" s="228" t="s">
        <v>320</v>
      </c>
      <c r="C27" s="33" t="s">
        <v>303</v>
      </c>
      <c r="D27" s="471">
        <v>120</v>
      </c>
      <c r="E27" s="471">
        <v>24</v>
      </c>
      <c r="F27" s="471">
        <v>720</v>
      </c>
      <c r="G27" s="471">
        <v>24</v>
      </c>
      <c r="H27" s="471">
        <v>24</v>
      </c>
      <c r="I27" s="471">
        <v>24</v>
      </c>
      <c r="J27" s="471">
        <v>24</v>
      </c>
      <c r="K27" s="471">
        <v>24</v>
      </c>
      <c r="L27" s="472">
        <v>30</v>
      </c>
      <c r="M27" s="221">
        <v>114</v>
      </c>
      <c r="N27" s="221">
        <v>6</v>
      </c>
      <c r="O27" s="221">
        <v>120</v>
      </c>
      <c r="P27" s="221">
        <v>90</v>
      </c>
      <c r="Q27" s="221">
        <v>30</v>
      </c>
      <c r="R27" s="221">
        <v>24</v>
      </c>
      <c r="S27" s="221">
        <v>60</v>
      </c>
      <c r="T27" s="221">
        <v>60</v>
      </c>
      <c r="U27" s="221">
        <v>60</v>
      </c>
      <c r="V27" s="221">
        <v>30</v>
      </c>
      <c r="W27" s="221">
        <v>30</v>
      </c>
      <c r="X27" s="221">
        <v>12</v>
      </c>
      <c r="Y27" s="221">
        <v>12</v>
      </c>
      <c r="Z27" s="221">
        <v>6</v>
      </c>
      <c r="AA27" s="221">
        <v>12</v>
      </c>
      <c r="AB27" s="33">
        <v>6</v>
      </c>
      <c r="AC27" s="221">
        <v>24</v>
      </c>
      <c r="AD27" s="221">
        <v>36</v>
      </c>
      <c r="AE27" s="221">
        <v>72</v>
      </c>
      <c r="AF27" s="221">
        <v>24</v>
      </c>
      <c r="AG27" s="221">
        <v>12</v>
      </c>
      <c r="AH27" s="221">
        <v>72</v>
      </c>
      <c r="AI27" s="221">
        <v>12</v>
      </c>
      <c r="AJ27" s="221">
        <v>18</v>
      </c>
      <c r="AK27" s="221">
        <v>24</v>
      </c>
      <c r="AL27" s="221">
        <v>24</v>
      </c>
      <c r="AM27" s="33">
        <v>12</v>
      </c>
      <c r="AN27" s="33">
        <v>6</v>
      </c>
      <c r="AO27" s="33">
        <v>5</v>
      </c>
      <c r="AP27" s="33">
        <v>6</v>
      </c>
      <c r="AQ27" s="33">
        <v>60</v>
      </c>
      <c r="AR27" s="33">
        <v>18</v>
      </c>
      <c r="AS27" s="33">
        <v>36</v>
      </c>
      <c r="AT27" s="221">
        <v>12</v>
      </c>
      <c r="AU27" s="221">
        <v>120</v>
      </c>
      <c r="AV27" s="221">
        <v>96</v>
      </c>
      <c r="AW27" s="221">
        <v>6</v>
      </c>
      <c r="AX27" s="221">
        <v>6</v>
      </c>
      <c r="AY27" s="221">
        <v>18</v>
      </c>
      <c r="AZ27" s="221">
        <v>18</v>
      </c>
      <c r="BA27" s="221">
        <v>0</v>
      </c>
      <c r="BB27" s="221">
        <v>0</v>
      </c>
      <c r="BC27" s="221">
        <v>24</v>
      </c>
      <c r="BD27" s="221">
        <v>12</v>
      </c>
      <c r="BE27" s="221">
        <v>0</v>
      </c>
      <c r="BF27" s="345">
        <v>216</v>
      </c>
      <c r="BG27" s="345">
        <v>24</v>
      </c>
      <c r="BH27" s="345">
        <v>12</v>
      </c>
      <c r="BI27" s="345">
        <v>24</v>
      </c>
      <c r="BJ27" s="345">
        <v>30</v>
      </c>
      <c r="BK27" s="345">
        <v>30</v>
      </c>
      <c r="BL27" s="345">
        <v>18</v>
      </c>
      <c r="BM27" s="345">
        <v>24</v>
      </c>
      <c r="BN27" s="345">
        <v>48</v>
      </c>
      <c r="BO27" s="345">
        <v>60</v>
      </c>
      <c r="BP27" s="345">
        <v>12</v>
      </c>
      <c r="BQ27" s="345">
        <v>36</v>
      </c>
      <c r="BR27" s="345">
        <v>30</v>
      </c>
      <c r="BS27" s="345">
        <v>12</v>
      </c>
      <c r="BT27" s="345">
        <v>60</v>
      </c>
      <c r="BU27" s="345">
        <v>96</v>
      </c>
      <c r="BV27" s="345">
        <v>24</v>
      </c>
      <c r="BW27" s="345">
        <v>24</v>
      </c>
      <c r="BX27" s="345">
        <v>24</v>
      </c>
      <c r="BY27" s="345">
        <v>18</v>
      </c>
      <c r="BZ27" s="221">
        <v>30</v>
      </c>
      <c r="CA27" s="221">
        <v>30</v>
      </c>
      <c r="CB27" s="221">
        <v>30</v>
      </c>
      <c r="CC27" s="221">
        <v>120</v>
      </c>
      <c r="CD27" s="221">
        <v>12</v>
      </c>
      <c r="CE27" s="221">
        <v>24</v>
      </c>
      <c r="CF27" s="221">
        <v>60</v>
      </c>
      <c r="CG27" s="221">
        <v>240</v>
      </c>
      <c r="CH27" s="221">
        <v>12</v>
      </c>
      <c r="CI27" s="221">
        <v>12</v>
      </c>
      <c r="CJ27" s="221">
        <v>60</v>
      </c>
      <c r="CK27" s="221">
        <v>36</v>
      </c>
      <c r="CL27" s="221">
        <v>0</v>
      </c>
      <c r="CM27" s="221">
        <v>0</v>
      </c>
      <c r="CN27" s="221">
        <v>36</v>
      </c>
      <c r="CO27" s="221">
        <v>60</v>
      </c>
      <c r="CP27" s="221">
        <v>12</v>
      </c>
      <c r="CQ27" s="221">
        <v>6</v>
      </c>
      <c r="CR27" s="221">
        <v>84</v>
      </c>
      <c r="CS27" s="221">
        <v>12</v>
      </c>
      <c r="CT27" s="221">
        <v>24</v>
      </c>
      <c r="CU27" s="221">
        <v>60</v>
      </c>
      <c r="CV27" s="221">
        <v>0</v>
      </c>
      <c r="CW27" s="221">
        <v>36</v>
      </c>
      <c r="CX27" s="221">
        <v>90</v>
      </c>
      <c r="CY27" s="221">
        <v>6</v>
      </c>
      <c r="CZ27" s="221">
        <v>24</v>
      </c>
      <c r="DA27" s="221">
        <v>12</v>
      </c>
      <c r="DB27" s="221">
        <v>12</v>
      </c>
      <c r="DC27" s="221">
        <v>24</v>
      </c>
      <c r="DD27" s="221">
        <v>18</v>
      </c>
      <c r="DE27" s="221">
        <v>12</v>
      </c>
      <c r="DF27" s="221">
        <v>36</v>
      </c>
      <c r="DG27" s="221">
        <v>6</v>
      </c>
      <c r="DH27" s="33">
        <v>0</v>
      </c>
      <c r="DI27" s="33">
        <v>0</v>
      </c>
      <c r="DJ27" s="33">
        <v>144</v>
      </c>
      <c r="DK27" s="292">
        <v>259.2</v>
      </c>
      <c r="DL27" s="221">
        <v>18</v>
      </c>
      <c r="DM27" s="221">
        <v>48</v>
      </c>
      <c r="DN27" s="33">
        <v>0</v>
      </c>
      <c r="DO27" s="30">
        <f t="shared" si="0"/>
        <v>4986.2</v>
      </c>
      <c r="DP27" s="19">
        <f t="shared" si="118"/>
        <v>415.51666666666665</v>
      </c>
      <c r="DQ27" s="202"/>
      <c r="DR27" s="203"/>
      <c r="DS27" s="21">
        <f t="shared" si="1"/>
        <v>0</v>
      </c>
      <c r="DT27" s="23">
        <f t="shared" si="2"/>
        <v>0</v>
      </c>
      <c r="DU27" s="23">
        <f t="shared" si="3"/>
        <v>0</v>
      </c>
      <c r="DV27" s="23">
        <f t="shared" si="4"/>
        <v>0</v>
      </c>
      <c r="DW27" s="23">
        <f t="shared" si="5"/>
        <v>0</v>
      </c>
      <c r="DX27" s="23">
        <f t="shared" si="6"/>
        <v>0</v>
      </c>
      <c r="DY27" s="23">
        <f t="shared" si="7"/>
        <v>0</v>
      </c>
      <c r="DZ27" s="23">
        <f t="shared" si="8"/>
        <v>0</v>
      </c>
      <c r="EA27" s="23">
        <f t="shared" si="9"/>
        <v>0</v>
      </c>
      <c r="EB27" s="23">
        <f t="shared" si="10"/>
        <v>0</v>
      </c>
      <c r="EC27" s="23">
        <f t="shared" si="11"/>
        <v>0</v>
      </c>
      <c r="ED27" s="23">
        <f t="shared" si="12"/>
        <v>0</v>
      </c>
      <c r="EE27" s="23">
        <f t="shared" si="13"/>
        <v>0</v>
      </c>
      <c r="EF27" s="23">
        <f t="shared" si="14"/>
        <v>0</v>
      </c>
      <c r="EG27" s="23">
        <f t="shared" si="15"/>
        <v>0</v>
      </c>
      <c r="EH27" s="23">
        <f t="shared" si="16"/>
        <v>0</v>
      </c>
      <c r="EI27" s="23">
        <f t="shared" si="17"/>
        <v>0</v>
      </c>
      <c r="EJ27" s="23">
        <f t="shared" si="18"/>
        <v>0</v>
      </c>
      <c r="EK27" s="23">
        <f t="shared" si="19"/>
        <v>0</v>
      </c>
      <c r="EL27" s="23">
        <f t="shared" si="20"/>
        <v>0</v>
      </c>
      <c r="EM27" s="23">
        <f t="shared" si="21"/>
        <v>0</v>
      </c>
      <c r="EN27" s="23">
        <f t="shared" si="22"/>
        <v>0</v>
      </c>
      <c r="EO27" s="23">
        <f t="shared" si="23"/>
        <v>0</v>
      </c>
      <c r="EP27" s="23">
        <f t="shared" si="24"/>
        <v>0</v>
      </c>
      <c r="EQ27" s="23">
        <f t="shared" si="25"/>
        <v>0</v>
      </c>
      <c r="ER27" s="23">
        <f t="shared" si="26"/>
        <v>0</v>
      </c>
      <c r="ES27" s="23">
        <f t="shared" si="27"/>
        <v>0</v>
      </c>
      <c r="ET27" s="23">
        <f t="shared" si="28"/>
        <v>0</v>
      </c>
      <c r="EU27" s="23">
        <f t="shared" si="29"/>
        <v>0</v>
      </c>
      <c r="EV27" s="23">
        <f t="shared" si="30"/>
        <v>0</v>
      </c>
      <c r="EW27" s="23">
        <f t="shared" si="31"/>
        <v>0</v>
      </c>
      <c r="EX27" s="23">
        <f t="shared" si="32"/>
        <v>0</v>
      </c>
      <c r="EY27" s="23">
        <f t="shared" si="33"/>
        <v>0</v>
      </c>
      <c r="EZ27" s="23">
        <f t="shared" si="34"/>
        <v>0</v>
      </c>
      <c r="FA27" s="23">
        <f t="shared" si="35"/>
        <v>0</v>
      </c>
      <c r="FB27" s="23">
        <f t="shared" si="36"/>
        <v>0</v>
      </c>
      <c r="FC27" s="23">
        <f t="shared" si="37"/>
        <v>0</v>
      </c>
      <c r="FD27" s="23">
        <f t="shared" si="38"/>
        <v>0</v>
      </c>
      <c r="FE27" s="23">
        <f t="shared" si="39"/>
        <v>0</v>
      </c>
      <c r="FF27" s="23">
        <f t="shared" si="40"/>
        <v>0</v>
      </c>
      <c r="FG27" s="23">
        <f t="shared" si="41"/>
        <v>0</v>
      </c>
      <c r="FH27" s="23">
        <f t="shared" si="42"/>
        <v>0</v>
      </c>
      <c r="FI27" s="23">
        <f t="shared" si="43"/>
        <v>0</v>
      </c>
      <c r="FJ27" s="23">
        <f t="shared" si="44"/>
        <v>0</v>
      </c>
      <c r="FK27" s="23">
        <f t="shared" si="45"/>
        <v>0</v>
      </c>
      <c r="FL27" s="23">
        <f t="shared" si="46"/>
        <v>0</v>
      </c>
      <c r="FM27" s="23">
        <f t="shared" si="47"/>
        <v>0</v>
      </c>
      <c r="FN27" s="23">
        <f t="shared" si="48"/>
        <v>0</v>
      </c>
      <c r="FO27" s="23">
        <f t="shared" si="49"/>
        <v>0</v>
      </c>
      <c r="FP27" s="23">
        <f t="shared" si="50"/>
        <v>0</v>
      </c>
      <c r="FQ27" s="23">
        <f t="shared" si="51"/>
        <v>0</v>
      </c>
      <c r="FR27" s="23">
        <f t="shared" si="52"/>
        <v>0</v>
      </c>
      <c r="FS27" s="23">
        <f t="shared" si="53"/>
        <v>0</v>
      </c>
      <c r="FT27" s="23">
        <f t="shared" si="54"/>
        <v>0</v>
      </c>
      <c r="FU27" s="23">
        <f t="shared" si="55"/>
        <v>0</v>
      </c>
      <c r="FV27" s="23">
        <f t="shared" si="56"/>
        <v>0</v>
      </c>
      <c r="FW27" s="23">
        <f t="shared" si="57"/>
        <v>0</v>
      </c>
      <c r="FX27" s="23">
        <f t="shared" si="58"/>
        <v>0</v>
      </c>
      <c r="FY27" s="23">
        <f t="shared" si="59"/>
        <v>0</v>
      </c>
      <c r="FZ27" s="23">
        <f t="shared" si="60"/>
        <v>0</v>
      </c>
      <c r="GA27" s="23">
        <f t="shared" si="61"/>
        <v>0</v>
      </c>
      <c r="GB27" s="23">
        <f t="shared" si="62"/>
        <v>0</v>
      </c>
      <c r="GC27" s="23">
        <f t="shared" si="63"/>
        <v>0</v>
      </c>
      <c r="GD27" s="23">
        <f t="shared" si="64"/>
        <v>0</v>
      </c>
      <c r="GE27" s="23">
        <f t="shared" si="65"/>
        <v>0</v>
      </c>
      <c r="GF27" s="23">
        <f t="shared" si="66"/>
        <v>0</v>
      </c>
      <c r="GG27" s="23">
        <f t="shared" si="67"/>
        <v>0</v>
      </c>
      <c r="GH27" s="23">
        <f t="shared" si="68"/>
        <v>0</v>
      </c>
      <c r="GI27" s="23">
        <f t="shared" si="69"/>
        <v>0</v>
      </c>
      <c r="GJ27" s="23">
        <f t="shared" si="70"/>
        <v>0</v>
      </c>
      <c r="GK27" s="23">
        <f t="shared" si="71"/>
        <v>0</v>
      </c>
      <c r="GL27" s="23">
        <f t="shared" si="72"/>
        <v>0</v>
      </c>
      <c r="GM27" s="23">
        <f t="shared" si="73"/>
        <v>0</v>
      </c>
      <c r="GN27" s="23">
        <f t="shared" si="74"/>
        <v>0</v>
      </c>
      <c r="GO27" s="23">
        <f t="shared" si="75"/>
        <v>0</v>
      </c>
      <c r="GP27" s="23">
        <f t="shared" si="76"/>
        <v>0</v>
      </c>
      <c r="GQ27" s="23">
        <f t="shared" si="77"/>
        <v>0</v>
      </c>
      <c r="GR27" s="23">
        <f t="shared" si="78"/>
        <v>0</v>
      </c>
      <c r="GS27" s="23">
        <f t="shared" si="79"/>
        <v>0</v>
      </c>
      <c r="GT27" s="23">
        <f t="shared" si="80"/>
        <v>0</v>
      </c>
      <c r="GU27" s="23">
        <f t="shared" si="81"/>
        <v>0</v>
      </c>
      <c r="GV27" s="23">
        <f t="shared" si="82"/>
        <v>0</v>
      </c>
      <c r="GW27" s="23">
        <f t="shared" si="83"/>
        <v>0</v>
      </c>
      <c r="GX27" s="23">
        <f t="shared" si="84"/>
        <v>0</v>
      </c>
      <c r="GY27" s="23">
        <f t="shared" si="85"/>
        <v>0</v>
      </c>
      <c r="GZ27" s="23">
        <f t="shared" si="86"/>
        <v>0</v>
      </c>
      <c r="HA27" s="23">
        <f t="shared" si="87"/>
        <v>0</v>
      </c>
      <c r="HB27" s="23">
        <f t="shared" si="88"/>
        <v>0</v>
      </c>
      <c r="HC27" s="23">
        <f t="shared" si="89"/>
        <v>0</v>
      </c>
      <c r="HD27" s="23">
        <f t="shared" si="90"/>
        <v>0</v>
      </c>
      <c r="HE27" s="23">
        <f t="shared" si="91"/>
        <v>0</v>
      </c>
      <c r="HF27" s="23">
        <f t="shared" si="92"/>
        <v>0</v>
      </c>
      <c r="HG27" s="23">
        <f t="shared" si="93"/>
        <v>0</v>
      </c>
      <c r="HH27" s="23">
        <f t="shared" si="94"/>
        <v>0</v>
      </c>
      <c r="HI27" s="23">
        <f t="shared" si="95"/>
        <v>0</v>
      </c>
      <c r="HJ27" s="23">
        <f t="shared" si="96"/>
        <v>0</v>
      </c>
      <c r="HK27" s="23">
        <f t="shared" si="97"/>
        <v>0</v>
      </c>
      <c r="HL27" s="23">
        <f t="shared" si="98"/>
        <v>0</v>
      </c>
      <c r="HM27" s="23">
        <f t="shared" si="99"/>
        <v>0</v>
      </c>
      <c r="HN27" s="23">
        <f t="shared" si="100"/>
        <v>0</v>
      </c>
      <c r="HO27" s="23">
        <f t="shared" si="101"/>
        <v>0</v>
      </c>
      <c r="HP27" s="23">
        <f t="shared" si="102"/>
        <v>0</v>
      </c>
      <c r="HQ27" s="23">
        <f t="shared" si="103"/>
        <v>0</v>
      </c>
      <c r="HR27" s="23">
        <f t="shared" si="104"/>
        <v>0</v>
      </c>
      <c r="HS27" s="23">
        <f t="shared" si="105"/>
        <v>0</v>
      </c>
      <c r="HT27" s="23">
        <f t="shared" si="106"/>
        <v>0</v>
      </c>
      <c r="HU27" s="23">
        <f t="shared" si="107"/>
        <v>0</v>
      </c>
      <c r="HV27" s="23">
        <f t="shared" si="108"/>
        <v>0</v>
      </c>
      <c r="HW27" s="23">
        <f t="shared" si="109"/>
        <v>0</v>
      </c>
      <c r="HX27" s="23">
        <f t="shared" si="110"/>
        <v>0</v>
      </c>
      <c r="HY27" s="23">
        <f t="shared" si="111"/>
        <v>0</v>
      </c>
      <c r="HZ27" s="23">
        <f t="shared" si="112"/>
        <v>0</v>
      </c>
      <c r="IA27" s="23">
        <f t="shared" si="113"/>
        <v>0</v>
      </c>
      <c r="IB27" s="23">
        <f t="shared" si="114"/>
        <v>0</v>
      </c>
      <c r="IC27" s="23">
        <f t="shared" si="115"/>
        <v>0</v>
      </c>
      <c r="ID27" s="23">
        <f t="shared" si="116"/>
        <v>0</v>
      </c>
      <c r="IE27" s="23">
        <f t="shared" si="117"/>
        <v>0</v>
      </c>
      <c r="IH27" s="170"/>
    </row>
    <row r="28" spans="1:242" s="14" customFormat="1">
      <c r="A28" s="349">
        <f t="shared" si="119"/>
        <v>25</v>
      </c>
      <c r="B28" s="27" t="s">
        <v>321</v>
      </c>
      <c r="C28" s="221" t="s">
        <v>143</v>
      </c>
      <c r="D28" s="471">
        <v>0</v>
      </c>
      <c r="E28" s="471">
        <v>0</v>
      </c>
      <c r="F28" s="471">
        <v>0</v>
      </c>
      <c r="G28" s="471">
        <v>0</v>
      </c>
      <c r="H28" s="471">
        <v>0</v>
      </c>
      <c r="I28" s="471">
        <v>0</v>
      </c>
      <c r="J28" s="471">
        <v>0</v>
      </c>
      <c r="K28" s="471">
        <v>0</v>
      </c>
      <c r="L28" s="472">
        <v>0</v>
      </c>
      <c r="M28" s="221">
        <v>6</v>
      </c>
      <c r="N28" s="221">
        <v>6</v>
      </c>
      <c r="O28" s="221">
        <v>12</v>
      </c>
      <c r="P28" s="221">
        <v>6</v>
      </c>
      <c r="Q28" s="221">
        <v>0</v>
      </c>
      <c r="R28" s="221">
        <v>6</v>
      </c>
      <c r="S28" s="221">
        <v>18</v>
      </c>
      <c r="T28" s="221">
        <v>0</v>
      </c>
      <c r="U28" s="221">
        <v>12</v>
      </c>
      <c r="V28" s="221">
        <v>12</v>
      </c>
      <c r="W28" s="221">
        <v>0</v>
      </c>
      <c r="X28" s="221">
        <v>0</v>
      </c>
      <c r="Y28" s="221">
        <v>0</v>
      </c>
      <c r="Z28" s="221">
        <v>0</v>
      </c>
      <c r="AA28" s="221">
        <v>0</v>
      </c>
      <c r="AB28" s="33">
        <v>0</v>
      </c>
      <c r="AC28" s="221">
        <v>0</v>
      </c>
      <c r="AD28" s="221">
        <v>0</v>
      </c>
      <c r="AE28" s="221">
        <v>0</v>
      </c>
      <c r="AF28" s="221">
        <v>0</v>
      </c>
      <c r="AG28" s="221">
        <v>0</v>
      </c>
      <c r="AH28" s="221">
        <v>0</v>
      </c>
      <c r="AI28" s="221">
        <v>0</v>
      </c>
      <c r="AJ28" s="221">
        <v>0</v>
      </c>
      <c r="AK28" s="221">
        <v>0</v>
      </c>
      <c r="AL28" s="221">
        <v>0</v>
      </c>
      <c r="AM28" s="33">
        <v>0</v>
      </c>
      <c r="AN28" s="33">
        <v>0</v>
      </c>
      <c r="AO28" s="33">
        <v>0</v>
      </c>
      <c r="AP28" s="33">
        <v>12</v>
      </c>
      <c r="AQ28" s="33">
        <v>0</v>
      </c>
      <c r="AR28" s="33">
        <v>0</v>
      </c>
      <c r="AS28" s="33">
        <v>0</v>
      </c>
      <c r="AT28" s="221">
        <v>0</v>
      </c>
      <c r="AU28" s="221">
        <v>18</v>
      </c>
      <c r="AV28" s="221">
        <v>0</v>
      </c>
      <c r="AW28" s="221">
        <v>0</v>
      </c>
      <c r="AX28" s="221">
        <v>0</v>
      </c>
      <c r="AY28" s="221">
        <v>12</v>
      </c>
      <c r="AZ28" s="221">
        <v>12</v>
      </c>
      <c r="BA28" s="221">
        <v>0</v>
      </c>
      <c r="BB28" s="221">
        <v>0</v>
      </c>
      <c r="BC28" s="221">
        <v>6</v>
      </c>
      <c r="BD28" s="221">
        <v>0</v>
      </c>
      <c r="BE28" s="221">
        <v>0</v>
      </c>
      <c r="BF28" s="345">
        <v>6</v>
      </c>
      <c r="BG28" s="345">
        <v>1</v>
      </c>
      <c r="BH28" s="345">
        <v>1</v>
      </c>
      <c r="BI28" s="345">
        <v>1</v>
      </c>
      <c r="BJ28" s="345">
        <v>1</v>
      </c>
      <c r="BK28" s="345">
        <v>1</v>
      </c>
      <c r="BL28" s="345">
        <v>1</v>
      </c>
      <c r="BM28" s="345">
        <v>1</v>
      </c>
      <c r="BN28" s="345">
        <v>1</v>
      </c>
      <c r="BO28" s="345">
        <v>1</v>
      </c>
      <c r="BP28" s="345">
        <v>1</v>
      </c>
      <c r="BQ28" s="345">
        <v>1</v>
      </c>
      <c r="BR28" s="345">
        <v>1</v>
      </c>
      <c r="BS28" s="345">
        <v>12</v>
      </c>
      <c r="BT28" s="345">
        <v>0</v>
      </c>
      <c r="BU28" s="345">
        <v>6</v>
      </c>
      <c r="BV28" s="345">
        <v>0</v>
      </c>
      <c r="BW28" s="345">
        <v>0</v>
      </c>
      <c r="BX28" s="345">
        <v>6</v>
      </c>
      <c r="BY28" s="345">
        <v>0</v>
      </c>
      <c r="BZ28" s="221">
        <v>0</v>
      </c>
      <c r="CA28" s="221">
        <v>0</v>
      </c>
      <c r="CB28" s="221">
        <v>0</v>
      </c>
      <c r="CC28" s="221">
        <v>0</v>
      </c>
      <c r="CD28" s="221">
        <v>0</v>
      </c>
      <c r="CE28" s="221">
        <v>0</v>
      </c>
      <c r="CF28" s="221">
        <v>0</v>
      </c>
      <c r="CG28" s="221">
        <v>0</v>
      </c>
      <c r="CH28" s="221">
        <v>0</v>
      </c>
      <c r="CI28" s="221">
        <v>0</v>
      </c>
      <c r="CJ28" s="221">
        <v>0</v>
      </c>
      <c r="CK28" s="221">
        <v>0</v>
      </c>
      <c r="CL28" s="221">
        <v>0</v>
      </c>
      <c r="CM28" s="221">
        <v>0</v>
      </c>
      <c r="CN28" s="221">
        <v>0</v>
      </c>
      <c r="CO28" s="221">
        <v>0</v>
      </c>
      <c r="CP28" s="221">
        <v>0</v>
      </c>
      <c r="CQ28" s="221">
        <v>6</v>
      </c>
      <c r="CR28" s="221">
        <v>0</v>
      </c>
      <c r="CS28" s="221">
        <v>6</v>
      </c>
      <c r="CT28" s="221">
        <v>0</v>
      </c>
      <c r="CU28" s="221">
        <v>0</v>
      </c>
      <c r="CV28" s="221">
        <v>0</v>
      </c>
      <c r="CW28" s="221">
        <v>0</v>
      </c>
      <c r="CX28" s="221">
        <v>24</v>
      </c>
      <c r="CY28" s="221">
        <v>6</v>
      </c>
      <c r="CZ28" s="221">
        <v>24</v>
      </c>
      <c r="DA28" s="221">
        <v>6</v>
      </c>
      <c r="DB28" s="221">
        <v>6</v>
      </c>
      <c r="DC28" s="221">
        <v>6</v>
      </c>
      <c r="DD28" s="221">
        <v>12</v>
      </c>
      <c r="DE28" s="221">
        <v>0</v>
      </c>
      <c r="DF28" s="221">
        <v>0</v>
      </c>
      <c r="DG28" s="221">
        <v>0</v>
      </c>
      <c r="DH28" s="33">
        <v>0</v>
      </c>
      <c r="DI28" s="33">
        <v>0</v>
      </c>
      <c r="DJ28" s="33">
        <v>6</v>
      </c>
      <c r="DK28" s="292">
        <v>21.6</v>
      </c>
      <c r="DL28" s="221">
        <v>0</v>
      </c>
      <c r="DM28" s="221">
        <v>0</v>
      </c>
      <c r="DN28" s="33">
        <v>0</v>
      </c>
      <c r="DO28" s="30">
        <f t="shared" si="0"/>
        <v>303.60000000000002</v>
      </c>
      <c r="DP28" s="19">
        <f t="shared" si="118"/>
        <v>25.3</v>
      </c>
      <c r="DQ28" s="202"/>
      <c r="DR28" s="203"/>
      <c r="DS28" s="21">
        <f t="shared" si="1"/>
        <v>0</v>
      </c>
      <c r="DT28" s="23">
        <f t="shared" si="2"/>
        <v>0</v>
      </c>
      <c r="DU28" s="23">
        <f t="shared" si="3"/>
        <v>0</v>
      </c>
      <c r="DV28" s="23">
        <f t="shared" si="4"/>
        <v>0</v>
      </c>
      <c r="DW28" s="23">
        <f t="shared" si="5"/>
        <v>0</v>
      </c>
      <c r="DX28" s="23">
        <f t="shared" si="6"/>
        <v>0</v>
      </c>
      <c r="DY28" s="23">
        <f t="shared" si="7"/>
        <v>0</v>
      </c>
      <c r="DZ28" s="23">
        <f t="shared" si="8"/>
        <v>0</v>
      </c>
      <c r="EA28" s="23">
        <f t="shared" si="9"/>
        <v>0</v>
      </c>
      <c r="EB28" s="23">
        <f t="shared" si="10"/>
        <v>0</v>
      </c>
      <c r="EC28" s="23">
        <f t="shared" si="11"/>
        <v>0</v>
      </c>
      <c r="ED28" s="23">
        <f t="shared" si="12"/>
        <v>0</v>
      </c>
      <c r="EE28" s="23">
        <f t="shared" si="13"/>
        <v>0</v>
      </c>
      <c r="EF28" s="23">
        <f t="shared" si="14"/>
        <v>0</v>
      </c>
      <c r="EG28" s="23">
        <f t="shared" si="15"/>
        <v>0</v>
      </c>
      <c r="EH28" s="23">
        <f t="shared" si="16"/>
        <v>0</v>
      </c>
      <c r="EI28" s="23">
        <f t="shared" si="17"/>
        <v>0</v>
      </c>
      <c r="EJ28" s="23">
        <f t="shared" si="18"/>
        <v>0</v>
      </c>
      <c r="EK28" s="23">
        <f t="shared" si="19"/>
        <v>0</v>
      </c>
      <c r="EL28" s="23">
        <f t="shared" si="20"/>
        <v>0</v>
      </c>
      <c r="EM28" s="23">
        <f t="shared" si="21"/>
        <v>0</v>
      </c>
      <c r="EN28" s="23">
        <f t="shared" si="22"/>
        <v>0</v>
      </c>
      <c r="EO28" s="23">
        <f t="shared" si="23"/>
        <v>0</v>
      </c>
      <c r="EP28" s="23">
        <f t="shared" si="24"/>
        <v>0</v>
      </c>
      <c r="EQ28" s="23">
        <f t="shared" si="25"/>
        <v>0</v>
      </c>
      <c r="ER28" s="23">
        <f t="shared" si="26"/>
        <v>0</v>
      </c>
      <c r="ES28" s="23">
        <f t="shared" si="27"/>
        <v>0</v>
      </c>
      <c r="ET28" s="23">
        <f t="shared" si="28"/>
        <v>0</v>
      </c>
      <c r="EU28" s="23">
        <f t="shared" si="29"/>
        <v>0</v>
      </c>
      <c r="EV28" s="23">
        <f t="shared" si="30"/>
        <v>0</v>
      </c>
      <c r="EW28" s="23">
        <f t="shared" si="31"/>
        <v>0</v>
      </c>
      <c r="EX28" s="23">
        <f t="shared" si="32"/>
        <v>0</v>
      </c>
      <c r="EY28" s="23">
        <f t="shared" si="33"/>
        <v>0</v>
      </c>
      <c r="EZ28" s="23">
        <f t="shared" si="34"/>
        <v>0</v>
      </c>
      <c r="FA28" s="23">
        <f t="shared" si="35"/>
        <v>0</v>
      </c>
      <c r="FB28" s="23">
        <f t="shared" si="36"/>
        <v>0</v>
      </c>
      <c r="FC28" s="23">
        <f t="shared" si="37"/>
        <v>0</v>
      </c>
      <c r="FD28" s="23">
        <f t="shared" si="38"/>
        <v>0</v>
      </c>
      <c r="FE28" s="23">
        <f t="shared" si="39"/>
        <v>0</v>
      </c>
      <c r="FF28" s="23">
        <f t="shared" si="40"/>
        <v>0</v>
      </c>
      <c r="FG28" s="23">
        <f t="shared" si="41"/>
        <v>0</v>
      </c>
      <c r="FH28" s="23">
        <f t="shared" si="42"/>
        <v>0</v>
      </c>
      <c r="FI28" s="23">
        <f t="shared" si="43"/>
        <v>0</v>
      </c>
      <c r="FJ28" s="23">
        <f t="shared" si="44"/>
        <v>0</v>
      </c>
      <c r="FK28" s="23">
        <f t="shared" si="45"/>
        <v>0</v>
      </c>
      <c r="FL28" s="23">
        <f t="shared" si="46"/>
        <v>0</v>
      </c>
      <c r="FM28" s="23">
        <f t="shared" si="47"/>
        <v>0</v>
      </c>
      <c r="FN28" s="23">
        <f t="shared" si="48"/>
        <v>0</v>
      </c>
      <c r="FO28" s="23">
        <f t="shared" si="49"/>
        <v>0</v>
      </c>
      <c r="FP28" s="23">
        <f t="shared" si="50"/>
        <v>0</v>
      </c>
      <c r="FQ28" s="23">
        <f t="shared" si="51"/>
        <v>0</v>
      </c>
      <c r="FR28" s="23">
        <f t="shared" si="52"/>
        <v>0</v>
      </c>
      <c r="FS28" s="23">
        <f t="shared" si="53"/>
        <v>0</v>
      </c>
      <c r="FT28" s="23">
        <f t="shared" si="54"/>
        <v>0</v>
      </c>
      <c r="FU28" s="23">
        <f t="shared" si="55"/>
        <v>0</v>
      </c>
      <c r="FV28" s="23">
        <f t="shared" si="56"/>
        <v>0</v>
      </c>
      <c r="FW28" s="23">
        <f t="shared" si="57"/>
        <v>0</v>
      </c>
      <c r="FX28" s="23">
        <f t="shared" si="58"/>
        <v>0</v>
      </c>
      <c r="FY28" s="23">
        <f t="shared" si="59"/>
        <v>0</v>
      </c>
      <c r="FZ28" s="23">
        <f t="shared" si="60"/>
        <v>0</v>
      </c>
      <c r="GA28" s="23">
        <f t="shared" si="61"/>
        <v>0</v>
      </c>
      <c r="GB28" s="23">
        <f t="shared" si="62"/>
        <v>0</v>
      </c>
      <c r="GC28" s="23">
        <f t="shared" si="63"/>
        <v>0</v>
      </c>
      <c r="GD28" s="23">
        <f t="shared" si="64"/>
        <v>0</v>
      </c>
      <c r="GE28" s="23">
        <f t="shared" si="65"/>
        <v>0</v>
      </c>
      <c r="GF28" s="23">
        <f t="shared" si="66"/>
        <v>0</v>
      </c>
      <c r="GG28" s="23">
        <f t="shared" si="67"/>
        <v>0</v>
      </c>
      <c r="GH28" s="23">
        <f t="shared" si="68"/>
        <v>0</v>
      </c>
      <c r="GI28" s="23">
        <f t="shared" si="69"/>
        <v>0</v>
      </c>
      <c r="GJ28" s="23">
        <f t="shared" si="70"/>
        <v>0</v>
      </c>
      <c r="GK28" s="23">
        <f t="shared" si="71"/>
        <v>0</v>
      </c>
      <c r="GL28" s="23">
        <f t="shared" si="72"/>
        <v>0</v>
      </c>
      <c r="GM28" s="23">
        <f t="shared" si="73"/>
        <v>0</v>
      </c>
      <c r="GN28" s="23">
        <f t="shared" si="74"/>
        <v>0</v>
      </c>
      <c r="GO28" s="23">
        <f t="shared" si="75"/>
        <v>0</v>
      </c>
      <c r="GP28" s="23">
        <f t="shared" si="76"/>
        <v>0</v>
      </c>
      <c r="GQ28" s="23">
        <f t="shared" si="77"/>
        <v>0</v>
      </c>
      <c r="GR28" s="23">
        <f t="shared" si="78"/>
        <v>0</v>
      </c>
      <c r="GS28" s="23">
        <f t="shared" si="79"/>
        <v>0</v>
      </c>
      <c r="GT28" s="23">
        <f t="shared" si="80"/>
        <v>0</v>
      </c>
      <c r="GU28" s="23">
        <f t="shared" si="81"/>
        <v>0</v>
      </c>
      <c r="GV28" s="23">
        <f t="shared" si="82"/>
        <v>0</v>
      </c>
      <c r="GW28" s="23">
        <f t="shared" si="83"/>
        <v>0</v>
      </c>
      <c r="GX28" s="23">
        <f t="shared" si="84"/>
        <v>0</v>
      </c>
      <c r="GY28" s="23">
        <f t="shared" si="85"/>
        <v>0</v>
      </c>
      <c r="GZ28" s="23">
        <f t="shared" si="86"/>
        <v>0</v>
      </c>
      <c r="HA28" s="23">
        <f t="shared" si="87"/>
        <v>0</v>
      </c>
      <c r="HB28" s="23">
        <f t="shared" si="88"/>
        <v>0</v>
      </c>
      <c r="HC28" s="23">
        <f t="shared" si="89"/>
        <v>0</v>
      </c>
      <c r="HD28" s="23">
        <f t="shared" si="90"/>
        <v>0</v>
      </c>
      <c r="HE28" s="23">
        <f t="shared" si="91"/>
        <v>0</v>
      </c>
      <c r="HF28" s="23">
        <f t="shared" si="92"/>
        <v>0</v>
      </c>
      <c r="HG28" s="23">
        <f t="shared" si="93"/>
        <v>0</v>
      </c>
      <c r="HH28" s="23">
        <f t="shared" si="94"/>
        <v>0</v>
      </c>
      <c r="HI28" s="23">
        <f t="shared" si="95"/>
        <v>0</v>
      </c>
      <c r="HJ28" s="23">
        <f t="shared" si="96"/>
        <v>0</v>
      </c>
      <c r="HK28" s="23">
        <f t="shared" si="97"/>
        <v>0</v>
      </c>
      <c r="HL28" s="23">
        <f t="shared" si="98"/>
        <v>0</v>
      </c>
      <c r="HM28" s="23">
        <f t="shared" si="99"/>
        <v>0</v>
      </c>
      <c r="HN28" s="23">
        <f t="shared" si="100"/>
        <v>0</v>
      </c>
      <c r="HO28" s="23">
        <f t="shared" si="101"/>
        <v>0</v>
      </c>
      <c r="HP28" s="23">
        <f t="shared" si="102"/>
        <v>0</v>
      </c>
      <c r="HQ28" s="23">
        <f t="shared" si="103"/>
        <v>0</v>
      </c>
      <c r="HR28" s="23">
        <f t="shared" si="104"/>
        <v>0</v>
      </c>
      <c r="HS28" s="23">
        <f t="shared" si="105"/>
        <v>0</v>
      </c>
      <c r="HT28" s="23">
        <f t="shared" si="106"/>
        <v>0</v>
      </c>
      <c r="HU28" s="23">
        <f t="shared" si="107"/>
        <v>0</v>
      </c>
      <c r="HV28" s="23">
        <f t="shared" si="108"/>
        <v>0</v>
      </c>
      <c r="HW28" s="23">
        <f t="shared" si="109"/>
        <v>0</v>
      </c>
      <c r="HX28" s="23">
        <f t="shared" si="110"/>
        <v>0</v>
      </c>
      <c r="HY28" s="23">
        <f t="shared" si="111"/>
        <v>0</v>
      </c>
      <c r="HZ28" s="23">
        <f t="shared" si="112"/>
        <v>0</v>
      </c>
      <c r="IA28" s="23">
        <f t="shared" si="113"/>
        <v>0</v>
      </c>
      <c r="IB28" s="23">
        <f t="shared" si="114"/>
        <v>0</v>
      </c>
      <c r="IC28" s="23">
        <f t="shared" si="115"/>
        <v>0</v>
      </c>
      <c r="ID28" s="23">
        <f t="shared" si="116"/>
        <v>0</v>
      </c>
      <c r="IE28" s="23">
        <f t="shared" si="117"/>
        <v>0</v>
      </c>
      <c r="IH28" s="170"/>
    </row>
    <row r="29" spans="1:242" s="14" customFormat="1" ht="10.5" customHeight="1">
      <c r="A29" s="349">
        <f t="shared" si="119"/>
        <v>26</v>
      </c>
      <c r="B29" s="27" t="s">
        <v>322</v>
      </c>
      <c r="C29" s="221" t="s">
        <v>323</v>
      </c>
      <c r="D29" s="473">
        <v>5376</v>
      </c>
      <c r="E29" s="473">
        <v>1152</v>
      </c>
      <c r="F29" s="473">
        <v>26880</v>
      </c>
      <c r="G29" s="471">
        <v>384</v>
      </c>
      <c r="H29" s="471">
        <v>384</v>
      </c>
      <c r="I29" s="471">
        <v>384</v>
      </c>
      <c r="J29" s="471">
        <v>384</v>
      </c>
      <c r="K29" s="471">
        <v>384</v>
      </c>
      <c r="L29" s="472">
        <v>768</v>
      </c>
      <c r="M29" s="221">
        <v>1200</v>
      </c>
      <c r="N29" s="221">
        <v>24</v>
      </c>
      <c r="O29" s="221">
        <v>2880</v>
      </c>
      <c r="P29" s="221">
        <v>3180</v>
      </c>
      <c r="Q29" s="221">
        <v>240</v>
      </c>
      <c r="R29" s="221">
        <v>1080</v>
      </c>
      <c r="S29" s="221">
        <v>1320</v>
      </c>
      <c r="T29" s="221">
        <v>300</v>
      </c>
      <c r="U29" s="221">
        <v>288</v>
      </c>
      <c r="V29" s="221">
        <v>240</v>
      </c>
      <c r="W29" s="221">
        <v>240</v>
      </c>
      <c r="X29" s="221">
        <v>48</v>
      </c>
      <c r="Y29" s="221">
        <v>48</v>
      </c>
      <c r="Z29" s="221">
        <v>216</v>
      </c>
      <c r="AA29" s="221">
        <v>384</v>
      </c>
      <c r="AB29" s="33">
        <v>384</v>
      </c>
      <c r="AC29" s="221">
        <v>768</v>
      </c>
      <c r="AD29" s="221">
        <v>420</v>
      </c>
      <c r="AE29" s="221">
        <v>840</v>
      </c>
      <c r="AF29" s="221">
        <v>84</v>
      </c>
      <c r="AG29" s="221">
        <v>144</v>
      </c>
      <c r="AH29" s="221">
        <v>768</v>
      </c>
      <c r="AI29" s="221">
        <v>12</v>
      </c>
      <c r="AJ29" s="221">
        <v>192</v>
      </c>
      <c r="AK29" s="221">
        <v>120</v>
      </c>
      <c r="AL29" s="221">
        <v>300</v>
      </c>
      <c r="AM29" s="293">
        <v>1400</v>
      </c>
      <c r="AN29" s="33">
        <v>200</v>
      </c>
      <c r="AO29" s="33">
        <v>384</v>
      </c>
      <c r="AP29" s="33">
        <v>384</v>
      </c>
      <c r="AQ29" s="33">
        <v>792</v>
      </c>
      <c r="AR29" s="33">
        <v>288</v>
      </c>
      <c r="AS29" s="33">
        <v>240</v>
      </c>
      <c r="AT29" s="470">
        <v>1152</v>
      </c>
      <c r="AU29" s="470">
        <v>6144</v>
      </c>
      <c r="AV29" s="470">
        <v>3072</v>
      </c>
      <c r="AW29" s="470">
        <v>768</v>
      </c>
      <c r="AX29" s="221">
        <v>480</v>
      </c>
      <c r="AY29" s="470">
        <v>384</v>
      </c>
      <c r="AZ29" s="470">
        <v>384</v>
      </c>
      <c r="BA29" s="470">
        <v>180</v>
      </c>
      <c r="BB29" s="470">
        <v>1188</v>
      </c>
      <c r="BC29" s="470">
        <v>600</v>
      </c>
      <c r="BD29" s="470">
        <v>288</v>
      </c>
      <c r="BE29" s="470">
        <v>240</v>
      </c>
      <c r="BF29" s="345">
        <v>960</v>
      </c>
      <c r="BG29" s="345">
        <v>48</v>
      </c>
      <c r="BH29" s="345">
        <v>36</v>
      </c>
      <c r="BI29" s="345">
        <v>24</v>
      </c>
      <c r="BJ29" s="345">
        <v>48</v>
      </c>
      <c r="BK29" s="345">
        <v>60</v>
      </c>
      <c r="BL29" s="345">
        <v>24</v>
      </c>
      <c r="BM29" s="345">
        <v>36</v>
      </c>
      <c r="BN29" s="345">
        <v>96</v>
      </c>
      <c r="BO29" s="345">
        <v>192</v>
      </c>
      <c r="BP29" s="345">
        <v>36</v>
      </c>
      <c r="BQ29" s="345">
        <v>192</v>
      </c>
      <c r="BR29" s="345">
        <v>36</v>
      </c>
      <c r="BS29" s="345">
        <v>288</v>
      </c>
      <c r="BT29" s="345">
        <v>240</v>
      </c>
      <c r="BU29" s="345">
        <v>4800</v>
      </c>
      <c r="BV29" s="345">
        <v>384</v>
      </c>
      <c r="BW29" s="345">
        <v>192</v>
      </c>
      <c r="BX29" s="345">
        <v>360</v>
      </c>
      <c r="BY29" s="345">
        <v>240</v>
      </c>
      <c r="BZ29" s="221">
        <v>480</v>
      </c>
      <c r="CA29" s="221">
        <v>240</v>
      </c>
      <c r="CB29" s="221">
        <v>360</v>
      </c>
      <c r="CC29" s="221">
        <v>720</v>
      </c>
      <c r="CD29" s="221">
        <v>240</v>
      </c>
      <c r="CE29" s="221">
        <v>240</v>
      </c>
      <c r="CF29" s="221">
        <v>156</v>
      </c>
      <c r="CG29" s="221">
        <v>4800</v>
      </c>
      <c r="CH29" s="221">
        <v>240</v>
      </c>
      <c r="CI29" s="221">
        <v>240</v>
      </c>
      <c r="CJ29" s="221">
        <v>768</v>
      </c>
      <c r="CK29" s="221">
        <v>576</v>
      </c>
      <c r="CL29" s="221">
        <v>72</v>
      </c>
      <c r="CM29" s="221">
        <v>72</v>
      </c>
      <c r="CN29" s="221">
        <v>180</v>
      </c>
      <c r="CO29" s="221">
        <v>120</v>
      </c>
      <c r="CP29" s="221">
        <v>540</v>
      </c>
      <c r="CQ29" s="221">
        <v>384</v>
      </c>
      <c r="CR29" s="221">
        <v>3600</v>
      </c>
      <c r="CS29" s="221">
        <v>720</v>
      </c>
      <c r="CT29" s="221">
        <v>540</v>
      </c>
      <c r="CU29" s="221">
        <v>1920</v>
      </c>
      <c r="CV29" s="221">
        <v>192</v>
      </c>
      <c r="CW29" s="221">
        <v>384</v>
      </c>
      <c r="CX29" s="221">
        <v>3720</v>
      </c>
      <c r="CY29" s="221">
        <v>384</v>
      </c>
      <c r="CZ29" s="221">
        <v>1200</v>
      </c>
      <c r="DA29" s="221">
        <v>384</v>
      </c>
      <c r="DB29" s="221">
        <v>384</v>
      </c>
      <c r="DC29" s="221">
        <v>1200</v>
      </c>
      <c r="DD29" s="221">
        <v>240</v>
      </c>
      <c r="DE29" s="221">
        <v>144</v>
      </c>
      <c r="DF29" s="221">
        <v>2688</v>
      </c>
      <c r="DG29" s="221">
        <v>384</v>
      </c>
      <c r="DH29" s="33">
        <v>180</v>
      </c>
      <c r="DI29" s="33">
        <v>96</v>
      </c>
      <c r="DJ29" s="33">
        <v>0</v>
      </c>
      <c r="DK29" s="292">
        <v>0</v>
      </c>
      <c r="DL29" s="221">
        <v>1200</v>
      </c>
      <c r="DM29" s="221">
        <v>0</v>
      </c>
      <c r="DN29" s="33">
        <v>0</v>
      </c>
      <c r="DO29" s="30">
        <f t="shared" si="0"/>
        <v>108664</v>
      </c>
      <c r="DP29" s="19">
        <f t="shared" si="118"/>
        <v>9055.3333333333339</v>
      </c>
      <c r="DQ29" s="202"/>
      <c r="DR29" s="203"/>
      <c r="DS29" s="21">
        <f t="shared" si="1"/>
        <v>0</v>
      </c>
      <c r="DT29" s="23">
        <f t="shared" si="2"/>
        <v>0</v>
      </c>
      <c r="DU29" s="23">
        <f t="shared" si="3"/>
        <v>0</v>
      </c>
      <c r="DV29" s="23">
        <f t="shared" si="4"/>
        <v>0</v>
      </c>
      <c r="DW29" s="23">
        <f t="shared" si="5"/>
        <v>0</v>
      </c>
      <c r="DX29" s="23">
        <f t="shared" si="6"/>
        <v>0</v>
      </c>
      <c r="DY29" s="23">
        <f t="shared" si="7"/>
        <v>0</v>
      </c>
      <c r="DZ29" s="23">
        <f t="shared" si="8"/>
        <v>0</v>
      </c>
      <c r="EA29" s="23">
        <f t="shared" si="9"/>
        <v>0</v>
      </c>
      <c r="EB29" s="23">
        <f t="shared" si="10"/>
        <v>0</v>
      </c>
      <c r="EC29" s="23">
        <f t="shared" si="11"/>
        <v>0</v>
      </c>
      <c r="ED29" s="23">
        <f t="shared" si="12"/>
        <v>0</v>
      </c>
      <c r="EE29" s="23">
        <f t="shared" si="13"/>
        <v>0</v>
      </c>
      <c r="EF29" s="23">
        <f t="shared" si="14"/>
        <v>0</v>
      </c>
      <c r="EG29" s="23">
        <f t="shared" si="15"/>
        <v>0</v>
      </c>
      <c r="EH29" s="23">
        <f t="shared" si="16"/>
        <v>0</v>
      </c>
      <c r="EI29" s="23">
        <f t="shared" si="17"/>
        <v>0</v>
      </c>
      <c r="EJ29" s="23">
        <f t="shared" si="18"/>
        <v>0</v>
      </c>
      <c r="EK29" s="23">
        <f t="shared" si="19"/>
        <v>0</v>
      </c>
      <c r="EL29" s="23">
        <f t="shared" si="20"/>
        <v>0</v>
      </c>
      <c r="EM29" s="23">
        <f t="shared" si="21"/>
        <v>0</v>
      </c>
      <c r="EN29" s="23">
        <f t="shared" si="22"/>
        <v>0</v>
      </c>
      <c r="EO29" s="23">
        <f t="shared" si="23"/>
        <v>0</v>
      </c>
      <c r="EP29" s="23">
        <f t="shared" si="24"/>
        <v>0</v>
      </c>
      <c r="EQ29" s="23">
        <f t="shared" si="25"/>
        <v>0</v>
      </c>
      <c r="ER29" s="23">
        <f t="shared" si="26"/>
        <v>0</v>
      </c>
      <c r="ES29" s="23">
        <f t="shared" si="27"/>
        <v>0</v>
      </c>
      <c r="ET29" s="23">
        <f t="shared" si="28"/>
        <v>0</v>
      </c>
      <c r="EU29" s="23">
        <f t="shared" si="29"/>
        <v>0</v>
      </c>
      <c r="EV29" s="23">
        <f t="shared" si="30"/>
        <v>0</v>
      </c>
      <c r="EW29" s="23">
        <f t="shared" si="31"/>
        <v>0</v>
      </c>
      <c r="EX29" s="23">
        <f t="shared" si="32"/>
        <v>0</v>
      </c>
      <c r="EY29" s="23">
        <f t="shared" si="33"/>
        <v>0</v>
      </c>
      <c r="EZ29" s="23">
        <f t="shared" si="34"/>
        <v>0</v>
      </c>
      <c r="FA29" s="23">
        <f t="shared" si="35"/>
        <v>0</v>
      </c>
      <c r="FB29" s="23">
        <f t="shared" si="36"/>
        <v>0</v>
      </c>
      <c r="FC29" s="23">
        <f t="shared" si="37"/>
        <v>0</v>
      </c>
      <c r="FD29" s="23">
        <f t="shared" si="38"/>
        <v>0</v>
      </c>
      <c r="FE29" s="23">
        <f t="shared" si="39"/>
        <v>0</v>
      </c>
      <c r="FF29" s="23">
        <f t="shared" si="40"/>
        <v>0</v>
      </c>
      <c r="FG29" s="23">
        <f t="shared" si="41"/>
        <v>0</v>
      </c>
      <c r="FH29" s="23">
        <f t="shared" si="42"/>
        <v>0</v>
      </c>
      <c r="FI29" s="23">
        <f t="shared" si="43"/>
        <v>0</v>
      </c>
      <c r="FJ29" s="23">
        <f t="shared" si="44"/>
        <v>0</v>
      </c>
      <c r="FK29" s="23">
        <f t="shared" si="45"/>
        <v>0</v>
      </c>
      <c r="FL29" s="23">
        <f t="shared" si="46"/>
        <v>0</v>
      </c>
      <c r="FM29" s="23">
        <f t="shared" si="47"/>
        <v>0</v>
      </c>
      <c r="FN29" s="23">
        <f t="shared" si="48"/>
        <v>0</v>
      </c>
      <c r="FO29" s="23">
        <f t="shared" si="49"/>
        <v>0</v>
      </c>
      <c r="FP29" s="23">
        <f t="shared" si="50"/>
        <v>0</v>
      </c>
      <c r="FQ29" s="23">
        <f t="shared" si="51"/>
        <v>0</v>
      </c>
      <c r="FR29" s="23">
        <f t="shared" si="52"/>
        <v>0</v>
      </c>
      <c r="FS29" s="23">
        <f t="shared" si="53"/>
        <v>0</v>
      </c>
      <c r="FT29" s="23">
        <f t="shared" si="54"/>
        <v>0</v>
      </c>
      <c r="FU29" s="23">
        <f t="shared" si="55"/>
        <v>0</v>
      </c>
      <c r="FV29" s="23">
        <f t="shared" si="56"/>
        <v>0</v>
      </c>
      <c r="FW29" s="23">
        <f t="shared" si="57"/>
        <v>0</v>
      </c>
      <c r="FX29" s="23">
        <f t="shared" si="58"/>
        <v>0</v>
      </c>
      <c r="FY29" s="23">
        <f t="shared" si="59"/>
        <v>0</v>
      </c>
      <c r="FZ29" s="23">
        <f t="shared" si="60"/>
        <v>0</v>
      </c>
      <c r="GA29" s="23">
        <f t="shared" si="61"/>
        <v>0</v>
      </c>
      <c r="GB29" s="23">
        <f t="shared" si="62"/>
        <v>0</v>
      </c>
      <c r="GC29" s="23">
        <f t="shared" si="63"/>
        <v>0</v>
      </c>
      <c r="GD29" s="23">
        <f t="shared" si="64"/>
        <v>0</v>
      </c>
      <c r="GE29" s="23">
        <f t="shared" si="65"/>
        <v>0</v>
      </c>
      <c r="GF29" s="23">
        <f t="shared" si="66"/>
        <v>0</v>
      </c>
      <c r="GG29" s="23">
        <f t="shared" si="67"/>
        <v>0</v>
      </c>
      <c r="GH29" s="23">
        <f t="shared" si="68"/>
        <v>0</v>
      </c>
      <c r="GI29" s="23">
        <f t="shared" si="69"/>
        <v>0</v>
      </c>
      <c r="GJ29" s="23">
        <f t="shared" si="70"/>
        <v>0</v>
      </c>
      <c r="GK29" s="23">
        <f t="shared" si="71"/>
        <v>0</v>
      </c>
      <c r="GL29" s="23">
        <f t="shared" si="72"/>
        <v>0</v>
      </c>
      <c r="GM29" s="23">
        <f t="shared" si="73"/>
        <v>0</v>
      </c>
      <c r="GN29" s="23">
        <f t="shared" si="74"/>
        <v>0</v>
      </c>
      <c r="GO29" s="23">
        <f t="shared" si="75"/>
        <v>0</v>
      </c>
      <c r="GP29" s="23">
        <f t="shared" si="76"/>
        <v>0</v>
      </c>
      <c r="GQ29" s="23">
        <f t="shared" si="77"/>
        <v>0</v>
      </c>
      <c r="GR29" s="23">
        <f t="shared" si="78"/>
        <v>0</v>
      </c>
      <c r="GS29" s="23">
        <f t="shared" si="79"/>
        <v>0</v>
      </c>
      <c r="GT29" s="23">
        <f t="shared" si="80"/>
        <v>0</v>
      </c>
      <c r="GU29" s="23">
        <f t="shared" si="81"/>
        <v>0</v>
      </c>
      <c r="GV29" s="23">
        <f t="shared" si="82"/>
        <v>0</v>
      </c>
      <c r="GW29" s="23">
        <f t="shared" si="83"/>
        <v>0</v>
      </c>
      <c r="GX29" s="23">
        <f t="shared" si="84"/>
        <v>0</v>
      </c>
      <c r="GY29" s="23">
        <f t="shared" si="85"/>
        <v>0</v>
      </c>
      <c r="GZ29" s="23">
        <f t="shared" si="86"/>
        <v>0</v>
      </c>
      <c r="HA29" s="23">
        <f t="shared" si="87"/>
        <v>0</v>
      </c>
      <c r="HB29" s="23">
        <f t="shared" si="88"/>
        <v>0</v>
      </c>
      <c r="HC29" s="23">
        <f t="shared" si="89"/>
        <v>0</v>
      </c>
      <c r="HD29" s="23">
        <f t="shared" si="90"/>
        <v>0</v>
      </c>
      <c r="HE29" s="23">
        <f t="shared" si="91"/>
        <v>0</v>
      </c>
      <c r="HF29" s="23">
        <f t="shared" si="92"/>
        <v>0</v>
      </c>
      <c r="HG29" s="23">
        <f t="shared" si="93"/>
        <v>0</v>
      </c>
      <c r="HH29" s="23">
        <f t="shared" si="94"/>
        <v>0</v>
      </c>
      <c r="HI29" s="23">
        <f t="shared" si="95"/>
        <v>0</v>
      </c>
      <c r="HJ29" s="23">
        <f t="shared" si="96"/>
        <v>0</v>
      </c>
      <c r="HK29" s="23">
        <f t="shared" si="97"/>
        <v>0</v>
      </c>
      <c r="HL29" s="23">
        <f t="shared" si="98"/>
        <v>0</v>
      </c>
      <c r="HM29" s="23">
        <f t="shared" si="99"/>
        <v>0</v>
      </c>
      <c r="HN29" s="23">
        <f t="shared" si="100"/>
        <v>0</v>
      </c>
      <c r="HO29" s="23">
        <f t="shared" si="101"/>
        <v>0</v>
      </c>
      <c r="HP29" s="23">
        <f t="shared" si="102"/>
        <v>0</v>
      </c>
      <c r="HQ29" s="23">
        <f t="shared" si="103"/>
        <v>0</v>
      </c>
      <c r="HR29" s="23">
        <f t="shared" si="104"/>
        <v>0</v>
      </c>
      <c r="HS29" s="23">
        <f t="shared" si="105"/>
        <v>0</v>
      </c>
      <c r="HT29" s="23">
        <f t="shared" si="106"/>
        <v>0</v>
      </c>
      <c r="HU29" s="23">
        <f t="shared" si="107"/>
        <v>0</v>
      </c>
      <c r="HV29" s="23">
        <f t="shared" si="108"/>
        <v>0</v>
      </c>
      <c r="HW29" s="23">
        <f t="shared" si="109"/>
        <v>0</v>
      </c>
      <c r="HX29" s="23">
        <f t="shared" si="110"/>
        <v>0</v>
      </c>
      <c r="HY29" s="23">
        <f t="shared" si="111"/>
        <v>0</v>
      </c>
      <c r="HZ29" s="23">
        <f t="shared" si="112"/>
        <v>0</v>
      </c>
      <c r="IA29" s="23">
        <f t="shared" si="113"/>
        <v>0</v>
      </c>
      <c r="IB29" s="23">
        <f t="shared" si="114"/>
        <v>0</v>
      </c>
      <c r="IC29" s="23">
        <f t="shared" si="115"/>
        <v>0</v>
      </c>
      <c r="ID29" s="23">
        <f t="shared" si="116"/>
        <v>0</v>
      </c>
      <c r="IE29" s="23">
        <f t="shared" si="117"/>
        <v>0</v>
      </c>
      <c r="IH29" s="170"/>
    </row>
    <row r="30" spans="1:242" s="14" customFormat="1">
      <c r="A30" s="349">
        <f t="shared" si="119"/>
        <v>27</v>
      </c>
      <c r="B30" s="27" t="s">
        <v>376</v>
      </c>
      <c r="C30" s="221" t="s">
        <v>324</v>
      </c>
      <c r="D30" s="471">
        <v>0</v>
      </c>
      <c r="E30" s="471">
        <v>0</v>
      </c>
      <c r="F30" s="471">
        <v>0</v>
      </c>
      <c r="G30" s="471">
        <v>0</v>
      </c>
      <c r="H30" s="471">
        <v>0</v>
      </c>
      <c r="I30" s="471">
        <v>0</v>
      </c>
      <c r="J30" s="471">
        <v>0</v>
      </c>
      <c r="K30" s="471">
        <v>0</v>
      </c>
      <c r="L30" s="472">
        <v>0</v>
      </c>
      <c r="M30" s="221">
        <v>0</v>
      </c>
      <c r="N30" s="221">
        <v>0</v>
      </c>
      <c r="O30" s="221">
        <v>0</v>
      </c>
      <c r="P30" s="221">
        <v>0</v>
      </c>
      <c r="Q30" s="221">
        <v>0</v>
      </c>
      <c r="R30" s="221">
        <v>0</v>
      </c>
      <c r="S30" s="221">
        <v>0</v>
      </c>
      <c r="T30" s="221">
        <v>0</v>
      </c>
      <c r="U30" s="221">
        <v>0</v>
      </c>
      <c r="V30" s="221">
        <v>0</v>
      </c>
      <c r="W30" s="221">
        <v>0</v>
      </c>
      <c r="X30" s="221">
        <v>0</v>
      </c>
      <c r="Y30" s="221">
        <v>0</v>
      </c>
      <c r="Z30" s="221">
        <v>0</v>
      </c>
      <c r="AA30" s="221">
        <v>0</v>
      </c>
      <c r="AB30" s="33">
        <v>0</v>
      </c>
      <c r="AC30" s="221">
        <v>0</v>
      </c>
      <c r="AD30" s="221">
        <v>0</v>
      </c>
      <c r="AE30" s="221">
        <v>0</v>
      </c>
      <c r="AF30" s="221">
        <v>0</v>
      </c>
      <c r="AG30" s="221">
        <v>0</v>
      </c>
      <c r="AH30" s="221">
        <v>0</v>
      </c>
      <c r="AI30" s="221">
        <v>0</v>
      </c>
      <c r="AJ30" s="221">
        <v>0</v>
      </c>
      <c r="AK30" s="221">
        <v>0</v>
      </c>
      <c r="AL30" s="221">
        <v>0</v>
      </c>
      <c r="AM30" s="33">
        <v>0</v>
      </c>
      <c r="AN30" s="33">
        <v>0</v>
      </c>
      <c r="AO30" s="33">
        <v>0</v>
      </c>
      <c r="AP30" s="33">
        <v>0</v>
      </c>
      <c r="AQ30" s="33">
        <v>0</v>
      </c>
      <c r="AR30" s="33">
        <v>0</v>
      </c>
      <c r="AS30" s="33">
        <v>0</v>
      </c>
      <c r="AT30" s="221">
        <v>0</v>
      </c>
      <c r="AU30" s="221">
        <v>0</v>
      </c>
      <c r="AV30" s="221">
        <v>0</v>
      </c>
      <c r="AW30" s="221">
        <v>0</v>
      </c>
      <c r="AX30" s="221">
        <v>0</v>
      </c>
      <c r="AY30" s="221">
        <v>0</v>
      </c>
      <c r="AZ30" s="221">
        <v>0</v>
      </c>
      <c r="BA30" s="221">
        <v>6</v>
      </c>
      <c r="BB30" s="221">
        <v>0</v>
      </c>
      <c r="BC30" s="221">
        <v>0</v>
      </c>
      <c r="BD30" s="221">
        <v>0</v>
      </c>
      <c r="BE30" s="221">
        <v>0</v>
      </c>
      <c r="BF30" s="345">
        <v>120</v>
      </c>
      <c r="BG30" s="345">
        <v>0</v>
      </c>
      <c r="BH30" s="345">
        <v>0</v>
      </c>
      <c r="BI30" s="345">
        <v>0</v>
      </c>
      <c r="BJ30" s="345">
        <v>0</v>
      </c>
      <c r="BK30" s="345">
        <v>0</v>
      </c>
      <c r="BL30" s="345">
        <v>0</v>
      </c>
      <c r="BM30" s="345">
        <v>0</v>
      </c>
      <c r="BN30" s="345">
        <v>0</v>
      </c>
      <c r="BO30" s="345">
        <v>0</v>
      </c>
      <c r="BP30" s="345">
        <v>0</v>
      </c>
      <c r="BQ30" s="345">
        <v>0</v>
      </c>
      <c r="BR30" s="345">
        <v>0</v>
      </c>
      <c r="BS30" s="345">
        <v>0</v>
      </c>
      <c r="BT30" s="345">
        <v>0</v>
      </c>
      <c r="BU30" s="345">
        <v>0</v>
      </c>
      <c r="BV30" s="345">
        <v>0</v>
      </c>
      <c r="BW30" s="345">
        <v>0</v>
      </c>
      <c r="BX30" s="345">
        <v>0</v>
      </c>
      <c r="BY30" s="345">
        <v>0</v>
      </c>
      <c r="BZ30" s="221">
        <v>0</v>
      </c>
      <c r="CA30" s="221">
        <v>0</v>
      </c>
      <c r="CB30" s="221">
        <v>0</v>
      </c>
      <c r="CC30" s="221">
        <v>0</v>
      </c>
      <c r="CD30" s="221">
        <v>0</v>
      </c>
      <c r="CE30" s="221">
        <v>0</v>
      </c>
      <c r="CF30" s="221">
        <v>0</v>
      </c>
      <c r="CG30" s="221">
        <v>0</v>
      </c>
      <c r="CH30" s="221">
        <v>0</v>
      </c>
      <c r="CI30" s="221">
        <v>0</v>
      </c>
      <c r="CJ30" s="221">
        <v>0</v>
      </c>
      <c r="CK30" s="221">
        <v>0</v>
      </c>
      <c r="CL30" s="221">
        <v>0</v>
      </c>
      <c r="CM30" s="221">
        <v>0</v>
      </c>
      <c r="CN30" s="221">
        <v>0</v>
      </c>
      <c r="CO30" s="221">
        <v>0</v>
      </c>
      <c r="CP30" s="221">
        <v>0</v>
      </c>
      <c r="CQ30" s="221">
        <v>0</v>
      </c>
      <c r="CR30" s="221">
        <v>0</v>
      </c>
      <c r="CS30" s="221">
        <v>0</v>
      </c>
      <c r="CT30" s="221">
        <v>0</v>
      </c>
      <c r="CU30" s="221">
        <v>0</v>
      </c>
      <c r="CV30" s="221">
        <v>0</v>
      </c>
      <c r="CW30" s="221">
        <v>0</v>
      </c>
      <c r="CX30" s="221">
        <v>0</v>
      </c>
      <c r="CY30" s="221">
        <v>0</v>
      </c>
      <c r="CZ30" s="221">
        <v>0</v>
      </c>
      <c r="DA30" s="221">
        <v>0</v>
      </c>
      <c r="DB30" s="221">
        <v>0</v>
      </c>
      <c r="DC30" s="221">
        <v>0</v>
      </c>
      <c r="DD30" s="221">
        <v>0</v>
      </c>
      <c r="DE30" s="221">
        <v>0</v>
      </c>
      <c r="DF30" s="221">
        <v>0</v>
      </c>
      <c r="DG30" s="221">
        <v>0</v>
      </c>
      <c r="DH30" s="33">
        <v>0</v>
      </c>
      <c r="DI30" s="33">
        <v>0</v>
      </c>
      <c r="DJ30" s="33">
        <v>0</v>
      </c>
      <c r="DK30" s="292">
        <v>0</v>
      </c>
      <c r="DL30" s="221">
        <v>0</v>
      </c>
      <c r="DM30" s="221">
        <v>120</v>
      </c>
      <c r="DN30" s="33">
        <v>0</v>
      </c>
      <c r="DO30" s="30">
        <f t="shared" si="0"/>
        <v>246</v>
      </c>
      <c r="DP30" s="19">
        <f t="shared" si="118"/>
        <v>20.5</v>
      </c>
      <c r="DQ30" s="202"/>
      <c r="DR30" s="203"/>
      <c r="DS30" s="21">
        <f t="shared" si="1"/>
        <v>0</v>
      </c>
      <c r="DT30" s="23">
        <f t="shared" si="2"/>
        <v>0</v>
      </c>
      <c r="DU30" s="23">
        <f t="shared" si="3"/>
        <v>0</v>
      </c>
      <c r="DV30" s="23">
        <f t="shared" si="4"/>
        <v>0</v>
      </c>
      <c r="DW30" s="23">
        <f t="shared" si="5"/>
        <v>0</v>
      </c>
      <c r="DX30" s="23">
        <f t="shared" si="6"/>
        <v>0</v>
      </c>
      <c r="DY30" s="23">
        <f t="shared" si="7"/>
        <v>0</v>
      </c>
      <c r="DZ30" s="23">
        <f t="shared" si="8"/>
        <v>0</v>
      </c>
      <c r="EA30" s="23">
        <f t="shared" si="9"/>
        <v>0</v>
      </c>
      <c r="EB30" s="23">
        <f t="shared" si="10"/>
        <v>0</v>
      </c>
      <c r="EC30" s="23">
        <f t="shared" si="11"/>
        <v>0</v>
      </c>
      <c r="ED30" s="23">
        <f t="shared" si="12"/>
        <v>0</v>
      </c>
      <c r="EE30" s="23">
        <f t="shared" si="13"/>
        <v>0</v>
      </c>
      <c r="EF30" s="23">
        <f t="shared" si="14"/>
        <v>0</v>
      </c>
      <c r="EG30" s="23">
        <f t="shared" si="15"/>
        <v>0</v>
      </c>
      <c r="EH30" s="23">
        <f t="shared" si="16"/>
        <v>0</v>
      </c>
      <c r="EI30" s="23">
        <f t="shared" si="17"/>
        <v>0</v>
      </c>
      <c r="EJ30" s="23">
        <f t="shared" si="18"/>
        <v>0</v>
      </c>
      <c r="EK30" s="23">
        <f t="shared" si="19"/>
        <v>0</v>
      </c>
      <c r="EL30" s="23">
        <f t="shared" si="20"/>
        <v>0</v>
      </c>
      <c r="EM30" s="23">
        <f t="shared" si="21"/>
        <v>0</v>
      </c>
      <c r="EN30" s="23">
        <f t="shared" si="22"/>
        <v>0</v>
      </c>
      <c r="EO30" s="23">
        <f t="shared" si="23"/>
        <v>0</v>
      </c>
      <c r="EP30" s="23">
        <f t="shared" si="24"/>
        <v>0</v>
      </c>
      <c r="EQ30" s="23">
        <f t="shared" si="25"/>
        <v>0</v>
      </c>
      <c r="ER30" s="23">
        <f t="shared" si="26"/>
        <v>0</v>
      </c>
      <c r="ES30" s="23">
        <f t="shared" si="27"/>
        <v>0</v>
      </c>
      <c r="ET30" s="23">
        <f t="shared" si="28"/>
        <v>0</v>
      </c>
      <c r="EU30" s="23">
        <f t="shared" si="29"/>
        <v>0</v>
      </c>
      <c r="EV30" s="23">
        <f t="shared" si="30"/>
        <v>0</v>
      </c>
      <c r="EW30" s="23">
        <f t="shared" si="31"/>
        <v>0</v>
      </c>
      <c r="EX30" s="23">
        <f t="shared" si="32"/>
        <v>0</v>
      </c>
      <c r="EY30" s="23">
        <f t="shared" si="33"/>
        <v>0</v>
      </c>
      <c r="EZ30" s="23">
        <f t="shared" si="34"/>
        <v>0</v>
      </c>
      <c r="FA30" s="23">
        <f t="shared" si="35"/>
        <v>0</v>
      </c>
      <c r="FB30" s="23">
        <f t="shared" si="36"/>
        <v>0</v>
      </c>
      <c r="FC30" s="23">
        <f t="shared" si="37"/>
        <v>0</v>
      </c>
      <c r="FD30" s="23">
        <f t="shared" si="38"/>
        <v>0</v>
      </c>
      <c r="FE30" s="23">
        <f t="shared" si="39"/>
        <v>0</v>
      </c>
      <c r="FF30" s="23">
        <f t="shared" si="40"/>
        <v>0</v>
      </c>
      <c r="FG30" s="23">
        <f t="shared" si="41"/>
        <v>0</v>
      </c>
      <c r="FH30" s="23">
        <f t="shared" si="42"/>
        <v>0</v>
      </c>
      <c r="FI30" s="23">
        <f t="shared" si="43"/>
        <v>0</v>
      </c>
      <c r="FJ30" s="23">
        <f t="shared" si="44"/>
        <v>0</v>
      </c>
      <c r="FK30" s="23">
        <f t="shared" si="45"/>
        <v>0</v>
      </c>
      <c r="FL30" s="23">
        <f t="shared" si="46"/>
        <v>0</v>
      </c>
      <c r="FM30" s="23">
        <f t="shared" si="47"/>
        <v>0</v>
      </c>
      <c r="FN30" s="23">
        <f t="shared" si="48"/>
        <v>0</v>
      </c>
      <c r="FO30" s="23">
        <f t="shared" si="49"/>
        <v>0</v>
      </c>
      <c r="FP30" s="23">
        <f t="shared" si="50"/>
        <v>0</v>
      </c>
      <c r="FQ30" s="23">
        <f t="shared" si="51"/>
        <v>0</v>
      </c>
      <c r="FR30" s="23">
        <f t="shared" si="52"/>
        <v>0</v>
      </c>
      <c r="FS30" s="23">
        <f t="shared" si="53"/>
        <v>0</v>
      </c>
      <c r="FT30" s="23">
        <f t="shared" si="54"/>
        <v>0</v>
      </c>
      <c r="FU30" s="23">
        <f t="shared" si="55"/>
        <v>0</v>
      </c>
      <c r="FV30" s="23">
        <f t="shared" si="56"/>
        <v>0</v>
      </c>
      <c r="FW30" s="23">
        <f t="shared" si="57"/>
        <v>0</v>
      </c>
      <c r="FX30" s="23">
        <f t="shared" si="58"/>
        <v>0</v>
      </c>
      <c r="FY30" s="23">
        <f t="shared" si="59"/>
        <v>0</v>
      </c>
      <c r="FZ30" s="23">
        <f t="shared" si="60"/>
        <v>0</v>
      </c>
      <c r="GA30" s="23">
        <f t="shared" si="61"/>
        <v>0</v>
      </c>
      <c r="GB30" s="23">
        <f t="shared" si="62"/>
        <v>0</v>
      </c>
      <c r="GC30" s="23">
        <f t="shared" si="63"/>
        <v>0</v>
      </c>
      <c r="GD30" s="23">
        <f t="shared" si="64"/>
        <v>0</v>
      </c>
      <c r="GE30" s="23">
        <f t="shared" si="65"/>
        <v>0</v>
      </c>
      <c r="GF30" s="23">
        <f t="shared" si="66"/>
        <v>0</v>
      </c>
      <c r="GG30" s="23">
        <f t="shared" si="67"/>
        <v>0</v>
      </c>
      <c r="GH30" s="23">
        <f t="shared" si="68"/>
        <v>0</v>
      </c>
      <c r="GI30" s="23">
        <f t="shared" si="69"/>
        <v>0</v>
      </c>
      <c r="GJ30" s="23">
        <f t="shared" si="70"/>
        <v>0</v>
      </c>
      <c r="GK30" s="23">
        <f t="shared" si="71"/>
        <v>0</v>
      </c>
      <c r="GL30" s="23">
        <f t="shared" si="72"/>
        <v>0</v>
      </c>
      <c r="GM30" s="23">
        <f t="shared" si="73"/>
        <v>0</v>
      </c>
      <c r="GN30" s="23">
        <f t="shared" si="74"/>
        <v>0</v>
      </c>
      <c r="GO30" s="23">
        <f t="shared" si="75"/>
        <v>0</v>
      </c>
      <c r="GP30" s="23">
        <f t="shared" si="76"/>
        <v>0</v>
      </c>
      <c r="GQ30" s="23">
        <f t="shared" si="77"/>
        <v>0</v>
      </c>
      <c r="GR30" s="23">
        <f t="shared" si="78"/>
        <v>0</v>
      </c>
      <c r="GS30" s="23">
        <f t="shared" si="79"/>
        <v>0</v>
      </c>
      <c r="GT30" s="23">
        <f t="shared" si="80"/>
        <v>0</v>
      </c>
      <c r="GU30" s="23">
        <f t="shared" si="81"/>
        <v>0</v>
      </c>
      <c r="GV30" s="23">
        <f t="shared" si="82"/>
        <v>0</v>
      </c>
      <c r="GW30" s="23">
        <f t="shared" si="83"/>
        <v>0</v>
      </c>
      <c r="GX30" s="23">
        <f t="shared" si="84"/>
        <v>0</v>
      </c>
      <c r="GY30" s="23">
        <f t="shared" si="85"/>
        <v>0</v>
      </c>
      <c r="GZ30" s="23">
        <f t="shared" si="86"/>
        <v>0</v>
      </c>
      <c r="HA30" s="23">
        <f t="shared" si="87"/>
        <v>0</v>
      </c>
      <c r="HB30" s="23">
        <f t="shared" si="88"/>
        <v>0</v>
      </c>
      <c r="HC30" s="23">
        <f t="shared" si="89"/>
        <v>0</v>
      </c>
      <c r="HD30" s="23">
        <f t="shared" si="90"/>
        <v>0</v>
      </c>
      <c r="HE30" s="23">
        <f t="shared" si="91"/>
        <v>0</v>
      </c>
      <c r="HF30" s="23">
        <f t="shared" si="92"/>
        <v>0</v>
      </c>
      <c r="HG30" s="23">
        <f t="shared" si="93"/>
        <v>0</v>
      </c>
      <c r="HH30" s="23">
        <f t="shared" si="94"/>
        <v>0</v>
      </c>
      <c r="HI30" s="23">
        <f t="shared" si="95"/>
        <v>0</v>
      </c>
      <c r="HJ30" s="23">
        <f t="shared" si="96"/>
        <v>0</v>
      </c>
      <c r="HK30" s="23">
        <f t="shared" si="97"/>
        <v>0</v>
      </c>
      <c r="HL30" s="23">
        <f t="shared" si="98"/>
        <v>0</v>
      </c>
      <c r="HM30" s="23">
        <f t="shared" si="99"/>
        <v>0</v>
      </c>
      <c r="HN30" s="23">
        <f t="shared" si="100"/>
        <v>0</v>
      </c>
      <c r="HO30" s="23">
        <f t="shared" si="101"/>
        <v>0</v>
      </c>
      <c r="HP30" s="23">
        <f t="shared" si="102"/>
        <v>0</v>
      </c>
      <c r="HQ30" s="23">
        <f t="shared" si="103"/>
        <v>0</v>
      </c>
      <c r="HR30" s="23">
        <f t="shared" si="104"/>
        <v>0</v>
      </c>
      <c r="HS30" s="23">
        <f t="shared" si="105"/>
        <v>0</v>
      </c>
      <c r="HT30" s="23">
        <f t="shared" si="106"/>
        <v>0</v>
      </c>
      <c r="HU30" s="23">
        <f t="shared" si="107"/>
        <v>0</v>
      </c>
      <c r="HV30" s="23">
        <f t="shared" si="108"/>
        <v>0</v>
      </c>
      <c r="HW30" s="23">
        <f t="shared" si="109"/>
        <v>0</v>
      </c>
      <c r="HX30" s="23">
        <f t="shared" si="110"/>
        <v>0</v>
      </c>
      <c r="HY30" s="23">
        <f t="shared" si="111"/>
        <v>0</v>
      </c>
      <c r="HZ30" s="23">
        <f t="shared" si="112"/>
        <v>0</v>
      </c>
      <c r="IA30" s="23">
        <f t="shared" si="113"/>
        <v>0</v>
      </c>
      <c r="IB30" s="23">
        <f t="shared" si="114"/>
        <v>0</v>
      </c>
      <c r="IC30" s="23">
        <f t="shared" si="115"/>
        <v>0</v>
      </c>
      <c r="ID30" s="23">
        <f t="shared" si="116"/>
        <v>0</v>
      </c>
      <c r="IE30" s="23">
        <f t="shared" si="117"/>
        <v>0</v>
      </c>
      <c r="IH30" s="170"/>
    </row>
    <row r="31" spans="1:242" s="14" customFormat="1">
      <c r="A31" s="349">
        <f t="shared" si="119"/>
        <v>28</v>
      </c>
      <c r="B31" s="27" t="s">
        <v>391</v>
      </c>
      <c r="C31" s="221" t="s">
        <v>324</v>
      </c>
      <c r="D31" s="471">
        <v>0</v>
      </c>
      <c r="E31" s="471">
        <v>0</v>
      </c>
      <c r="F31" s="471">
        <v>0</v>
      </c>
      <c r="G31" s="471">
        <v>0</v>
      </c>
      <c r="H31" s="471">
        <v>0</v>
      </c>
      <c r="I31" s="471">
        <v>0</v>
      </c>
      <c r="J31" s="471">
        <v>0</v>
      </c>
      <c r="K31" s="471">
        <v>0</v>
      </c>
      <c r="L31" s="472">
        <v>0</v>
      </c>
      <c r="M31" s="221">
        <v>0</v>
      </c>
      <c r="N31" s="221">
        <v>0</v>
      </c>
      <c r="O31" s="221">
        <v>0</v>
      </c>
      <c r="P31" s="221">
        <v>0</v>
      </c>
      <c r="Q31" s="221">
        <v>0</v>
      </c>
      <c r="R31" s="221">
        <v>0</v>
      </c>
      <c r="S31" s="221">
        <v>0</v>
      </c>
      <c r="T31" s="221">
        <v>0</v>
      </c>
      <c r="U31" s="221">
        <v>0</v>
      </c>
      <c r="V31" s="221">
        <v>0</v>
      </c>
      <c r="W31" s="221">
        <v>0</v>
      </c>
      <c r="X31" s="221">
        <v>0</v>
      </c>
      <c r="Y31" s="221">
        <v>0</v>
      </c>
      <c r="Z31" s="221">
        <v>0</v>
      </c>
      <c r="AA31" s="221">
        <v>0</v>
      </c>
      <c r="AB31" s="33">
        <v>0</v>
      </c>
      <c r="AC31" s="221">
        <v>0</v>
      </c>
      <c r="AD31" s="221">
        <v>0</v>
      </c>
      <c r="AE31" s="221">
        <v>0</v>
      </c>
      <c r="AF31" s="221">
        <v>0</v>
      </c>
      <c r="AG31" s="221">
        <v>0</v>
      </c>
      <c r="AH31" s="221">
        <v>0</v>
      </c>
      <c r="AI31" s="221">
        <v>0</v>
      </c>
      <c r="AJ31" s="221">
        <v>0</v>
      </c>
      <c r="AK31" s="221">
        <v>0</v>
      </c>
      <c r="AL31" s="221">
        <v>0</v>
      </c>
      <c r="AM31" s="33">
        <v>0</v>
      </c>
      <c r="AN31" s="33">
        <v>0</v>
      </c>
      <c r="AO31" s="33">
        <v>0</v>
      </c>
      <c r="AP31" s="33">
        <v>0</v>
      </c>
      <c r="AQ31" s="33">
        <v>0</v>
      </c>
      <c r="AR31" s="33">
        <v>0</v>
      </c>
      <c r="AS31" s="33">
        <v>0</v>
      </c>
      <c r="AT31" s="221">
        <v>0</v>
      </c>
      <c r="AU31" s="221">
        <v>0</v>
      </c>
      <c r="AV31" s="221">
        <v>0</v>
      </c>
      <c r="AW31" s="221">
        <v>0</v>
      </c>
      <c r="AX31" s="221">
        <v>0</v>
      </c>
      <c r="AY31" s="221">
        <v>0</v>
      </c>
      <c r="AZ31" s="221">
        <v>0</v>
      </c>
      <c r="BA31" s="221">
        <v>0</v>
      </c>
      <c r="BB31" s="221">
        <v>0</v>
      </c>
      <c r="BC31" s="221">
        <v>0</v>
      </c>
      <c r="BD31" s="221">
        <v>0</v>
      </c>
      <c r="BE31" s="221">
        <v>0</v>
      </c>
      <c r="BF31" s="345">
        <v>0</v>
      </c>
      <c r="BG31" s="345">
        <v>0</v>
      </c>
      <c r="BH31" s="345">
        <v>0</v>
      </c>
      <c r="BI31" s="345">
        <v>0</v>
      </c>
      <c r="BJ31" s="345">
        <v>0</v>
      </c>
      <c r="BK31" s="345">
        <v>0</v>
      </c>
      <c r="BL31" s="345">
        <v>0</v>
      </c>
      <c r="BM31" s="345">
        <v>0</v>
      </c>
      <c r="BN31" s="345">
        <v>0</v>
      </c>
      <c r="BO31" s="345">
        <v>0</v>
      </c>
      <c r="BP31" s="345">
        <v>0</v>
      </c>
      <c r="BQ31" s="345">
        <v>0</v>
      </c>
      <c r="BR31" s="345">
        <v>0</v>
      </c>
      <c r="BS31" s="345">
        <v>0</v>
      </c>
      <c r="BT31" s="345">
        <v>0</v>
      </c>
      <c r="BU31" s="345">
        <v>0</v>
      </c>
      <c r="BV31" s="345">
        <v>0</v>
      </c>
      <c r="BW31" s="345">
        <v>0</v>
      </c>
      <c r="BX31" s="345">
        <v>0</v>
      </c>
      <c r="BY31" s="345">
        <v>0</v>
      </c>
      <c r="BZ31" s="221">
        <v>0</v>
      </c>
      <c r="CA31" s="221">
        <v>0</v>
      </c>
      <c r="CB31" s="221">
        <v>0</v>
      </c>
      <c r="CC31" s="221">
        <v>0</v>
      </c>
      <c r="CD31" s="221">
        <v>0</v>
      </c>
      <c r="CE31" s="221">
        <v>0</v>
      </c>
      <c r="CF31" s="221">
        <v>0</v>
      </c>
      <c r="CG31" s="221">
        <v>0</v>
      </c>
      <c r="CH31" s="221">
        <v>0</v>
      </c>
      <c r="CI31" s="221">
        <v>0</v>
      </c>
      <c r="CJ31" s="221">
        <v>0</v>
      </c>
      <c r="CK31" s="221">
        <v>0</v>
      </c>
      <c r="CL31" s="221">
        <v>0</v>
      </c>
      <c r="CM31" s="221">
        <v>0</v>
      </c>
      <c r="CN31" s="221">
        <v>0</v>
      </c>
      <c r="CO31" s="221">
        <v>0</v>
      </c>
      <c r="CP31" s="221">
        <v>0</v>
      </c>
      <c r="CQ31" s="221">
        <v>0</v>
      </c>
      <c r="CR31" s="221">
        <v>0</v>
      </c>
      <c r="CS31" s="221">
        <v>0</v>
      </c>
      <c r="CT31" s="221">
        <v>0</v>
      </c>
      <c r="CU31" s="221">
        <v>0</v>
      </c>
      <c r="CV31" s="221">
        <v>0</v>
      </c>
      <c r="CW31" s="221">
        <v>0</v>
      </c>
      <c r="CX31" s="221">
        <v>0</v>
      </c>
      <c r="CY31" s="221">
        <v>0</v>
      </c>
      <c r="CZ31" s="221">
        <v>0</v>
      </c>
      <c r="DA31" s="221">
        <v>0</v>
      </c>
      <c r="DB31" s="221">
        <v>0</v>
      </c>
      <c r="DC31" s="221">
        <v>0</v>
      </c>
      <c r="DD31" s="221">
        <v>0</v>
      </c>
      <c r="DE31" s="221">
        <v>0</v>
      </c>
      <c r="DF31" s="221">
        <v>0</v>
      </c>
      <c r="DG31" s="221">
        <v>0</v>
      </c>
      <c r="DH31" s="33">
        <v>0</v>
      </c>
      <c r="DI31" s="33">
        <v>0</v>
      </c>
      <c r="DJ31" s="33">
        <v>288</v>
      </c>
      <c r="DK31" s="292">
        <v>259.2</v>
      </c>
      <c r="DL31" s="221">
        <v>0</v>
      </c>
      <c r="DM31" s="221">
        <v>0</v>
      </c>
      <c r="DN31" s="33">
        <v>0</v>
      </c>
      <c r="DO31" s="30">
        <f t="shared" si="0"/>
        <v>547.20000000000005</v>
      </c>
      <c r="DP31" s="19">
        <f t="shared" si="118"/>
        <v>45.6</v>
      </c>
      <c r="DQ31" s="202"/>
      <c r="DR31" s="203"/>
      <c r="DS31" s="21">
        <f t="shared" si="1"/>
        <v>0</v>
      </c>
      <c r="DT31" s="23">
        <f t="shared" si="2"/>
        <v>0</v>
      </c>
      <c r="DU31" s="23">
        <f t="shared" si="3"/>
        <v>0</v>
      </c>
      <c r="DV31" s="23">
        <f t="shared" si="4"/>
        <v>0</v>
      </c>
      <c r="DW31" s="23">
        <f t="shared" si="5"/>
        <v>0</v>
      </c>
      <c r="DX31" s="23">
        <f t="shared" si="6"/>
        <v>0</v>
      </c>
      <c r="DY31" s="23">
        <f t="shared" si="7"/>
        <v>0</v>
      </c>
      <c r="DZ31" s="23">
        <f t="shared" si="8"/>
        <v>0</v>
      </c>
      <c r="EA31" s="23">
        <f t="shared" si="9"/>
        <v>0</v>
      </c>
      <c r="EB31" s="23">
        <f t="shared" si="10"/>
        <v>0</v>
      </c>
      <c r="EC31" s="23">
        <f t="shared" si="11"/>
        <v>0</v>
      </c>
      <c r="ED31" s="23">
        <f t="shared" si="12"/>
        <v>0</v>
      </c>
      <c r="EE31" s="23">
        <f t="shared" si="13"/>
        <v>0</v>
      </c>
      <c r="EF31" s="23">
        <f t="shared" si="14"/>
        <v>0</v>
      </c>
      <c r="EG31" s="23">
        <f t="shared" si="15"/>
        <v>0</v>
      </c>
      <c r="EH31" s="23">
        <f t="shared" si="16"/>
        <v>0</v>
      </c>
      <c r="EI31" s="23">
        <f t="shared" si="17"/>
        <v>0</v>
      </c>
      <c r="EJ31" s="23">
        <f t="shared" si="18"/>
        <v>0</v>
      </c>
      <c r="EK31" s="23">
        <f t="shared" si="19"/>
        <v>0</v>
      </c>
      <c r="EL31" s="23">
        <f t="shared" si="20"/>
        <v>0</v>
      </c>
      <c r="EM31" s="23">
        <f t="shared" si="21"/>
        <v>0</v>
      </c>
      <c r="EN31" s="23">
        <f t="shared" si="22"/>
        <v>0</v>
      </c>
      <c r="EO31" s="23">
        <f t="shared" si="23"/>
        <v>0</v>
      </c>
      <c r="EP31" s="23">
        <f t="shared" si="24"/>
        <v>0</v>
      </c>
      <c r="EQ31" s="23">
        <f t="shared" si="25"/>
        <v>0</v>
      </c>
      <c r="ER31" s="23">
        <f t="shared" si="26"/>
        <v>0</v>
      </c>
      <c r="ES31" s="23">
        <f t="shared" si="27"/>
        <v>0</v>
      </c>
      <c r="ET31" s="23">
        <f t="shared" si="28"/>
        <v>0</v>
      </c>
      <c r="EU31" s="23">
        <f t="shared" si="29"/>
        <v>0</v>
      </c>
      <c r="EV31" s="23">
        <f t="shared" si="30"/>
        <v>0</v>
      </c>
      <c r="EW31" s="23">
        <f t="shared" si="31"/>
        <v>0</v>
      </c>
      <c r="EX31" s="23">
        <f t="shared" si="32"/>
        <v>0</v>
      </c>
      <c r="EY31" s="23">
        <f t="shared" si="33"/>
        <v>0</v>
      </c>
      <c r="EZ31" s="23">
        <f t="shared" si="34"/>
        <v>0</v>
      </c>
      <c r="FA31" s="23">
        <f t="shared" si="35"/>
        <v>0</v>
      </c>
      <c r="FB31" s="23">
        <f t="shared" si="36"/>
        <v>0</v>
      </c>
      <c r="FC31" s="23">
        <f t="shared" si="37"/>
        <v>0</v>
      </c>
      <c r="FD31" s="23">
        <f t="shared" si="38"/>
        <v>0</v>
      </c>
      <c r="FE31" s="23">
        <f t="shared" si="39"/>
        <v>0</v>
      </c>
      <c r="FF31" s="23">
        <f t="shared" si="40"/>
        <v>0</v>
      </c>
      <c r="FG31" s="23">
        <f t="shared" si="41"/>
        <v>0</v>
      </c>
      <c r="FH31" s="23">
        <f t="shared" si="42"/>
        <v>0</v>
      </c>
      <c r="FI31" s="23">
        <f t="shared" si="43"/>
        <v>0</v>
      </c>
      <c r="FJ31" s="23">
        <f t="shared" si="44"/>
        <v>0</v>
      </c>
      <c r="FK31" s="23">
        <f t="shared" si="45"/>
        <v>0</v>
      </c>
      <c r="FL31" s="23">
        <f t="shared" si="46"/>
        <v>0</v>
      </c>
      <c r="FM31" s="23">
        <f t="shared" si="47"/>
        <v>0</v>
      </c>
      <c r="FN31" s="23">
        <f t="shared" si="48"/>
        <v>0</v>
      </c>
      <c r="FO31" s="23">
        <f t="shared" si="49"/>
        <v>0</v>
      </c>
      <c r="FP31" s="23">
        <f t="shared" si="50"/>
        <v>0</v>
      </c>
      <c r="FQ31" s="23">
        <f t="shared" si="51"/>
        <v>0</v>
      </c>
      <c r="FR31" s="23">
        <f t="shared" si="52"/>
        <v>0</v>
      </c>
      <c r="FS31" s="23">
        <f t="shared" si="53"/>
        <v>0</v>
      </c>
      <c r="FT31" s="23">
        <f t="shared" si="54"/>
        <v>0</v>
      </c>
      <c r="FU31" s="23">
        <f t="shared" si="55"/>
        <v>0</v>
      </c>
      <c r="FV31" s="23">
        <f t="shared" si="56"/>
        <v>0</v>
      </c>
      <c r="FW31" s="23">
        <f t="shared" si="57"/>
        <v>0</v>
      </c>
      <c r="FX31" s="23">
        <f t="shared" si="58"/>
        <v>0</v>
      </c>
      <c r="FY31" s="23">
        <f t="shared" si="59"/>
        <v>0</v>
      </c>
      <c r="FZ31" s="23">
        <f t="shared" si="60"/>
        <v>0</v>
      </c>
      <c r="GA31" s="23">
        <f t="shared" si="61"/>
        <v>0</v>
      </c>
      <c r="GB31" s="23">
        <f t="shared" si="62"/>
        <v>0</v>
      </c>
      <c r="GC31" s="23">
        <f t="shared" si="63"/>
        <v>0</v>
      </c>
      <c r="GD31" s="23">
        <f t="shared" si="64"/>
        <v>0</v>
      </c>
      <c r="GE31" s="23">
        <f t="shared" si="65"/>
        <v>0</v>
      </c>
      <c r="GF31" s="23">
        <f t="shared" si="66"/>
        <v>0</v>
      </c>
      <c r="GG31" s="23">
        <f t="shared" si="67"/>
        <v>0</v>
      </c>
      <c r="GH31" s="23">
        <f t="shared" si="68"/>
        <v>0</v>
      </c>
      <c r="GI31" s="23">
        <f t="shared" si="69"/>
        <v>0</v>
      </c>
      <c r="GJ31" s="23">
        <f t="shared" si="70"/>
        <v>0</v>
      </c>
      <c r="GK31" s="23">
        <f t="shared" si="71"/>
        <v>0</v>
      </c>
      <c r="GL31" s="23">
        <f t="shared" si="72"/>
        <v>0</v>
      </c>
      <c r="GM31" s="23">
        <f t="shared" si="73"/>
        <v>0</v>
      </c>
      <c r="GN31" s="23">
        <f t="shared" si="74"/>
        <v>0</v>
      </c>
      <c r="GO31" s="23">
        <f t="shared" si="75"/>
        <v>0</v>
      </c>
      <c r="GP31" s="23">
        <f t="shared" si="76"/>
        <v>0</v>
      </c>
      <c r="GQ31" s="23">
        <f t="shared" si="77"/>
        <v>0</v>
      </c>
      <c r="GR31" s="23">
        <f t="shared" si="78"/>
        <v>0</v>
      </c>
      <c r="GS31" s="23">
        <f t="shared" si="79"/>
        <v>0</v>
      </c>
      <c r="GT31" s="23">
        <f t="shared" si="80"/>
        <v>0</v>
      </c>
      <c r="GU31" s="23">
        <f t="shared" si="81"/>
        <v>0</v>
      </c>
      <c r="GV31" s="23">
        <f t="shared" si="82"/>
        <v>0</v>
      </c>
      <c r="GW31" s="23">
        <f t="shared" si="83"/>
        <v>0</v>
      </c>
      <c r="GX31" s="23">
        <f t="shared" si="84"/>
        <v>0</v>
      </c>
      <c r="GY31" s="23">
        <f t="shared" si="85"/>
        <v>0</v>
      </c>
      <c r="GZ31" s="23">
        <f t="shared" si="86"/>
        <v>0</v>
      </c>
      <c r="HA31" s="23">
        <f t="shared" si="87"/>
        <v>0</v>
      </c>
      <c r="HB31" s="23">
        <f t="shared" si="88"/>
        <v>0</v>
      </c>
      <c r="HC31" s="23">
        <f t="shared" si="89"/>
        <v>0</v>
      </c>
      <c r="HD31" s="23">
        <f t="shared" si="90"/>
        <v>0</v>
      </c>
      <c r="HE31" s="23">
        <f t="shared" si="91"/>
        <v>0</v>
      </c>
      <c r="HF31" s="23">
        <f t="shared" si="92"/>
        <v>0</v>
      </c>
      <c r="HG31" s="23">
        <f t="shared" si="93"/>
        <v>0</v>
      </c>
      <c r="HH31" s="23">
        <f t="shared" si="94"/>
        <v>0</v>
      </c>
      <c r="HI31" s="23">
        <f t="shared" si="95"/>
        <v>0</v>
      </c>
      <c r="HJ31" s="23">
        <f t="shared" si="96"/>
        <v>0</v>
      </c>
      <c r="HK31" s="23">
        <f t="shared" si="97"/>
        <v>0</v>
      </c>
      <c r="HL31" s="23">
        <f t="shared" si="98"/>
        <v>0</v>
      </c>
      <c r="HM31" s="23">
        <f t="shared" si="99"/>
        <v>0</v>
      </c>
      <c r="HN31" s="23">
        <f t="shared" si="100"/>
        <v>0</v>
      </c>
      <c r="HO31" s="23">
        <f t="shared" si="101"/>
        <v>0</v>
      </c>
      <c r="HP31" s="23">
        <f t="shared" si="102"/>
        <v>0</v>
      </c>
      <c r="HQ31" s="23">
        <f t="shared" si="103"/>
        <v>0</v>
      </c>
      <c r="HR31" s="23">
        <f t="shared" si="104"/>
        <v>0</v>
      </c>
      <c r="HS31" s="23">
        <f t="shared" si="105"/>
        <v>0</v>
      </c>
      <c r="HT31" s="23">
        <f t="shared" si="106"/>
        <v>0</v>
      </c>
      <c r="HU31" s="23">
        <f t="shared" si="107"/>
        <v>0</v>
      </c>
      <c r="HV31" s="23">
        <f t="shared" si="108"/>
        <v>0</v>
      </c>
      <c r="HW31" s="23">
        <f t="shared" si="109"/>
        <v>0</v>
      </c>
      <c r="HX31" s="23">
        <f t="shared" si="110"/>
        <v>0</v>
      </c>
      <c r="HY31" s="23">
        <f t="shared" si="111"/>
        <v>0</v>
      </c>
      <c r="HZ31" s="23">
        <f t="shared" si="112"/>
        <v>0</v>
      </c>
      <c r="IA31" s="23">
        <f t="shared" si="113"/>
        <v>0</v>
      </c>
      <c r="IB31" s="23">
        <f t="shared" si="114"/>
        <v>0</v>
      </c>
      <c r="IC31" s="23">
        <f t="shared" si="115"/>
        <v>0</v>
      </c>
      <c r="ID31" s="23">
        <f t="shared" si="116"/>
        <v>0</v>
      </c>
      <c r="IE31" s="23">
        <f t="shared" si="117"/>
        <v>0</v>
      </c>
      <c r="IH31" s="170"/>
    </row>
    <row r="32" spans="1:242" s="14" customFormat="1">
      <c r="A32" s="349">
        <f t="shared" si="119"/>
        <v>29</v>
      </c>
      <c r="B32" s="27" t="s">
        <v>392</v>
      </c>
      <c r="C32" s="221" t="s">
        <v>313</v>
      </c>
      <c r="D32" s="473">
        <v>1200</v>
      </c>
      <c r="E32" s="471">
        <v>120</v>
      </c>
      <c r="F32" s="473">
        <v>2520</v>
      </c>
      <c r="G32" s="471">
        <v>72</v>
      </c>
      <c r="H32" s="471">
        <v>72</v>
      </c>
      <c r="I32" s="471">
        <v>72</v>
      </c>
      <c r="J32" s="471">
        <v>36</v>
      </c>
      <c r="K32" s="471">
        <v>72</v>
      </c>
      <c r="L32" s="472">
        <v>60</v>
      </c>
      <c r="M32" s="221">
        <v>180</v>
      </c>
      <c r="N32" s="221">
        <v>6</v>
      </c>
      <c r="O32" s="221">
        <v>480</v>
      </c>
      <c r="P32" s="221">
        <v>540</v>
      </c>
      <c r="Q32" s="221">
        <v>18</v>
      </c>
      <c r="R32" s="221">
        <v>210</v>
      </c>
      <c r="S32" s="221">
        <v>180</v>
      </c>
      <c r="T32" s="221">
        <v>60</v>
      </c>
      <c r="U32" s="221">
        <v>60</v>
      </c>
      <c r="V32" s="221">
        <v>30</v>
      </c>
      <c r="W32" s="221">
        <v>60</v>
      </c>
      <c r="X32" s="221">
        <v>30</v>
      </c>
      <c r="Y32" s="221">
        <v>6</v>
      </c>
      <c r="Z32" s="221">
        <v>6</v>
      </c>
      <c r="AA32" s="221">
        <v>36</v>
      </c>
      <c r="AB32" s="33">
        <v>12</v>
      </c>
      <c r="AC32" s="221">
        <v>36</v>
      </c>
      <c r="AD32" s="221">
        <v>18</v>
      </c>
      <c r="AE32" s="221">
        <v>240</v>
      </c>
      <c r="AF32" s="221">
        <v>6</v>
      </c>
      <c r="AG32" s="221">
        <v>18</v>
      </c>
      <c r="AH32" s="221">
        <v>96</v>
      </c>
      <c r="AI32" s="221">
        <v>6</v>
      </c>
      <c r="AJ32" s="221">
        <v>18</v>
      </c>
      <c r="AK32" s="221">
        <v>18</v>
      </c>
      <c r="AL32" s="221">
        <v>24</v>
      </c>
      <c r="AM32" s="33">
        <v>350</v>
      </c>
      <c r="AN32" s="33">
        <v>60</v>
      </c>
      <c r="AO32" s="33">
        <v>60</v>
      </c>
      <c r="AP32" s="33">
        <v>60</v>
      </c>
      <c r="AQ32" s="33">
        <v>132</v>
      </c>
      <c r="AR32" s="33">
        <v>60</v>
      </c>
      <c r="AS32" s="33">
        <v>60</v>
      </c>
      <c r="AT32" s="221">
        <v>120</v>
      </c>
      <c r="AU32" s="221">
        <v>810</v>
      </c>
      <c r="AV32" s="221">
        <v>450</v>
      </c>
      <c r="AW32" s="221">
        <v>60</v>
      </c>
      <c r="AX32" s="221">
        <v>60</v>
      </c>
      <c r="AY32" s="221">
        <v>60</v>
      </c>
      <c r="AZ32" s="221">
        <v>60</v>
      </c>
      <c r="BA32" s="221">
        <v>72</v>
      </c>
      <c r="BB32" s="221">
        <v>180</v>
      </c>
      <c r="BC32" s="221">
        <v>120</v>
      </c>
      <c r="BD32" s="221">
        <v>24</v>
      </c>
      <c r="BE32" s="221">
        <v>40</v>
      </c>
      <c r="BF32" s="345">
        <v>600</v>
      </c>
      <c r="BG32" s="345">
        <v>36</v>
      </c>
      <c r="BH32" s="345">
        <v>24</v>
      </c>
      <c r="BI32" s="345">
        <v>18</v>
      </c>
      <c r="BJ32" s="345">
        <v>36</v>
      </c>
      <c r="BK32" s="345">
        <v>48</v>
      </c>
      <c r="BL32" s="345">
        <v>18</v>
      </c>
      <c r="BM32" s="345">
        <v>24</v>
      </c>
      <c r="BN32" s="345">
        <v>72</v>
      </c>
      <c r="BO32" s="345">
        <v>144</v>
      </c>
      <c r="BP32" s="345">
        <v>24</v>
      </c>
      <c r="BQ32" s="345">
        <v>144</v>
      </c>
      <c r="BR32" s="345">
        <v>24</v>
      </c>
      <c r="BS32" s="345">
        <v>96</v>
      </c>
      <c r="BT32" s="345">
        <v>36</v>
      </c>
      <c r="BU32" s="345">
        <v>600</v>
      </c>
      <c r="BV32" s="345">
        <v>72</v>
      </c>
      <c r="BW32" s="345">
        <v>30</v>
      </c>
      <c r="BX32" s="345">
        <v>42</v>
      </c>
      <c r="BY32" s="345">
        <v>60</v>
      </c>
      <c r="BZ32" s="221">
        <v>90</v>
      </c>
      <c r="CA32" s="221">
        <v>48</v>
      </c>
      <c r="CB32" s="221">
        <v>60</v>
      </c>
      <c r="CC32" s="221">
        <v>24</v>
      </c>
      <c r="CD32" s="221">
        <v>6</v>
      </c>
      <c r="CE32" s="221">
        <v>6</v>
      </c>
      <c r="CF32" s="221">
        <v>48</v>
      </c>
      <c r="CG32" s="221">
        <v>840</v>
      </c>
      <c r="CH32" s="221">
        <v>24</v>
      </c>
      <c r="CI32" s="221">
        <v>24</v>
      </c>
      <c r="CJ32" s="221">
        <v>60</v>
      </c>
      <c r="CK32" s="221">
        <v>90</v>
      </c>
      <c r="CL32" s="221">
        <v>24</v>
      </c>
      <c r="CM32" s="221">
        <v>6</v>
      </c>
      <c r="CN32" s="221">
        <v>12</v>
      </c>
      <c r="CO32" s="221">
        <v>24</v>
      </c>
      <c r="CP32" s="221">
        <v>48</v>
      </c>
      <c r="CQ32" s="221">
        <v>48</v>
      </c>
      <c r="CR32" s="221">
        <v>600</v>
      </c>
      <c r="CS32" s="221">
        <v>42</v>
      </c>
      <c r="CT32" s="221">
        <v>114</v>
      </c>
      <c r="CU32" s="221">
        <v>375</v>
      </c>
      <c r="CV32" s="221">
        <v>23</v>
      </c>
      <c r="CW32" s="221">
        <v>120</v>
      </c>
      <c r="CX32" s="221">
        <v>336</v>
      </c>
      <c r="CY32" s="221">
        <v>30</v>
      </c>
      <c r="CZ32" s="221">
        <v>60</v>
      </c>
      <c r="DA32" s="221">
        <v>30</v>
      </c>
      <c r="DB32" s="221">
        <v>30</v>
      </c>
      <c r="DC32" s="221">
        <v>60</v>
      </c>
      <c r="DD32" s="221">
        <v>38</v>
      </c>
      <c r="DE32" s="221">
        <v>12</v>
      </c>
      <c r="DF32" s="221">
        <v>228</v>
      </c>
      <c r="DG32" s="221">
        <v>30</v>
      </c>
      <c r="DH32" s="33">
        <v>18</v>
      </c>
      <c r="DI32" s="33">
        <v>6</v>
      </c>
      <c r="DJ32" s="33">
        <v>0</v>
      </c>
      <c r="DK32" s="292">
        <v>0</v>
      </c>
      <c r="DL32" s="221">
        <v>180</v>
      </c>
      <c r="DM32" s="221">
        <v>120</v>
      </c>
      <c r="DN32" s="33">
        <v>0</v>
      </c>
      <c r="DO32" s="30">
        <f t="shared" si="0"/>
        <v>15538</v>
      </c>
      <c r="DP32" s="19">
        <f t="shared" si="118"/>
        <v>1294.8333333333333</v>
      </c>
      <c r="DQ32" s="202"/>
      <c r="DR32" s="203"/>
      <c r="DS32" s="21">
        <f t="shared" si="1"/>
        <v>0</v>
      </c>
      <c r="DT32" s="23">
        <f t="shared" si="2"/>
        <v>0</v>
      </c>
      <c r="DU32" s="23">
        <f t="shared" si="3"/>
        <v>0</v>
      </c>
      <c r="DV32" s="23">
        <f t="shared" si="4"/>
        <v>0</v>
      </c>
      <c r="DW32" s="23">
        <f t="shared" si="5"/>
        <v>0</v>
      </c>
      <c r="DX32" s="23">
        <f t="shared" si="6"/>
        <v>0</v>
      </c>
      <c r="DY32" s="23">
        <f t="shared" si="7"/>
        <v>0</v>
      </c>
      <c r="DZ32" s="23">
        <f t="shared" si="8"/>
        <v>0</v>
      </c>
      <c r="EA32" s="23">
        <f t="shared" si="9"/>
        <v>0</v>
      </c>
      <c r="EB32" s="23">
        <f t="shared" si="10"/>
        <v>0</v>
      </c>
      <c r="EC32" s="23">
        <f t="shared" si="11"/>
        <v>0</v>
      </c>
      <c r="ED32" s="23">
        <f t="shared" si="12"/>
        <v>0</v>
      </c>
      <c r="EE32" s="23">
        <f t="shared" si="13"/>
        <v>0</v>
      </c>
      <c r="EF32" s="23">
        <f t="shared" si="14"/>
        <v>0</v>
      </c>
      <c r="EG32" s="23">
        <f t="shared" si="15"/>
        <v>0</v>
      </c>
      <c r="EH32" s="23">
        <f t="shared" si="16"/>
        <v>0</v>
      </c>
      <c r="EI32" s="23">
        <f t="shared" si="17"/>
        <v>0</v>
      </c>
      <c r="EJ32" s="23">
        <f t="shared" si="18"/>
        <v>0</v>
      </c>
      <c r="EK32" s="23">
        <f t="shared" si="19"/>
        <v>0</v>
      </c>
      <c r="EL32" s="23">
        <f t="shared" si="20"/>
        <v>0</v>
      </c>
      <c r="EM32" s="23">
        <f t="shared" si="21"/>
        <v>0</v>
      </c>
      <c r="EN32" s="23">
        <f t="shared" si="22"/>
        <v>0</v>
      </c>
      <c r="EO32" s="23">
        <f t="shared" si="23"/>
        <v>0</v>
      </c>
      <c r="EP32" s="23">
        <f t="shared" si="24"/>
        <v>0</v>
      </c>
      <c r="EQ32" s="23">
        <f t="shared" si="25"/>
        <v>0</v>
      </c>
      <c r="ER32" s="23">
        <f t="shared" si="26"/>
        <v>0</v>
      </c>
      <c r="ES32" s="23">
        <f t="shared" si="27"/>
        <v>0</v>
      </c>
      <c r="ET32" s="23">
        <f t="shared" si="28"/>
        <v>0</v>
      </c>
      <c r="EU32" s="23">
        <f t="shared" si="29"/>
        <v>0</v>
      </c>
      <c r="EV32" s="23">
        <f t="shared" si="30"/>
        <v>0</v>
      </c>
      <c r="EW32" s="23">
        <f t="shared" si="31"/>
        <v>0</v>
      </c>
      <c r="EX32" s="23">
        <f t="shared" si="32"/>
        <v>0</v>
      </c>
      <c r="EY32" s="23">
        <f t="shared" si="33"/>
        <v>0</v>
      </c>
      <c r="EZ32" s="23">
        <f t="shared" si="34"/>
        <v>0</v>
      </c>
      <c r="FA32" s="23">
        <f t="shared" si="35"/>
        <v>0</v>
      </c>
      <c r="FB32" s="23">
        <f t="shared" si="36"/>
        <v>0</v>
      </c>
      <c r="FC32" s="23">
        <f t="shared" si="37"/>
        <v>0</v>
      </c>
      <c r="FD32" s="23">
        <f t="shared" si="38"/>
        <v>0</v>
      </c>
      <c r="FE32" s="23">
        <f t="shared" si="39"/>
        <v>0</v>
      </c>
      <c r="FF32" s="23">
        <f t="shared" si="40"/>
        <v>0</v>
      </c>
      <c r="FG32" s="23">
        <f t="shared" si="41"/>
        <v>0</v>
      </c>
      <c r="FH32" s="23">
        <f t="shared" si="42"/>
        <v>0</v>
      </c>
      <c r="FI32" s="23">
        <f t="shared" si="43"/>
        <v>0</v>
      </c>
      <c r="FJ32" s="23">
        <f t="shared" si="44"/>
        <v>0</v>
      </c>
      <c r="FK32" s="23">
        <f t="shared" si="45"/>
        <v>0</v>
      </c>
      <c r="FL32" s="23">
        <f t="shared" si="46"/>
        <v>0</v>
      </c>
      <c r="FM32" s="23">
        <f t="shared" si="47"/>
        <v>0</v>
      </c>
      <c r="FN32" s="23">
        <f t="shared" si="48"/>
        <v>0</v>
      </c>
      <c r="FO32" s="23">
        <f t="shared" si="49"/>
        <v>0</v>
      </c>
      <c r="FP32" s="23">
        <f t="shared" si="50"/>
        <v>0</v>
      </c>
      <c r="FQ32" s="23">
        <f t="shared" si="51"/>
        <v>0</v>
      </c>
      <c r="FR32" s="23">
        <f t="shared" si="52"/>
        <v>0</v>
      </c>
      <c r="FS32" s="23">
        <f t="shared" si="53"/>
        <v>0</v>
      </c>
      <c r="FT32" s="23">
        <f t="shared" si="54"/>
        <v>0</v>
      </c>
      <c r="FU32" s="23">
        <f t="shared" si="55"/>
        <v>0</v>
      </c>
      <c r="FV32" s="23">
        <f t="shared" si="56"/>
        <v>0</v>
      </c>
      <c r="FW32" s="23">
        <f t="shared" si="57"/>
        <v>0</v>
      </c>
      <c r="FX32" s="23">
        <f t="shared" si="58"/>
        <v>0</v>
      </c>
      <c r="FY32" s="23">
        <f t="shared" si="59"/>
        <v>0</v>
      </c>
      <c r="FZ32" s="23">
        <f t="shared" si="60"/>
        <v>0</v>
      </c>
      <c r="GA32" s="23">
        <f t="shared" si="61"/>
        <v>0</v>
      </c>
      <c r="GB32" s="23">
        <f t="shared" si="62"/>
        <v>0</v>
      </c>
      <c r="GC32" s="23">
        <f t="shared" si="63"/>
        <v>0</v>
      </c>
      <c r="GD32" s="23">
        <f t="shared" si="64"/>
        <v>0</v>
      </c>
      <c r="GE32" s="23">
        <f t="shared" si="65"/>
        <v>0</v>
      </c>
      <c r="GF32" s="23">
        <f t="shared" si="66"/>
        <v>0</v>
      </c>
      <c r="GG32" s="23">
        <f t="shared" si="67"/>
        <v>0</v>
      </c>
      <c r="GH32" s="23">
        <f t="shared" si="68"/>
        <v>0</v>
      </c>
      <c r="GI32" s="23">
        <f t="shared" si="69"/>
        <v>0</v>
      </c>
      <c r="GJ32" s="23">
        <f t="shared" si="70"/>
        <v>0</v>
      </c>
      <c r="GK32" s="23">
        <f t="shared" si="71"/>
        <v>0</v>
      </c>
      <c r="GL32" s="23">
        <f t="shared" si="72"/>
        <v>0</v>
      </c>
      <c r="GM32" s="23">
        <f t="shared" si="73"/>
        <v>0</v>
      </c>
      <c r="GN32" s="23">
        <f t="shared" si="74"/>
        <v>0</v>
      </c>
      <c r="GO32" s="23">
        <f t="shared" si="75"/>
        <v>0</v>
      </c>
      <c r="GP32" s="23">
        <f t="shared" si="76"/>
        <v>0</v>
      </c>
      <c r="GQ32" s="23">
        <f t="shared" si="77"/>
        <v>0</v>
      </c>
      <c r="GR32" s="23">
        <f t="shared" si="78"/>
        <v>0</v>
      </c>
      <c r="GS32" s="23">
        <f t="shared" si="79"/>
        <v>0</v>
      </c>
      <c r="GT32" s="23">
        <f t="shared" si="80"/>
        <v>0</v>
      </c>
      <c r="GU32" s="23">
        <f t="shared" si="81"/>
        <v>0</v>
      </c>
      <c r="GV32" s="23">
        <f t="shared" si="82"/>
        <v>0</v>
      </c>
      <c r="GW32" s="23">
        <f t="shared" si="83"/>
        <v>0</v>
      </c>
      <c r="GX32" s="23">
        <f t="shared" si="84"/>
        <v>0</v>
      </c>
      <c r="GY32" s="23">
        <f t="shared" si="85"/>
        <v>0</v>
      </c>
      <c r="GZ32" s="23">
        <f t="shared" si="86"/>
        <v>0</v>
      </c>
      <c r="HA32" s="23">
        <f t="shared" si="87"/>
        <v>0</v>
      </c>
      <c r="HB32" s="23">
        <f t="shared" si="88"/>
        <v>0</v>
      </c>
      <c r="HC32" s="23">
        <f t="shared" si="89"/>
        <v>0</v>
      </c>
      <c r="HD32" s="23">
        <f t="shared" si="90"/>
        <v>0</v>
      </c>
      <c r="HE32" s="23">
        <f t="shared" si="91"/>
        <v>0</v>
      </c>
      <c r="HF32" s="23">
        <f t="shared" si="92"/>
        <v>0</v>
      </c>
      <c r="HG32" s="23">
        <f t="shared" si="93"/>
        <v>0</v>
      </c>
      <c r="HH32" s="23">
        <f t="shared" si="94"/>
        <v>0</v>
      </c>
      <c r="HI32" s="23">
        <f t="shared" si="95"/>
        <v>0</v>
      </c>
      <c r="HJ32" s="23">
        <f t="shared" si="96"/>
        <v>0</v>
      </c>
      <c r="HK32" s="23">
        <f t="shared" si="97"/>
        <v>0</v>
      </c>
      <c r="HL32" s="23">
        <f t="shared" si="98"/>
        <v>0</v>
      </c>
      <c r="HM32" s="23">
        <f t="shared" si="99"/>
        <v>0</v>
      </c>
      <c r="HN32" s="23">
        <f t="shared" si="100"/>
        <v>0</v>
      </c>
      <c r="HO32" s="23">
        <f t="shared" si="101"/>
        <v>0</v>
      </c>
      <c r="HP32" s="23">
        <f t="shared" si="102"/>
        <v>0</v>
      </c>
      <c r="HQ32" s="23">
        <f t="shared" si="103"/>
        <v>0</v>
      </c>
      <c r="HR32" s="23">
        <f t="shared" si="104"/>
        <v>0</v>
      </c>
      <c r="HS32" s="23">
        <f t="shared" si="105"/>
        <v>0</v>
      </c>
      <c r="HT32" s="23">
        <f t="shared" si="106"/>
        <v>0</v>
      </c>
      <c r="HU32" s="23">
        <f t="shared" si="107"/>
        <v>0</v>
      </c>
      <c r="HV32" s="23">
        <f t="shared" si="108"/>
        <v>0</v>
      </c>
      <c r="HW32" s="23">
        <f t="shared" si="109"/>
        <v>0</v>
      </c>
      <c r="HX32" s="23">
        <f t="shared" si="110"/>
        <v>0</v>
      </c>
      <c r="HY32" s="23">
        <f t="shared" si="111"/>
        <v>0</v>
      </c>
      <c r="HZ32" s="23">
        <f t="shared" si="112"/>
        <v>0</v>
      </c>
      <c r="IA32" s="23">
        <f t="shared" si="113"/>
        <v>0</v>
      </c>
      <c r="IB32" s="23">
        <f t="shared" si="114"/>
        <v>0</v>
      </c>
      <c r="IC32" s="23">
        <f t="shared" si="115"/>
        <v>0</v>
      </c>
      <c r="ID32" s="23">
        <f t="shared" si="116"/>
        <v>0</v>
      </c>
      <c r="IE32" s="23">
        <f t="shared" si="117"/>
        <v>0</v>
      </c>
      <c r="IH32" s="170"/>
    </row>
    <row r="33" spans="1:242" s="14" customFormat="1">
      <c r="A33" s="349">
        <f t="shared" si="119"/>
        <v>30</v>
      </c>
      <c r="B33" s="27" t="s">
        <v>325</v>
      </c>
      <c r="C33" s="221" t="s">
        <v>326</v>
      </c>
      <c r="D33" s="471">
        <v>30</v>
      </c>
      <c r="E33" s="471">
        <v>0</v>
      </c>
      <c r="F33" s="471">
        <v>0</v>
      </c>
      <c r="G33" s="471">
        <v>0</v>
      </c>
      <c r="H33" s="471">
        <v>0</v>
      </c>
      <c r="I33" s="471">
        <v>0</v>
      </c>
      <c r="J33" s="471">
        <v>0</v>
      </c>
      <c r="K33" s="471">
        <v>0</v>
      </c>
      <c r="L33" s="472">
        <v>0</v>
      </c>
      <c r="M33" s="221">
        <v>0</v>
      </c>
      <c r="N33" s="221">
        <v>0</v>
      </c>
      <c r="O33" s="221">
        <v>0</v>
      </c>
      <c r="P33" s="221">
        <v>0</v>
      </c>
      <c r="Q33" s="221">
        <v>0</v>
      </c>
      <c r="R33" s="221">
        <v>0</v>
      </c>
      <c r="S33" s="221">
        <v>0</v>
      </c>
      <c r="T33" s="221">
        <v>0</v>
      </c>
      <c r="U33" s="221">
        <v>0</v>
      </c>
      <c r="V33" s="221">
        <v>0</v>
      </c>
      <c r="W33" s="221">
        <v>0</v>
      </c>
      <c r="X33" s="221">
        <v>0</v>
      </c>
      <c r="Y33" s="221">
        <v>0</v>
      </c>
      <c r="Z33" s="221">
        <v>0</v>
      </c>
      <c r="AA33" s="221">
        <v>0</v>
      </c>
      <c r="AB33" s="33">
        <v>0</v>
      </c>
      <c r="AC33" s="221">
        <v>0</v>
      </c>
      <c r="AD33" s="221">
        <v>0</v>
      </c>
      <c r="AE33" s="221">
        <v>0</v>
      </c>
      <c r="AF33" s="221">
        <v>36</v>
      </c>
      <c r="AG33" s="221">
        <v>0</v>
      </c>
      <c r="AH33" s="221">
        <v>0</v>
      </c>
      <c r="AI33" s="221">
        <v>0</v>
      </c>
      <c r="AJ33" s="221">
        <v>0</v>
      </c>
      <c r="AK33" s="221">
        <v>0</v>
      </c>
      <c r="AL33" s="221">
        <v>0</v>
      </c>
      <c r="AM33" s="33">
        <v>0</v>
      </c>
      <c r="AN33" s="33">
        <v>6</v>
      </c>
      <c r="AO33" s="33">
        <v>0</v>
      </c>
      <c r="AP33" s="33">
        <v>6</v>
      </c>
      <c r="AQ33" s="33">
        <v>0</v>
      </c>
      <c r="AR33" s="33">
        <v>0</v>
      </c>
      <c r="AS33" s="33">
        <v>0</v>
      </c>
      <c r="AT33" s="221">
        <v>0</v>
      </c>
      <c r="AU33" s="221">
        <v>0</v>
      </c>
      <c r="AV33" s="221">
        <v>0</v>
      </c>
      <c r="AW33" s="221">
        <v>0</v>
      </c>
      <c r="AX33" s="221">
        <v>0</v>
      </c>
      <c r="AY33" s="221">
        <v>0</v>
      </c>
      <c r="AZ33" s="221">
        <v>0</v>
      </c>
      <c r="BA33" s="221">
        <v>0</v>
      </c>
      <c r="BB33" s="221">
        <v>0</v>
      </c>
      <c r="BC33" s="221">
        <v>0</v>
      </c>
      <c r="BD33" s="221">
        <v>0</v>
      </c>
      <c r="BE33" s="221">
        <v>0</v>
      </c>
      <c r="BF33" s="345">
        <v>24</v>
      </c>
      <c r="BG33" s="345">
        <v>2</v>
      </c>
      <c r="BH33" s="345">
        <v>1</v>
      </c>
      <c r="BI33" s="345">
        <v>1</v>
      </c>
      <c r="BJ33" s="345">
        <v>2</v>
      </c>
      <c r="BK33" s="345">
        <v>3</v>
      </c>
      <c r="BL33" s="345">
        <v>1</v>
      </c>
      <c r="BM33" s="345">
        <v>1</v>
      </c>
      <c r="BN33" s="345">
        <v>6</v>
      </c>
      <c r="BO33" s="345">
        <v>12</v>
      </c>
      <c r="BP33" s="345">
        <v>1</v>
      </c>
      <c r="BQ33" s="345">
        <v>12</v>
      </c>
      <c r="BR33" s="345">
        <v>2</v>
      </c>
      <c r="BS33" s="345">
        <v>0</v>
      </c>
      <c r="BT33" s="345">
        <v>0</v>
      </c>
      <c r="BU33" s="345">
        <v>0</v>
      </c>
      <c r="BV33" s="345">
        <v>0</v>
      </c>
      <c r="BW33" s="345">
        <v>0</v>
      </c>
      <c r="BX33" s="345">
        <v>0</v>
      </c>
      <c r="BY33" s="345">
        <v>0</v>
      </c>
      <c r="BZ33" s="221">
        <v>0</v>
      </c>
      <c r="CA33" s="221">
        <v>0</v>
      </c>
      <c r="CB33" s="221">
        <v>0</v>
      </c>
      <c r="CC33" s="221">
        <v>0</v>
      </c>
      <c r="CD33" s="221">
        <v>0</v>
      </c>
      <c r="CE33" s="221">
        <v>0</v>
      </c>
      <c r="CF33" s="221">
        <v>0</v>
      </c>
      <c r="CG33" s="221">
        <v>0</v>
      </c>
      <c r="CH33" s="221">
        <v>0</v>
      </c>
      <c r="CI33" s="221">
        <v>0</v>
      </c>
      <c r="CJ33" s="221">
        <v>0</v>
      </c>
      <c r="CK33" s="221">
        <v>0</v>
      </c>
      <c r="CL33" s="221">
        <v>0</v>
      </c>
      <c r="CM33" s="221">
        <v>0</v>
      </c>
      <c r="CN33" s="221">
        <v>0</v>
      </c>
      <c r="CO33" s="221">
        <v>0</v>
      </c>
      <c r="CP33" s="221">
        <v>0</v>
      </c>
      <c r="CQ33" s="221">
        <v>0</v>
      </c>
      <c r="CR33" s="221">
        <v>0</v>
      </c>
      <c r="CS33" s="221">
        <v>0</v>
      </c>
      <c r="CT33" s="221">
        <v>0</v>
      </c>
      <c r="CU33" s="221">
        <v>0</v>
      </c>
      <c r="CV33" s="221">
        <v>0</v>
      </c>
      <c r="CW33" s="221">
        <v>0</v>
      </c>
      <c r="CX33" s="221">
        <v>6</v>
      </c>
      <c r="CY33" s="221">
        <v>0</v>
      </c>
      <c r="CZ33" s="221">
        <v>0</v>
      </c>
      <c r="DA33" s="221">
        <v>0</v>
      </c>
      <c r="DB33" s="221">
        <v>0</v>
      </c>
      <c r="DC33" s="221">
        <v>0</v>
      </c>
      <c r="DD33" s="221">
        <v>0</v>
      </c>
      <c r="DE33" s="221">
        <v>0</v>
      </c>
      <c r="DF33" s="221">
        <v>0</v>
      </c>
      <c r="DG33" s="221">
        <v>0</v>
      </c>
      <c r="DH33" s="33">
        <v>0</v>
      </c>
      <c r="DI33" s="33">
        <v>0</v>
      </c>
      <c r="DJ33" s="33">
        <v>216</v>
      </c>
      <c r="DK33" s="292">
        <v>259.2</v>
      </c>
      <c r="DL33" s="221">
        <v>0</v>
      </c>
      <c r="DM33" s="221">
        <v>0</v>
      </c>
      <c r="DN33" s="33">
        <v>0</v>
      </c>
      <c r="DO33" s="30">
        <f t="shared" si="0"/>
        <v>627.20000000000005</v>
      </c>
      <c r="DP33" s="19">
        <f t="shared" si="118"/>
        <v>52.266666666666673</v>
      </c>
      <c r="DQ33" s="202"/>
      <c r="DR33" s="203"/>
      <c r="DS33" s="21">
        <f t="shared" si="1"/>
        <v>0</v>
      </c>
      <c r="DT33" s="23">
        <f t="shared" si="2"/>
        <v>0</v>
      </c>
      <c r="DU33" s="23">
        <f t="shared" si="3"/>
        <v>0</v>
      </c>
      <c r="DV33" s="23">
        <f t="shared" si="4"/>
        <v>0</v>
      </c>
      <c r="DW33" s="23">
        <f t="shared" si="5"/>
        <v>0</v>
      </c>
      <c r="DX33" s="23">
        <f t="shared" si="6"/>
        <v>0</v>
      </c>
      <c r="DY33" s="23">
        <f t="shared" si="7"/>
        <v>0</v>
      </c>
      <c r="DZ33" s="23">
        <f t="shared" si="8"/>
        <v>0</v>
      </c>
      <c r="EA33" s="23">
        <f t="shared" si="9"/>
        <v>0</v>
      </c>
      <c r="EB33" s="23">
        <f t="shared" si="10"/>
        <v>0</v>
      </c>
      <c r="EC33" s="23">
        <f t="shared" si="11"/>
        <v>0</v>
      </c>
      <c r="ED33" s="23">
        <f t="shared" si="12"/>
        <v>0</v>
      </c>
      <c r="EE33" s="23">
        <f t="shared" si="13"/>
        <v>0</v>
      </c>
      <c r="EF33" s="23">
        <f t="shared" si="14"/>
        <v>0</v>
      </c>
      <c r="EG33" s="23">
        <f t="shared" si="15"/>
        <v>0</v>
      </c>
      <c r="EH33" s="23">
        <f t="shared" si="16"/>
        <v>0</v>
      </c>
      <c r="EI33" s="23">
        <f t="shared" si="17"/>
        <v>0</v>
      </c>
      <c r="EJ33" s="23">
        <f t="shared" si="18"/>
        <v>0</v>
      </c>
      <c r="EK33" s="23">
        <f t="shared" si="19"/>
        <v>0</v>
      </c>
      <c r="EL33" s="23">
        <f t="shared" si="20"/>
        <v>0</v>
      </c>
      <c r="EM33" s="23">
        <f t="shared" si="21"/>
        <v>0</v>
      </c>
      <c r="EN33" s="23">
        <f t="shared" si="22"/>
        <v>0</v>
      </c>
      <c r="EO33" s="23">
        <f t="shared" si="23"/>
        <v>0</v>
      </c>
      <c r="EP33" s="23">
        <f t="shared" si="24"/>
        <v>0</v>
      </c>
      <c r="EQ33" s="23">
        <f t="shared" si="25"/>
        <v>0</v>
      </c>
      <c r="ER33" s="23">
        <f t="shared" si="26"/>
        <v>0</v>
      </c>
      <c r="ES33" s="23">
        <f t="shared" si="27"/>
        <v>0</v>
      </c>
      <c r="ET33" s="23">
        <f t="shared" si="28"/>
        <v>0</v>
      </c>
      <c r="EU33" s="23">
        <f t="shared" si="29"/>
        <v>0</v>
      </c>
      <c r="EV33" s="23">
        <f t="shared" si="30"/>
        <v>0</v>
      </c>
      <c r="EW33" s="23">
        <f t="shared" si="31"/>
        <v>0</v>
      </c>
      <c r="EX33" s="23">
        <f t="shared" si="32"/>
        <v>0</v>
      </c>
      <c r="EY33" s="23">
        <f t="shared" si="33"/>
        <v>0</v>
      </c>
      <c r="EZ33" s="23">
        <f t="shared" si="34"/>
        <v>0</v>
      </c>
      <c r="FA33" s="23">
        <f t="shared" si="35"/>
        <v>0</v>
      </c>
      <c r="FB33" s="23">
        <f t="shared" si="36"/>
        <v>0</v>
      </c>
      <c r="FC33" s="23">
        <f t="shared" si="37"/>
        <v>0</v>
      </c>
      <c r="FD33" s="23">
        <f t="shared" si="38"/>
        <v>0</v>
      </c>
      <c r="FE33" s="23">
        <f t="shared" si="39"/>
        <v>0</v>
      </c>
      <c r="FF33" s="23">
        <f t="shared" si="40"/>
        <v>0</v>
      </c>
      <c r="FG33" s="23">
        <f t="shared" si="41"/>
        <v>0</v>
      </c>
      <c r="FH33" s="23">
        <f t="shared" si="42"/>
        <v>0</v>
      </c>
      <c r="FI33" s="23">
        <f t="shared" si="43"/>
        <v>0</v>
      </c>
      <c r="FJ33" s="23">
        <f t="shared" si="44"/>
        <v>0</v>
      </c>
      <c r="FK33" s="23">
        <f t="shared" si="45"/>
        <v>0</v>
      </c>
      <c r="FL33" s="23">
        <f t="shared" si="46"/>
        <v>0</v>
      </c>
      <c r="FM33" s="23">
        <f t="shared" si="47"/>
        <v>0</v>
      </c>
      <c r="FN33" s="23">
        <f t="shared" si="48"/>
        <v>0</v>
      </c>
      <c r="FO33" s="23">
        <f t="shared" si="49"/>
        <v>0</v>
      </c>
      <c r="FP33" s="23">
        <f t="shared" si="50"/>
        <v>0</v>
      </c>
      <c r="FQ33" s="23">
        <f t="shared" si="51"/>
        <v>0</v>
      </c>
      <c r="FR33" s="23">
        <f t="shared" si="52"/>
        <v>0</v>
      </c>
      <c r="FS33" s="23">
        <f t="shared" si="53"/>
        <v>0</v>
      </c>
      <c r="FT33" s="23">
        <f t="shared" si="54"/>
        <v>0</v>
      </c>
      <c r="FU33" s="23">
        <f t="shared" si="55"/>
        <v>0</v>
      </c>
      <c r="FV33" s="23">
        <f t="shared" si="56"/>
        <v>0</v>
      </c>
      <c r="FW33" s="23">
        <f t="shared" si="57"/>
        <v>0</v>
      </c>
      <c r="FX33" s="23">
        <f t="shared" si="58"/>
        <v>0</v>
      </c>
      <c r="FY33" s="23">
        <f t="shared" si="59"/>
        <v>0</v>
      </c>
      <c r="FZ33" s="23">
        <f t="shared" si="60"/>
        <v>0</v>
      </c>
      <c r="GA33" s="23">
        <f t="shared" si="61"/>
        <v>0</v>
      </c>
      <c r="GB33" s="23">
        <f t="shared" si="62"/>
        <v>0</v>
      </c>
      <c r="GC33" s="23">
        <f t="shared" si="63"/>
        <v>0</v>
      </c>
      <c r="GD33" s="23">
        <f t="shared" si="64"/>
        <v>0</v>
      </c>
      <c r="GE33" s="23">
        <f t="shared" si="65"/>
        <v>0</v>
      </c>
      <c r="GF33" s="23">
        <f t="shared" si="66"/>
        <v>0</v>
      </c>
      <c r="GG33" s="23">
        <f t="shared" si="67"/>
        <v>0</v>
      </c>
      <c r="GH33" s="23">
        <f t="shared" si="68"/>
        <v>0</v>
      </c>
      <c r="GI33" s="23">
        <f t="shared" si="69"/>
        <v>0</v>
      </c>
      <c r="GJ33" s="23">
        <f t="shared" si="70"/>
        <v>0</v>
      </c>
      <c r="GK33" s="23">
        <f t="shared" si="71"/>
        <v>0</v>
      </c>
      <c r="GL33" s="23">
        <f t="shared" si="72"/>
        <v>0</v>
      </c>
      <c r="GM33" s="23">
        <f t="shared" si="73"/>
        <v>0</v>
      </c>
      <c r="GN33" s="23">
        <f t="shared" si="74"/>
        <v>0</v>
      </c>
      <c r="GO33" s="23">
        <f t="shared" si="75"/>
        <v>0</v>
      </c>
      <c r="GP33" s="23">
        <f t="shared" si="76"/>
        <v>0</v>
      </c>
      <c r="GQ33" s="23">
        <f t="shared" si="77"/>
        <v>0</v>
      </c>
      <c r="GR33" s="23">
        <f t="shared" si="78"/>
        <v>0</v>
      </c>
      <c r="GS33" s="23">
        <f t="shared" si="79"/>
        <v>0</v>
      </c>
      <c r="GT33" s="23">
        <f t="shared" si="80"/>
        <v>0</v>
      </c>
      <c r="GU33" s="23">
        <f t="shared" si="81"/>
        <v>0</v>
      </c>
      <c r="GV33" s="23">
        <f t="shared" si="82"/>
        <v>0</v>
      </c>
      <c r="GW33" s="23">
        <f t="shared" si="83"/>
        <v>0</v>
      </c>
      <c r="GX33" s="23">
        <f t="shared" si="84"/>
        <v>0</v>
      </c>
      <c r="GY33" s="23">
        <f t="shared" si="85"/>
        <v>0</v>
      </c>
      <c r="GZ33" s="23">
        <f t="shared" si="86"/>
        <v>0</v>
      </c>
      <c r="HA33" s="23">
        <f t="shared" si="87"/>
        <v>0</v>
      </c>
      <c r="HB33" s="23">
        <f t="shared" si="88"/>
        <v>0</v>
      </c>
      <c r="HC33" s="23">
        <f t="shared" si="89"/>
        <v>0</v>
      </c>
      <c r="HD33" s="23">
        <f t="shared" si="90"/>
        <v>0</v>
      </c>
      <c r="HE33" s="23">
        <f t="shared" si="91"/>
        <v>0</v>
      </c>
      <c r="HF33" s="23">
        <f t="shared" si="92"/>
        <v>0</v>
      </c>
      <c r="HG33" s="23">
        <f t="shared" si="93"/>
        <v>0</v>
      </c>
      <c r="HH33" s="23">
        <f t="shared" si="94"/>
        <v>0</v>
      </c>
      <c r="HI33" s="23">
        <f t="shared" si="95"/>
        <v>0</v>
      </c>
      <c r="HJ33" s="23">
        <f t="shared" si="96"/>
        <v>0</v>
      </c>
      <c r="HK33" s="23">
        <f t="shared" si="97"/>
        <v>0</v>
      </c>
      <c r="HL33" s="23">
        <f t="shared" si="98"/>
        <v>0</v>
      </c>
      <c r="HM33" s="23">
        <f t="shared" si="99"/>
        <v>0</v>
      </c>
      <c r="HN33" s="23">
        <f t="shared" si="100"/>
        <v>0</v>
      </c>
      <c r="HO33" s="23">
        <f t="shared" si="101"/>
        <v>0</v>
      </c>
      <c r="HP33" s="23">
        <f t="shared" si="102"/>
        <v>0</v>
      </c>
      <c r="HQ33" s="23">
        <f t="shared" si="103"/>
        <v>0</v>
      </c>
      <c r="HR33" s="23">
        <f t="shared" si="104"/>
        <v>0</v>
      </c>
      <c r="HS33" s="23">
        <f t="shared" si="105"/>
        <v>0</v>
      </c>
      <c r="HT33" s="23">
        <f t="shared" si="106"/>
        <v>0</v>
      </c>
      <c r="HU33" s="23">
        <f t="shared" si="107"/>
        <v>0</v>
      </c>
      <c r="HV33" s="23">
        <f t="shared" si="108"/>
        <v>0</v>
      </c>
      <c r="HW33" s="23">
        <f t="shared" si="109"/>
        <v>0</v>
      </c>
      <c r="HX33" s="23">
        <f t="shared" si="110"/>
        <v>0</v>
      </c>
      <c r="HY33" s="23">
        <f t="shared" si="111"/>
        <v>0</v>
      </c>
      <c r="HZ33" s="23">
        <f t="shared" si="112"/>
        <v>0</v>
      </c>
      <c r="IA33" s="23">
        <f t="shared" si="113"/>
        <v>0</v>
      </c>
      <c r="IB33" s="23">
        <f t="shared" si="114"/>
        <v>0</v>
      </c>
      <c r="IC33" s="23">
        <f t="shared" si="115"/>
        <v>0</v>
      </c>
      <c r="ID33" s="23">
        <f t="shared" si="116"/>
        <v>0</v>
      </c>
      <c r="IE33" s="23">
        <f t="shared" si="117"/>
        <v>0</v>
      </c>
      <c r="IH33" s="170"/>
    </row>
    <row r="34" spans="1:242" s="14" customFormat="1">
      <c r="A34" s="349">
        <f t="shared" si="119"/>
        <v>31</v>
      </c>
      <c r="B34" s="27" t="s">
        <v>327</v>
      </c>
      <c r="C34" s="221" t="s">
        <v>143</v>
      </c>
      <c r="D34" s="471">
        <v>60</v>
      </c>
      <c r="E34" s="471">
        <v>24</v>
      </c>
      <c r="F34" s="471">
        <v>0</v>
      </c>
      <c r="G34" s="471">
        <v>36</v>
      </c>
      <c r="H34" s="471">
        <v>36</v>
      </c>
      <c r="I34" s="471">
        <v>36</v>
      </c>
      <c r="J34" s="471">
        <v>36</v>
      </c>
      <c r="K34" s="471">
        <v>36</v>
      </c>
      <c r="L34" s="472">
        <v>0</v>
      </c>
      <c r="M34" s="221">
        <v>0</v>
      </c>
      <c r="N34" s="221">
        <v>0</v>
      </c>
      <c r="O34" s="221">
        <v>0</v>
      </c>
      <c r="P34" s="221">
        <v>0</v>
      </c>
      <c r="Q34" s="221">
        <v>0</v>
      </c>
      <c r="R34" s="221">
        <v>0</v>
      </c>
      <c r="S34" s="221">
        <v>0</v>
      </c>
      <c r="T34" s="221">
        <v>0</v>
      </c>
      <c r="U34" s="221">
        <v>0</v>
      </c>
      <c r="V34" s="221">
        <v>0</v>
      </c>
      <c r="W34" s="221">
        <v>60</v>
      </c>
      <c r="X34" s="221">
        <v>36</v>
      </c>
      <c r="Y34" s="221">
        <v>0</v>
      </c>
      <c r="Z34" s="221">
        <v>12</v>
      </c>
      <c r="AA34" s="221">
        <v>0</v>
      </c>
      <c r="AB34" s="33">
        <v>12</v>
      </c>
      <c r="AC34" s="221">
        <v>48</v>
      </c>
      <c r="AD34" s="221">
        <v>48</v>
      </c>
      <c r="AE34" s="221">
        <v>96</v>
      </c>
      <c r="AF34" s="221">
        <v>48</v>
      </c>
      <c r="AG34" s="221">
        <v>36</v>
      </c>
      <c r="AH34" s="221">
        <v>48</v>
      </c>
      <c r="AI34" s="221">
        <v>36</v>
      </c>
      <c r="AJ34" s="221">
        <v>36</v>
      </c>
      <c r="AK34" s="221">
        <v>36</v>
      </c>
      <c r="AL34" s="221">
        <v>72</v>
      </c>
      <c r="AM34" s="33">
        <v>84</v>
      </c>
      <c r="AN34" s="33">
        <v>144</v>
      </c>
      <c r="AO34" s="33">
        <v>90</v>
      </c>
      <c r="AP34" s="33">
        <v>120</v>
      </c>
      <c r="AQ34" s="33">
        <v>336</v>
      </c>
      <c r="AR34" s="33">
        <v>90</v>
      </c>
      <c r="AS34" s="33">
        <v>36</v>
      </c>
      <c r="AT34" s="221">
        <v>0</v>
      </c>
      <c r="AU34" s="221">
        <v>300</v>
      </c>
      <c r="AV34" s="221">
        <v>150</v>
      </c>
      <c r="AW34" s="221">
        <v>30</v>
      </c>
      <c r="AX34" s="221">
        <v>30</v>
      </c>
      <c r="AY34" s="221">
        <v>30</v>
      </c>
      <c r="AZ34" s="221">
        <v>30</v>
      </c>
      <c r="BA34" s="221">
        <v>240</v>
      </c>
      <c r="BB34" s="221">
        <v>0</v>
      </c>
      <c r="BC34" s="221">
        <v>60</v>
      </c>
      <c r="BD34" s="221">
        <v>36</v>
      </c>
      <c r="BE34" s="221">
        <v>36</v>
      </c>
      <c r="BF34" s="345">
        <v>180</v>
      </c>
      <c r="BG34" s="345">
        <v>24</v>
      </c>
      <c r="BH34" s="345">
        <v>18</v>
      </c>
      <c r="BI34" s="345">
        <v>12</v>
      </c>
      <c r="BJ34" s="345">
        <v>24</v>
      </c>
      <c r="BK34" s="345">
        <v>24</v>
      </c>
      <c r="BL34" s="345">
        <v>18</v>
      </c>
      <c r="BM34" s="345">
        <v>18</v>
      </c>
      <c r="BN34" s="345">
        <v>36</v>
      </c>
      <c r="BO34" s="345">
        <v>48</v>
      </c>
      <c r="BP34" s="345">
        <v>18</v>
      </c>
      <c r="BQ34" s="345">
        <v>36</v>
      </c>
      <c r="BR34" s="345">
        <v>18</v>
      </c>
      <c r="BS34" s="345">
        <v>48</v>
      </c>
      <c r="BT34" s="345">
        <v>0</v>
      </c>
      <c r="BU34" s="345">
        <v>720</v>
      </c>
      <c r="BV34" s="345">
        <v>24</v>
      </c>
      <c r="BW34" s="345">
        <v>24</v>
      </c>
      <c r="BX34" s="345">
        <v>60</v>
      </c>
      <c r="BY34" s="345">
        <v>0</v>
      </c>
      <c r="BZ34" s="221">
        <v>0</v>
      </c>
      <c r="CA34" s="221">
        <v>0</v>
      </c>
      <c r="CB34" s="221">
        <v>0</v>
      </c>
      <c r="CC34" s="221">
        <v>48</v>
      </c>
      <c r="CD34" s="221">
        <v>24</v>
      </c>
      <c r="CE34" s="221">
        <v>60</v>
      </c>
      <c r="CF34" s="221">
        <v>0</v>
      </c>
      <c r="CG34" s="221">
        <v>840</v>
      </c>
      <c r="CH34" s="221">
        <v>72</v>
      </c>
      <c r="CI34" s="221">
        <v>72</v>
      </c>
      <c r="CJ34" s="221">
        <v>180</v>
      </c>
      <c r="CK34" s="221">
        <v>0</v>
      </c>
      <c r="CL34" s="221">
        <v>0</v>
      </c>
      <c r="CM34" s="221">
        <v>0</v>
      </c>
      <c r="CN34" s="221">
        <v>0</v>
      </c>
      <c r="CO34" s="221">
        <v>0</v>
      </c>
      <c r="CP34" s="221">
        <v>0</v>
      </c>
      <c r="CQ34" s="221">
        <v>36</v>
      </c>
      <c r="CR34" s="221">
        <v>0</v>
      </c>
      <c r="CS34" s="221">
        <v>12</v>
      </c>
      <c r="CT34" s="221">
        <v>90</v>
      </c>
      <c r="CU34" s="221">
        <v>0</v>
      </c>
      <c r="CV34" s="221">
        <v>0</v>
      </c>
      <c r="CW34" s="221">
        <v>144</v>
      </c>
      <c r="CX34" s="221">
        <v>30</v>
      </c>
      <c r="CY34" s="221">
        <v>12</v>
      </c>
      <c r="CZ34" s="221">
        <v>24</v>
      </c>
      <c r="DA34" s="221">
        <v>12</v>
      </c>
      <c r="DB34" s="221">
        <v>12</v>
      </c>
      <c r="DC34" s="221">
        <v>12</v>
      </c>
      <c r="DD34" s="221">
        <v>0</v>
      </c>
      <c r="DE34" s="221">
        <v>0</v>
      </c>
      <c r="DF34" s="221">
        <v>0</v>
      </c>
      <c r="DG34" s="221">
        <v>0</v>
      </c>
      <c r="DH34" s="33">
        <v>0</v>
      </c>
      <c r="DI34" s="33">
        <v>0</v>
      </c>
      <c r="DJ34" s="33">
        <v>0</v>
      </c>
      <c r="DK34" s="292">
        <v>259.2</v>
      </c>
      <c r="DL34" s="221">
        <v>42</v>
      </c>
      <c r="DM34" s="221">
        <v>0</v>
      </c>
      <c r="DN34" s="33">
        <v>0</v>
      </c>
      <c r="DO34" s="30">
        <f t="shared" si="0"/>
        <v>6061.2</v>
      </c>
      <c r="DP34" s="19">
        <f t="shared" si="118"/>
        <v>505.09999999999997</v>
      </c>
      <c r="DQ34" s="202"/>
      <c r="DR34" s="203"/>
      <c r="DS34" s="21">
        <f t="shared" si="1"/>
        <v>0</v>
      </c>
      <c r="DT34" s="23">
        <f t="shared" si="2"/>
        <v>0</v>
      </c>
      <c r="DU34" s="23">
        <f t="shared" si="3"/>
        <v>0</v>
      </c>
      <c r="DV34" s="23">
        <f t="shared" si="4"/>
        <v>0</v>
      </c>
      <c r="DW34" s="23">
        <f t="shared" si="5"/>
        <v>0</v>
      </c>
      <c r="DX34" s="23">
        <f t="shared" si="6"/>
        <v>0</v>
      </c>
      <c r="DY34" s="23">
        <f t="shared" si="7"/>
        <v>0</v>
      </c>
      <c r="DZ34" s="23">
        <f t="shared" si="8"/>
        <v>0</v>
      </c>
      <c r="EA34" s="23">
        <f t="shared" si="9"/>
        <v>0</v>
      </c>
      <c r="EB34" s="23">
        <f t="shared" si="10"/>
        <v>0</v>
      </c>
      <c r="EC34" s="23">
        <f t="shared" si="11"/>
        <v>0</v>
      </c>
      <c r="ED34" s="23">
        <f t="shared" si="12"/>
        <v>0</v>
      </c>
      <c r="EE34" s="23">
        <f t="shared" si="13"/>
        <v>0</v>
      </c>
      <c r="EF34" s="23">
        <f t="shared" si="14"/>
        <v>0</v>
      </c>
      <c r="EG34" s="23">
        <f t="shared" si="15"/>
        <v>0</v>
      </c>
      <c r="EH34" s="23">
        <f t="shared" si="16"/>
        <v>0</v>
      </c>
      <c r="EI34" s="23">
        <f t="shared" si="17"/>
        <v>0</v>
      </c>
      <c r="EJ34" s="23">
        <f t="shared" si="18"/>
        <v>0</v>
      </c>
      <c r="EK34" s="23">
        <f t="shared" si="19"/>
        <v>0</v>
      </c>
      <c r="EL34" s="23">
        <f t="shared" si="20"/>
        <v>0</v>
      </c>
      <c r="EM34" s="23">
        <f t="shared" si="21"/>
        <v>0</v>
      </c>
      <c r="EN34" s="23">
        <f t="shared" si="22"/>
        <v>0</v>
      </c>
      <c r="EO34" s="23">
        <f t="shared" si="23"/>
        <v>0</v>
      </c>
      <c r="EP34" s="23">
        <f t="shared" si="24"/>
        <v>0</v>
      </c>
      <c r="EQ34" s="23">
        <f t="shared" si="25"/>
        <v>0</v>
      </c>
      <c r="ER34" s="23">
        <f t="shared" si="26"/>
        <v>0</v>
      </c>
      <c r="ES34" s="23">
        <f t="shared" si="27"/>
        <v>0</v>
      </c>
      <c r="ET34" s="23">
        <f t="shared" si="28"/>
        <v>0</v>
      </c>
      <c r="EU34" s="23">
        <f t="shared" si="29"/>
        <v>0</v>
      </c>
      <c r="EV34" s="23">
        <f t="shared" si="30"/>
        <v>0</v>
      </c>
      <c r="EW34" s="23">
        <f t="shared" si="31"/>
        <v>0</v>
      </c>
      <c r="EX34" s="23">
        <f t="shared" si="32"/>
        <v>0</v>
      </c>
      <c r="EY34" s="23">
        <f t="shared" si="33"/>
        <v>0</v>
      </c>
      <c r="EZ34" s="23">
        <f t="shared" si="34"/>
        <v>0</v>
      </c>
      <c r="FA34" s="23">
        <f t="shared" si="35"/>
        <v>0</v>
      </c>
      <c r="FB34" s="23">
        <f t="shared" si="36"/>
        <v>0</v>
      </c>
      <c r="FC34" s="23">
        <f t="shared" si="37"/>
        <v>0</v>
      </c>
      <c r="FD34" s="23">
        <f t="shared" si="38"/>
        <v>0</v>
      </c>
      <c r="FE34" s="23">
        <f t="shared" si="39"/>
        <v>0</v>
      </c>
      <c r="FF34" s="23">
        <f t="shared" si="40"/>
        <v>0</v>
      </c>
      <c r="FG34" s="23">
        <f t="shared" si="41"/>
        <v>0</v>
      </c>
      <c r="FH34" s="23">
        <f t="shared" si="42"/>
        <v>0</v>
      </c>
      <c r="FI34" s="23">
        <f t="shared" si="43"/>
        <v>0</v>
      </c>
      <c r="FJ34" s="23">
        <f t="shared" si="44"/>
        <v>0</v>
      </c>
      <c r="FK34" s="23">
        <f t="shared" si="45"/>
        <v>0</v>
      </c>
      <c r="FL34" s="23">
        <f t="shared" si="46"/>
        <v>0</v>
      </c>
      <c r="FM34" s="23">
        <f t="shared" si="47"/>
        <v>0</v>
      </c>
      <c r="FN34" s="23">
        <f t="shared" si="48"/>
        <v>0</v>
      </c>
      <c r="FO34" s="23">
        <f t="shared" si="49"/>
        <v>0</v>
      </c>
      <c r="FP34" s="23">
        <f t="shared" si="50"/>
        <v>0</v>
      </c>
      <c r="FQ34" s="23">
        <f t="shared" si="51"/>
        <v>0</v>
      </c>
      <c r="FR34" s="23">
        <f t="shared" si="52"/>
        <v>0</v>
      </c>
      <c r="FS34" s="23">
        <f t="shared" si="53"/>
        <v>0</v>
      </c>
      <c r="FT34" s="23">
        <f t="shared" si="54"/>
        <v>0</v>
      </c>
      <c r="FU34" s="23">
        <f t="shared" si="55"/>
        <v>0</v>
      </c>
      <c r="FV34" s="23">
        <f t="shared" si="56"/>
        <v>0</v>
      </c>
      <c r="FW34" s="23">
        <f t="shared" si="57"/>
        <v>0</v>
      </c>
      <c r="FX34" s="23">
        <f t="shared" si="58"/>
        <v>0</v>
      </c>
      <c r="FY34" s="23">
        <f t="shared" si="59"/>
        <v>0</v>
      </c>
      <c r="FZ34" s="23">
        <f t="shared" si="60"/>
        <v>0</v>
      </c>
      <c r="GA34" s="23">
        <f t="shared" si="61"/>
        <v>0</v>
      </c>
      <c r="GB34" s="23">
        <f t="shared" si="62"/>
        <v>0</v>
      </c>
      <c r="GC34" s="23">
        <f t="shared" si="63"/>
        <v>0</v>
      </c>
      <c r="GD34" s="23">
        <f t="shared" si="64"/>
        <v>0</v>
      </c>
      <c r="GE34" s="23">
        <f t="shared" si="65"/>
        <v>0</v>
      </c>
      <c r="GF34" s="23">
        <f t="shared" si="66"/>
        <v>0</v>
      </c>
      <c r="GG34" s="23">
        <f t="shared" si="67"/>
        <v>0</v>
      </c>
      <c r="GH34" s="23">
        <f t="shared" si="68"/>
        <v>0</v>
      </c>
      <c r="GI34" s="23">
        <f t="shared" si="69"/>
        <v>0</v>
      </c>
      <c r="GJ34" s="23">
        <f t="shared" si="70"/>
        <v>0</v>
      </c>
      <c r="GK34" s="23">
        <f t="shared" si="71"/>
        <v>0</v>
      </c>
      <c r="GL34" s="23">
        <f t="shared" si="72"/>
        <v>0</v>
      </c>
      <c r="GM34" s="23">
        <f t="shared" si="73"/>
        <v>0</v>
      </c>
      <c r="GN34" s="23">
        <f t="shared" si="74"/>
        <v>0</v>
      </c>
      <c r="GO34" s="23">
        <f t="shared" si="75"/>
        <v>0</v>
      </c>
      <c r="GP34" s="23">
        <f t="shared" si="76"/>
        <v>0</v>
      </c>
      <c r="GQ34" s="23">
        <f t="shared" si="77"/>
        <v>0</v>
      </c>
      <c r="GR34" s="23">
        <f t="shared" si="78"/>
        <v>0</v>
      </c>
      <c r="GS34" s="23">
        <f t="shared" si="79"/>
        <v>0</v>
      </c>
      <c r="GT34" s="23">
        <f t="shared" si="80"/>
        <v>0</v>
      </c>
      <c r="GU34" s="23">
        <f t="shared" si="81"/>
        <v>0</v>
      </c>
      <c r="GV34" s="23">
        <f t="shared" si="82"/>
        <v>0</v>
      </c>
      <c r="GW34" s="23">
        <f t="shared" si="83"/>
        <v>0</v>
      </c>
      <c r="GX34" s="23">
        <f t="shared" si="84"/>
        <v>0</v>
      </c>
      <c r="GY34" s="23">
        <f t="shared" si="85"/>
        <v>0</v>
      </c>
      <c r="GZ34" s="23">
        <f t="shared" si="86"/>
        <v>0</v>
      </c>
      <c r="HA34" s="23">
        <f t="shared" si="87"/>
        <v>0</v>
      </c>
      <c r="HB34" s="23">
        <f t="shared" si="88"/>
        <v>0</v>
      </c>
      <c r="HC34" s="23">
        <f t="shared" si="89"/>
        <v>0</v>
      </c>
      <c r="HD34" s="23">
        <f t="shared" si="90"/>
        <v>0</v>
      </c>
      <c r="HE34" s="23">
        <f t="shared" si="91"/>
        <v>0</v>
      </c>
      <c r="HF34" s="23">
        <f t="shared" si="92"/>
        <v>0</v>
      </c>
      <c r="HG34" s="23">
        <f t="shared" si="93"/>
        <v>0</v>
      </c>
      <c r="HH34" s="23">
        <f t="shared" si="94"/>
        <v>0</v>
      </c>
      <c r="HI34" s="23">
        <f t="shared" si="95"/>
        <v>0</v>
      </c>
      <c r="HJ34" s="23">
        <f t="shared" si="96"/>
        <v>0</v>
      </c>
      <c r="HK34" s="23">
        <f t="shared" si="97"/>
        <v>0</v>
      </c>
      <c r="HL34" s="23">
        <f t="shared" si="98"/>
        <v>0</v>
      </c>
      <c r="HM34" s="23">
        <f t="shared" si="99"/>
        <v>0</v>
      </c>
      <c r="HN34" s="23">
        <f t="shared" si="100"/>
        <v>0</v>
      </c>
      <c r="HO34" s="23">
        <f t="shared" si="101"/>
        <v>0</v>
      </c>
      <c r="HP34" s="23">
        <f t="shared" si="102"/>
        <v>0</v>
      </c>
      <c r="HQ34" s="23">
        <f t="shared" si="103"/>
        <v>0</v>
      </c>
      <c r="HR34" s="23">
        <f t="shared" si="104"/>
        <v>0</v>
      </c>
      <c r="HS34" s="23">
        <f t="shared" si="105"/>
        <v>0</v>
      </c>
      <c r="HT34" s="23">
        <f t="shared" si="106"/>
        <v>0</v>
      </c>
      <c r="HU34" s="23">
        <f t="shared" si="107"/>
        <v>0</v>
      </c>
      <c r="HV34" s="23">
        <f t="shared" si="108"/>
        <v>0</v>
      </c>
      <c r="HW34" s="23">
        <f t="shared" si="109"/>
        <v>0</v>
      </c>
      <c r="HX34" s="23">
        <f t="shared" si="110"/>
        <v>0</v>
      </c>
      <c r="HY34" s="23">
        <f t="shared" si="111"/>
        <v>0</v>
      </c>
      <c r="HZ34" s="23">
        <f t="shared" si="112"/>
        <v>0</v>
      </c>
      <c r="IA34" s="23">
        <f t="shared" si="113"/>
        <v>0</v>
      </c>
      <c r="IB34" s="23">
        <f t="shared" si="114"/>
        <v>0</v>
      </c>
      <c r="IC34" s="23">
        <f t="shared" si="115"/>
        <v>0</v>
      </c>
      <c r="ID34" s="23">
        <f t="shared" si="116"/>
        <v>0</v>
      </c>
      <c r="IE34" s="23">
        <f t="shared" si="117"/>
        <v>0</v>
      </c>
      <c r="IH34" s="170"/>
    </row>
    <row r="35" spans="1:242" s="14" customFormat="1">
      <c r="A35" s="349">
        <f t="shared" si="119"/>
        <v>32</v>
      </c>
      <c r="B35" s="27" t="s">
        <v>393</v>
      </c>
      <c r="C35" s="221" t="s">
        <v>143</v>
      </c>
      <c r="D35" s="471">
        <v>0</v>
      </c>
      <c r="E35" s="471">
        <v>0</v>
      </c>
      <c r="F35" s="471">
        <v>24</v>
      </c>
      <c r="G35" s="471">
        <v>0</v>
      </c>
      <c r="H35" s="471">
        <v>0</v>
      </c>
      <c r="I35" s="471">
        <v>0</v>
      </c>
      <c r="J35" s="471">
        <v>6</v>
      </c>
      <c r="K35" s="471">
        <v>0</v>
      </c>
      <c r="L35" s="472">
        <v>0</v>
      </c>
      <c r="M35" s="221">
        <v>0</v>
      </c>
      <c r="N35" s="221">
        <v>0</v>
      </c>
      <c r="O35" s="221">
        <v>6</v>
      </c>
      <c r="P35" s="221">
        <v>0</v>
      </c>
      <c r="Q35" s="221">
        <v>12</v>
      </c>
      <c r="R35" s="221">
        <v>6</v>
      </c>
      <c r="S35" s="221">
        <v>6</v>
      </c>
      <c r="T35" s="221">
        <v>0</v>
      </c>
      <c r="U35" s="221">
        <v>0</v>
      </c>
      <c r="V35" s="221">
        <v>0</v>
      </c>
      <c r="W35" s="221">
        <v>0</v>
      </c>
      <c r="X35" s="221">
        <v>0</v>
      </c>
      <c r="Y35" s="221">
        <v>0</v>
      </c>
      <c r="Z35" s="221">
        <v>6</v>
      </c>
      <c r="AA35" s="221">
        <v>0</v>
      </c>
      <c r="AB35" s="33">
        <v>0</v>
      </c>
      <c r="AC35" s="221">
        <v>0</v>
      </c>
      <c r="AD35" s="221">
        <v>0</v>
      </c>
      <c r="AE35" s="221">
        <v>0</v>
      </c>
      <c r="AF35" s="221">
        <v>0</v>
      </c>
      <c r="AG35" s="221">
        <v>0</v>
      </c>
      <c r="AH35" s="221">
        <v>0</v>
      </c>
      <c r="AI35" s="221">
        <v>0</v>
      </c>
      <c r="AJ35" s="221">
        <v>0</v>
      </c>
      <c r="AK35" s="221">
        <v>0</v>
      </c>
      <c r="AL35" s="221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221">
        <v>0</v>
      </c>
      <c r="AU35" s="221">
        <v>0</v>
      </c>
      <c r="AV35" s="221">
        <v>0</v>
      </c>
      <c r="AW35" s="221">
        <v>0</v>
      </c>
      <c r="AX35" s="221">
        <v>0</v>
      </c>
      <c r="AY35" s="221">
        <v>0</v>
      </c>
      <c r="AZ35" s="221">
        <v>0</v>
      </c>
      <c r="BA35" s="221">
        <v>0</v>
      </c>
      <c r="BB35" s="221">
        <v>0</v>
      </c>
      <c r="BC35" s="221">
        <v>0</v>
      </c>
      <c r="BD35" s="221">
        <v>0</v>
      </c>
      <c r="BE35" s="221">
        <v>0</v>
      </c>
      <c r="BF35" s="345">
        <v>6</v>
      </c>
      <c r="BG35" s="345">
        <v>1</v>
      </c>
      <c r="BH35" s="345">
        <v>1</v>
      </c>
      <c r="BI35" s="345">
        <v>1</v>
      </c>
      <c r="BJ35" s="345">
        <v>1</v>
      </c>
      <c r="BK35" s="345">
        <v>1</v>
      </c>
      <c r="BL35" s="345">
        <v>1</v>
      </c>
      <c r="BM35" s="345">
        <v>1</v>
      </c>
      <c r="BN35" s="345">
        <v>1</v>
      </c>
      <c r="BO35" s="345">
        <v>1</v>
      </c>
      <c r="BP35" s="345">
        <v>1</v>
      </c>
      <c r="BQ35" s="345">
        <v>1</v>
      </c>
      <c r="BR35" s="345">
        <v>1</v>
      </c>
      <c r="BS35" s="345">
        <v>0</v>
      </c>
      <c r="BT35" s="345">
        <v>0</v>
      </c>
      <c r="BU35" s="345">
        <v>6</v>
      </c>
      <c r="BV35" s="345">
        <v>0</v>
      </c>
      <c r="BW35" s="345">
        <v>0</v>
      </c>
      <c r="BX35" s="345">
        <v>6</v>
      </c>
      <c r="BY35" s="345">
        <v>0</v>
      </c>
      <c r="BZ35" s="221">
        <v>0</v>
      </c>
      <c r="CA35" s="221">
        <v>0</v>
      </c>
      <c r="CB35" s="221">
        <v>0</v>
      </c>
      <c r="CC35" s="221">
        <v>0</v>
      </c>
      <c r="CD35" s="221">
        <v>0</v>
      </c>
      <c r="CE35" s="221">
        <v>0</v>
      </c>
      <c r="CF35" s="221">
        <v>0</v>
      </c>
      <c r="CG35" s="221">
        <v>0</v>
      </c>
      <c r="CH35" s="221">
        <v>0</v>
      </c>
      <c r="CI35" s="221">
        <v>0</v>
      </c>
      <c r="CJ35" s="221">
        <v>0</v>
      </c>
      <c r="CK35" s="221">
        <v>0</v>
      </c>
      <c r="CL35" s="221">
        <v>0</v>
      </c>
      <c r="CM35" s="221">
        <v>0</v>
      </c>
      <c r="CN35" s="221">
        <v>0</v>
      </c>
      <c r="CO35" s="221">
        <v>0</v>
      </c>
      <c r="CP35" s="221">
        <v>0</v>
      </c>
      <c r="CQ35" s="221">
        <v>12</v>
      </c>
      <c r="CR35" s="221">
        <v>0</v>
      </c>
      <c r="CS35" s="221">
        <v>0</v>
      </c>
      <c r="CT35" s="221">
        <v>6</v>
      </c>
      <c r="CU35" s="221">
        <v>0</v>
      </c>
      <c r="CV35" s="221">
        <v>0</v>
      </c>
      <c r="CW35" s="221">
        <v>0</v>
      </c>
      <c r="CX35" s="221">
        <v>24</v>
      </c>
      <c r="CY35" s="221">
        <v>12</v>
      </c>
      <c r="CZ35" s="221">
        <v>12</v>
      </c>
      <c r="DA35" s="221">
        <v>6</v>
      </c>
      <c r="DB35" s="221">
        <v>6</v>
      </c>
      <c r="DC35" s="221">
        <v>0</v>
      </c>
      <c r="DD35" s="221">
        <v>12</v>
      </c>
      <c r="DE35" s="221">
        <v>0</v>
      </c>
      <c r="DF35" s="221">
        <v>24</v>
      </c>
      <c r="DG35" s="221">
        <v>0</v>
      </c>
      <c r="DH35" s="33">
        <v>24</v>
      </c>
      <c r="DI35" s="33">
        <v>0</v>
      </c>
      <c r="DJ35" s="33">
        <v>6</v>
      </c>
      <c r="DK35" s="292">
        <v>10.8</v>
      </c>
      <c r="DL35" s="221">
        <v>6</v>
      </c>
      <c r="DM35" s="221">
        <v>0</v>
      </c>
      <c r="DN35" s="33">
        <v>0</v>
      </c>
      <c r="DO35" s="30">
        <f t="shared" si="0"/>
        <v>256.8</v>
      </c>
      <c r="DP35" s="19">
        <f t="shared" si="118"/>
        <v>21.400000000000002</v>
      </c>
      <c r="DQ35" s="202"/>
      <c r="DR35" s="203"/>
      <c r="DS35" s="21">
        <f t="shared" si="1"/>
        <v>0</v>
      </c>
      <c r="DT35" s="23">
        <f t="shared" si="2"/>
        <v>0</v>
      </c>
      <c r="DU35" s="23">
        <f t="shared" si="3"/>
        <v>0</v>
      </c>
      <c r="DV35" s="23">
        <f t="shared" si="4"/>
        <v>0</v>
      </c>
      <c r="DW35" s="23">
        <f t="shared" si="5"/>
        <v>0</v>
      </c>
      <c r="DX35" s="23">
        <f t="shared" si="6"/>
        <v>0</v>
      </c>
      <c r="DY35" s="23">
        <f t="shared" si="7"/>
        <v>0</v>
      </c>
      <c r="DZ35" s="23">
        <f t="shared" si="8"/>
        <v>0</v>
      </c>
      <c r="EA35" s="23">
        <f t="shared" si="9"/>
        <v>0</v>
      </c>
      <c r="EB35" s="23">
        <f t="shared" si="10"/>
        <v>0</v>
      </c>
      <c r="EC35" s="23">
        <f t="shared" si="11"/>
        <v>0</v>
      </c>
      <c r="ED35" s="23">
        <f t="shared" si="12"/>
        <v>0</v>
      </c>
      <c r="EE35" s="23">
        <f t="shared" si="13"/>
        <v>0</v>
      </c>
      <c r="EF35" s="23">
        <f t="shared" si="14"/>
        <v>0</v>
      </c>
      <c r="EG35" s="23">
        <f t="shared" si="15"/>
        <v>0</v>
      </c>
      <c r="EH35" s="23">
        <f t="shared" si="16"/>
        <v>0</v>
      </c>
      <c r="EI35" s="23">
        <f t="shared" si="17"/>
        <v>0</v>
      </c>
      <c r="EJ35" s="23">
        <f t="shared" si="18"/>
        <v>0</v>
      </c>
      <c r="EK35" s="23">
        <f t="shared" si="19"/>
        <v>0</v>
      </c>
      <c r="EL35" s="23">
        <f t="shared" si="20"/>
        <v>0</v>
      </c>
      <c r="EM35" s="23">
        <f t="shared" si="21"/>
        <v>0</v>
      </c>
      <c r="EN35" s="23">
        <f t="shared" si="22"/>
        <v>0</v>
      </c>
      <c r="EO35" s="23">
        <f t="shared" si="23"/>
        <v>0</v>
      </c>
      <c r="EP35" s="23">
        <f t="shared" si="24"/>
        <v>0</v>
      </c>
      <c r="EQ35" s="23">
        <f t="shared" si="25"/>
        <v>0</v>
      </c>
      <c r="ER35" s="23">
        <f t="shared" si="26"/>
        <v>0</v>
      </c>
      <c r="ES35" s="23">
        <f t="shared" si="27"/>
        <v>0</v>
      </c>
      <c r="ET35" s="23">
        <f t="shared" si="28"/>
        <v>0</v>
      </c>
      <c r="EU35" s="23">
        <f t="shared" si="29"/>
        <v>0</v>
      </c>
      <c r="EV35" s="23">
        <f t="shared" si="30"/>
        <v>0</v>
      </c>
      <c r="EW35" s="23">
        <f t="shared" si="31"/>
        <v>0</v>
      </c>
      <c r="EX35" s="23">
        <f t="shared" si="32"/>
        <v>0</v>
      </c>
      <c r="EY35" s="23">
        <f t="shared" si="33"/>
        <v>0</v>
      </c>
      <c r="EZ35" s="23">
        <f t="shared" si="34"/>
        <v>0</v>
      </c>
      <c r="FA35" s="23">
        <f t="shared" si="35"/>
        <v>0</v>
      </c>
      <c r="FB35" s="23">
        <f t="shared" si="36"/>
        <v>0</v>
      </c>
      <c r="FC35" s="23">
        <f t="shared" si="37"/>
        <v>0</v>
      </c>
      <c r="FD35" s="23">
        <f t="shared" si="38"/>
        <v>0</v>
      </c>
      <c r="FE35" s="23">
        <f t="shared" si="39"/>
        <v>0</v>
      </c>
      <c r="FF35" s="23">
        <f t="shared" si="40"/>
        <v>0</v>
      </c>
      <c r="FG35" s="23">
        <f t="shared" si="41"/>
        <v>0</v>
      </c>
      <c r="FH35" s="23">
        <f t="shared" si="42"/>
        <v>0</v>
      </c>
      <c r="FI35" s="23">
        <f t="shared" si="43"/>
        <v>0</v>
      </c>
      <c r="FJ35" s="23">
        <f t="shared" si="44"/>
        <v>0</v>
      </c>
      <c r="FK35" s="23">
        <f t="shared" si="45"/>
        <v>0</v>
      </c>
      <c r="FL35" s="23">
        <f t="shared" si="46"/>
        <v>0</v>
      </c>
      <c r="FM35" s="23">
        <f t="shared" si="47"/>
        <v>0</v>
      </c>
      <c r="FN35" s="23">
        <f t="shared" si="48"/>
        <v>0</v>
      </c>
      <c r="FO35" s="23">
        <f t="shared" si="49"/>
        <v>0</v>
      </c>
      <c r="FP35" s="23">
        <f t="shared" si="50"/>
        <v>0</v>
      </c>
      <c r="FQ35" s="23">
        <f t="shared" si="51"/>
        <v>0</v>
      </c>
      <c r="FR35" s="23">
        <f t="shared" si="52"/>
        <v>0</v>
      </c>
      <c r="FS35" s="23">
        <f t="shared" si="53"/>
        <v>0</v>
      </c>
      <c r="FT35" s="23">
        <f t="shared" si="54"/>
        <v>0</v>
      </c>
      <c r="FU35" s="23">
        <f t="shared" si="55"/>
        <v>0</v>
      </c>
      <c r="FV35" s="23">
        <f t="shared" si="56"/>
        <v>0</v>
      </c>
      <c r="FW35" s="23">
        <f t="shared" si="57"/>
        <v>0</v>
      </c>
      <c r="FX35" s="23">
        <f t="shared" si="58"/>
        <v>0</v>
      </c>
      <c r="FY35" s="23">
        <f t="shared" si="59"/>
        <v>0</v>
      </c>
      <c r="FZ35" s="23">
        <f t="shared" si="60"/>
        <v>0</v>
      </c>
      <c r="GA35" s="23">
        <f t="shared" si="61"/>
        <v>0</v>
      </c>
      <c r="GB35" s="23">
        <f t="shared" si="62"/>
        <v>0</v>
      </c>
      <c r="GC35" s="23">
        <f t="shared" si="63"/>
        <v>0</v>
      </c>
      <c r="GD35" s="23">
        <f t="shared" si="64"/>
        <v>0</v>
      </c>
      <c r="GE35" s="23">
        <f t="shared" si="65"/>
        <v>0</v>
      </c>
      <c r="GF35" s="23">
        <f t="shared" si="66"/>
        <v>0</v>
      </c>
      <c r="GG35" s="23">
        <f t="shared" si="67"/>
        <v>0</v>
      </c>
      <c r="GH35" s="23">
        <f t="shared" si="68"/>
        <v>0</v>
      </c>
      <c r="GI35" s="23">
        <f t="shared" si="69"/>
        <v>0</v>
      </c>
      <c r="GJ35" s="23">
        <f t="shared" si="70"/>
        <v>0</v>
      </c>
      <c r="GK35" s="23">
        <f t="shared" si="71"/>
        <v>0</v>
      </c>
      <c r="GL35" s="23">
        <f t="shared" si="72"/>
        <v>0</v>
      </c>
      <c r="GM35" s="23">
        <f t="shared" si="73"/>
        <v>0</v>
      </c>
      <c r="GN35" s="23">
        <f t="shared" si="74"/>
        <v>0</v>
      </c>
      <c r="GO35" s="23">
        <f t="shared" si="75"/>
        <v>0</v>
      </c>
      <c r="GP35" s="23">
        <f t="shared" si="76"/>
        <v>0</v>
      </c>
      <c r="GQ35" s="23">
        <f t="shared" si="77"/>
        <v>0</v>
      </c>
      <c r="GR35" s="23">
        <f t="shared" si="78"/>
        <v>0</v>
      </c>
      <c r="GS35" s="23">
        <f t="shared" si="79"/>
        <v>0</v>
      </c>
      <c r="GT35" s="23">
        <f t="shared" si="80"/>
        <v>0</v>
      </c>
      <c r="GU35" s="23">
        <f t="shared" si="81"/>
        <v>0</v>
      </c>
      <c r="GV35" s="23">
        <f t="shared" si="82"/>
        <v>0</v>
      </c>
      <c r="GW35" s="23">
        <f t="shared" si="83"/>
        <v>0</v>
      </c>
      <c r="GX35" s="23">
        <f t="shared" si="84"/>
        <v>0</v>
      </c>
      <c r="GY35" s="23">
        <f t="shared" si="85"/>
        <v>0</v>
      </c>
      <c r="GZ35" s="23">
        <f t="shared" si="86"/>
        <v>0</v>
      </c>
      <c r="HA35" s="23">
        <f t="shared" si="87"/>
        <v>0</v>
      </c>
      <c r="HB35" s="23">
        <f t="shared" si="88"/>
        <v>0</v>
      </c>
      <c r="HC35" s="23">
        <f t="shared" si="89"/>
        <v>0</v>
      </c>
      <c r="HD35" s="23">
        <f t="shared" si="90"/>
        <v>0</v>
      </c>
      <c r="HE35" s="23">
        <f t="shared" si="91"/>
        <v>0</v>
      </c>
      <c r="HF35" s="23">
        <f t="shared" si="92"/>
        <v>0</v>
      </c>
      <c r="HG35" s="23">
        <f t="shared" si="93"/>
        <v>0</v>
      </c>
      <c r="HH35" s="23">
        <f t="shared" si="94"/>
        <v>0</v>
      </c>
      <c r="HI35" s="23">
        <f t="shared" si="95"/>
        <v>0</v>
      </c>
      <c r="HJ35" s="23">
        <f t="shared" si="96"/>
        <v>0</v>
      </c>
      <c r="HK35" s="23">
        <f t="shared" si="97"/>
        <v>0</v>
      </c>
      <c r="HL35" s="23">
        <f t="shared" si="98"/>
        <v>0</v>
      </c>
      <c r="HM35" s="23">
        <f t="shared" si="99"/>
        <v>0</v>
      </c>
      <c r="HN35" s="23">
        <f t="shared" si="100"/>
        <v>0</v>
      </c>
      <c r="HO35" s="23">
        <f t="shared" si="101"/>
        <v>0</v>
      </c>
      <c r="HP35" s="23">
        <f t="shared" si="102"/>
        <v>0</v>
      </c>
      <c r="HQ35" s="23">
        <f t="shared" si="103"/>
        <v>0</v>
      </c>
      <c r="HR35" s="23">
        <f t="shared" si="104"/>
        <v>0</v>
      </c>
      <c r="HS35" s="23">
        <f t="shared" si="105"/>
        <v>0</v>
      </c>
      <c r="HT35" s="23">
        <f t="shared" si="106"/>
        <v>0</v>
      </c>
      <c r="HU35" s="23">
        <f t="shared" si="107"/>
        <v>0</v>
      </c>
      <c r="HV35" s="23">
        <f t="shared" si="108"/>
        <v>0</v>
      </c>
      <c r="HW35" s="23">
        <f t="shared" si="109"/>
        <v>0</v>
      </c>
      <c r="HX35" s="23">
        <f t="shared" si="110"/>
        <v>0</v>
      </c>
      <c r="HY35" s="23">
        <f t="shared" si="111"/>
        <v>0</v>
      </c>
      <c r="HZ35" s="23">
        <f t="shared" si="112"/>
        <v>0</v>
      </c>
      <c r="IA35" s="23">
        <f t="shared" si="113"/>
        <v>0</v>
      </c>
      <c r="IB35" s="23">
        <f t="shared" si="114"/>
        <v>0</v>
      </c>
      <c r="IC35" s="23">
        <f t="shared" si="115"/>
        <v>0</v>
      </c>
      <c r="ID35" s="23">
        <f t="shared" si="116"/>
        <v>0</v>
      </c>
      <c r="IE35" s="23">
        <f t="shared" si="117"/>
        <v>0</v>
      </c>
      <c r="IH35" s="170"/>
    </row>
    <row r="36" spans="1:242" s="14" customFormat="1">
      <c r="A36" s="349">
        <f t="shared" si="119"/>
        <v>33</v>
      </c>
      <c r="B36" s="27" t="s">
        <v>328</v>
      </c>
      <c r="C36" s="221" t="s">
        <v>143</v>
      </c>
      <c r="D36" s="471">
        <v>120</v>
      </c>
      <c r="E36" s="471">
        <v>24</v>
      </c>
      <c r="F36" s="471">
        <v>600</v>
      </c>
      <c r="G36" s="471">
        <v>24</v>
      </c>
      <c r="H36" s="471">
        <v>24</v>
      </c>
      <c r="I36" s="471">
        <v>24</v>
      </c>
      <c r="J36" s="471">
        <v>12</v>
      </c>
      <c r="K36" s="471">
        <v>24</v>
      </c>
      <c r="L36" s="472">
        <v>6</v>
      </c>
      <c r="M36" s="221">
        <v>0</v>
      </c>
      <c r="N36" s="221">
        <v>0</v>
      </c>
      <c r="O36" s="221">
        <v>120</v>
      </c>
      <c r="P36" s="221">
        <v>60</v>
      </c>
      <c r="Q36" s="221">
        <v>42</v>
      </c>
      <c r="R36" s="221">
        <v>30</v>
      </c>
      <c r="S36" s="221">
        <v>36</v>
      </c>
      <c r="T36" s="221">
        <v>60</v>
      </c>
      <c r="U36" s="221">
        <v>12</v>
      </c>
      <c r="V36" s="221">
        <v>30</v>
      </c>
      <c r="W36" s="221">
        <v>30</v>
      </c>
      <c r="X36" s="221">
        <v>18</v>
      </c>
      <c r="Y36" s="221">
        <v>6</v>
      </c>
      <c r="Z36" s="221">
        <v>6</v>
      </c>
      <c r="AA36" s="221">
        <v>12</v>
      </c>
      <c r="AB36" s="33">
        <v>6</v>
      </c>
      <c r="AC36" s="221">
        <v>24</v>
      </c>
      <c r="AD36" s="221">
        <v>60</v>
      </c>
      <c r="AE36" s="221">
        <v>18</v>
      </c>
      <c r="AF36" s="221">
        <v>12</v>
      </c>
      <c r="AG36" s="221">
        <v>12</v>
      </c>
      <c r="AH36" s="221">
        <v>12</v>
      </c>
      <c r="AI36" s="221">
        <v>12</v>
      </c>
      <c r="AJ36" s="221">
        <v>30</v>
      </c>
      <c r="AK36" s="221">
        <v>12</v>
      </c>
      <c r="AL36" s="221">
        <v>18</v>
      </c>
      <c r="AM36" s="33">
        <v>24</v>
      </c>
      <c r="AN36" s="33">
        <v>18</v>
      </c>
      <c r="AO36" s="33">
        <v>24</v>
      </c>
      <c r="AP36" s="33">
        <v>12</v>
      </c>
      <c r="AQ36" s="33">
        <v>42</v>
      </c>
      <c r="AR36" s="33">
        <v>24</v>
      </c>
      <c r="AS36" s="33">
        <v>12</v>
      </c>
      <c r="AT36" s="221">
        <v>24</v>
      </c>
      <c r="AU36" s="221">
        <v>270</v>
      </c>
      <c r="AV36" s="221">
        <v>96</v>
      </c>
      <c r="AW36" s="221">
        <v>24</v>
      </c>
      <c r="AX36" s="221">
        <v>18</v>
      </c>
      <c r="AY36" s="221">
        <v>18</v>
      </c>
      <c r="AZ36" s="221">
        <v>18</v>
      </c>
      <c r="BA36" s="221">
        <v>12</v>
      </c>
      <c r="BB36" s="221">
        <v>30</v>
      </c>
      <c r="BC36" s="221">
        <v>0</v>
      </c>
      <c r="BD36" s="221">
        <v>12</v>
      </c>
      <c r="BE36" s="221">
        <v>0</v>
      </c>
      <c r="BF36" s="345">
        <v>120</v>
      </c>
      <c r="BG36" s="345">
        <v>24</v>
      </c>
      <c r="BH36" s="345">
        <v>18</v>
      </c>
      <c r="BI36" s="345">
        <v>18</v>
      </c>
      <c r="BJ36" s="345">
        <v>24</v>
      </c>
      <c r="BK36" s="345">
        <v>30</v>
      </c>
      <c r="BL36" s="345">
        <v>18</v>
      </c>
      <c r="BM36" s="345">
        <v>18</v>
      </c>
      <c r="BN36" s="345">
        <v>36</v>
      </c>
      <c r="BO36" s="345">
        <v>48</v>
      </c>
      <c r="BP36" s="345">
        <v>18</v>
      </c>
      <c r="BQ36" s="345">
        <v>36</v>
      </c>
      <c r="BR36" s="345">
        <v>18</v>
      </c>
      <c r="BS36" s="345">
        <v>60</v>
      </c>
      <c r="BT36" s="345">
        <v>36</v>
      </c>
      <c r="BU36" s="345">
        <v>48</v>
      </c>
      <c r="BV36" s="345">
        <v>24</v>
      </c>
      <c r="BW36" s="345">
        <v>12</v>
      </c>
      <c r="BX36" s="345">
        <v>12</v>
      </c>
      <c r="BY36" s="345">
        <v>30</v>
      </c>
      <c r="BZ36" s="221">
        <v>30</v>
      </c>
      <c r="CA36" s="221">
        <v>30</v>
      </c>
      <c r="CB36" s="221">
        <v>30</v>
      </c>
      <c r="CC36" s="221">
        <v>0</v>
      </c>
      <c r="CD36" s="221">
        <v>0</v>
      </c>
      <c r="CE36" s="221">
        <v>24</v>
      </c>
      <c r="CF36" s="221">
        <v>6</v>
      </c>
      <c r="CG36" s="221">
        <v>240</v>
      </c>
      <c r="CH36" s="221">
        <v>30</v>
      </c>
      <c r="CI36" s="221">
        <v>30</v>
      </c>
      <c r="CJ36" s="221">
        <v>30</v>
      </c>
      <c r="CK36" s="221">
        <v>30</v>
      </c>
      <c r="CL36" s="221">
        <v>12</v>
      </c>
      <c r="CM36" s="221">
        <v>12</v>
      </c>
      <c r="CN36" s="221">
        <v>90</v>
      </c>
      <c r="CO36" s="221">
        <v>0</v>
      </c>
      <c r="CP36" s="221">
        <v>30</v>
      </c>
      <c r="CQ36" s="221">
        <v>6</v>
      </c>
      <c r="CR36" s="221">
        <v>60</v>
      </c>
      <c r="CS36" s="221">
        <v>12</v>
      </c>
      <c r="CT36" s="221">
        <v>60</v>
      </c>
      <c r="CU36" s="221">
        <v>60</v>
      </c>
      <c r="CV36" s="221">
        <v>6</v>
      </c>
      <c r="CW36" s="221">
        <v>0</v>
      </c>
      <c r="CX36" s="221">
        <v>120</v>
      </c>
      <c r="CY36" s="221">
        <v>24</v>
      </c>
      <c r="CZ36" s="221">
        <v>60</v>
      </c>
      <c r="DA36" s="221">
        <v>12</v>
      </c>
      <c r="DB36" s="221">
        <v>30</v>
      </c>
      <c r="DC36" s="221">
        <v>30</v>
      </c>
      <c r="DD36" s="221">
        <v>18</v>
      </c>
      <c r="DE36" s="221">
        <v>12</v>
      </c>
      <c r="DF36" s="221">
        <v>60</v>
      </c>
      <c r="DG36" s="221">
        <v>0</v>
      </c>
      <c r="DH36" s="33">
        <v>24</v>
      </c>
      <c r="DI36" s="33">
        <v>18</v>
      </c>
      <c r="DJ36" s="33">
        <v>36</v>
      </c>
      <c r="DK36" s="292">
        <v>64.8</v>
      </c>
      <c r="DL36" s="221">
        <v>6</v>
      </c>
      <c r="DM36" s="221">
        <v>0</v>
      </c>
      <c r="DN36" s="33">
        <v>0</v>
      </c>
      <c r="DO36" s="30">
        <f t="shared" ref="DO36:DO67" si="120">SUM(D36:DN36)</f>
        <v>4204.8</v>
      </c>
      <c r="DP36" s="19">
        <f t="shared" si="118"/>
        <v>350.40000000000003</v>
      </c>
      <c r="DQ36" s="202"/>
      <c r="DR36" s="203"/>
      <c r="DS36" s="21">
        <f t="shared" ref="DS36:DS67" si="121">DR36*DO36/12</f>
        <v>0</v>
      </c>
      <c r="DT36" s="23">
        <f t="shared" ref="DT36:DT67" si="122">(D36*$DR36)/12</f>
        <v>0</v>
      </c>
      <c r="DU36" s="23">
        <f t="shared" ref="DU36:DU67" si="123">(E36*$DR36)/12</f>
        <v>0</v>
      </c>
      <c r="DV36" s="23">
        <f t="shared" ref="DV36:DV67" si="124">(F36*$DR36)/12</f>
        <v>0</v>
      </c>
      <c r="DW36" s="23">
        <f t="shared" ref="DW36:DW67" si="125">(G36*$DR36)/12</f>
        <v>0</v>
      </c>
      <c r="DX36" s="23">
        <f t="shared" ref="DX36:DX67" si="126">(H36*$DR36)/12</f>
        <v>0</v>
      </c>
      <c r="DY36" s="23">
        <f t="shared" ref="DY36:DY67" si="127">(I36*$DR36)/12</f>
        <v>0</v>
      </c>
      <c r="DZ36" s="23">
        <f t="shared" ref="DZ36:DZ67" si="128">(J36*$DR36)/12</f>
        <v>0</v>
      </c>
      <c r="EA36" s="23">
        <f t="shared" ref="EA36:EA67" si="129">(K36*$DR36)/12</f>
        <v>0</v>
      </c>
      <c r="EB36" s="23">
        <f t="shared" ref="EB36:EB67" si="130">(L36*$DR36)/12</f>
        <v>0</v>
      </c>
      <c r="EC36" s="23">
        <f t="shared" ref="EC36:EC67" si="131">(M36*$DR36)/12</f>
        <v>0</v>
      </c>
      <c r="ED36" s="23">
        <f t="shared" ref="ED36:ED67" si="132">(N36*$DR36)/12</f>
        <v>0</v>
      </c>
      <c r="EE36" s="23">
        <f t="shared" ref="EE36:EE67" si="133">(O36*$DR36)/12</f>
        <v>0</v>
      </c>
      <c r="EF36" s="23">
        <f t="shared" ref="EF36:EF67" si="134">(P36*$DR36)/12</f>
        <v>0</v>
      </c>
      <c r="EG36" s="23">
        <f t="shared" ref="EG36:EG67" si="135">(Q36*$DR36)/12</f>
        <v>0</v>
      </c>
      <c r="EH36" s="23">
        <f t="shared" ref="EH36:EH67" si="136">(R36*$DR36)/12</f>
        <v>0</v>
      </c>
      <c r="EI36" s="23">
        <f t="shared" ref="EI36:EI67" si="137">(S36*$DR36)/12</f>
        <v>0</v>
      </c>
      <c r="EJ36" s="23">
        <f t="shared" ref="EJ36:EJ67" si="138">(T36*$DR36)/12</f>
        <v>0</v>
      </c>
      <c r="EK36" s="23">
        <f t="shared" ref="EK36:EK67" si="139">(U36*$DR36)/12</f>
        <v>0</v>
      </c>
      <c r="EL36" s="23">
        <f t="shared" ref="EL36:EL67" si="140">(V36*$DR36)/12</f>
        <v>0</v>
      </c>
      <c r="EM36" s="23">
        <f t="shared" ref="EM36:EM67" si="141">(W36*$DR36)/12</f>
        <v>0</v>
      </c>
      <c r="EN36" s="23">
        <f t="shared" ref="EN36:EN67" si="142">(X36*$DR36)/12</f>
        <v>0</v>
      </c>
      <c r="EO36" s="23">
        <f t="shared" ref="EO36:EO67" si="143">(Y36*$DR36)/12</f>
        <v>0</v>
      </c>
      <c r="EP36" s="23">
        <f t="shared" ref="EP36:EP67" si="144">(Z36*$DR36)/12</f>
        <v>0</v>
      </c>
      <c r="EQ36" s="23">
        <f t="shared" ref="EQ36:EQ67" si="145">(AA36*$DR36)/12</f>
        <v>0</v>
      </c>
      <c r="ER36" s="23">
        <f t="shared" ref="ER36:ER67" si="146">(AB36*$DR36)/12</f>
        <v>0</v>
      </c>
      <c r="ES36" s="23">
        <f t="shared" ref="ES36:ES67" si="147">(AC36*$DR36)/12</f>
        <v>0</v>
      </c>
      <c r="ET36" s="23">
        <f t="shared" ref="ET36:ET67" si="148">(AD36*$DR36)/12</f>
        <v>0</v>
      </c>
      <c r="EU36" s="23">
        <f t="shared" ref="EU36:EU67" si="149">(AE36*$DR36)/12</f>
        <v>0</v>
      </c>
      <c r="EV36" s="23">
        <f t="shared" ref="EV36:EV67" si="150">(AF36*$DR36)/12</f>
        <v>0</v>
      </c>
      <c r="EW36" s="23">
        <f t="shared" ref="EW36:EW67" si="151">(AG36*$DR36)/12</f>
        <v>0</v>
      </c>
      <c r="EX36" s="23">
        <f t="shared" ref="EX36:EX67" si="152">(AH36*$DR36)/12</f>
        <v>0</v>
      </c>
      <c r="EY36" s="23">
        <f t="shared" ref="EY36:EY67" si="153">(AI36*$DR36)/12</f>
        <v>0</v>
      </c>
      <c r="EZ36" s="23">
        <f t="shared" ref="EZ36:EZ67" si="154">(AJ36*$DR36)/12</f>
        <v>0</v>
      </c>
      <c r="FA36" s="23">
        <f t="shared" ref="FA36:FA67" si="155">(AK36*$DR36)/12</f>
        <v>0</v>
      </c>
      <c r="FB36" s="23">
        <f t="shared" ref="FB36:FB67" si="156">(AL36*$DR36)/12</f>
        <v>0</v>
      </c>
      <c r="FC36" s="23">
        <f t="shared" ref="FC36:FC67" si="157">(AM36*$DR36)/12</f>
        <v>0</v>
      </c>
      <c r="FD36" s="23">
        <f t="shared" ref="FD36:FD67" si="158">(AN36*$DR36)/12</f>
        <v>0</v>
      </c>
      <c r="FE36" s="23">
        <f t="shared" ref="FE36:FE67" si="159">(AO36*$DR36)/12</f>
        <v>0</v>
      </c>
      <c r="FF36" s="23">
        <f t="shared" ref="FF36:FF67" si="160">(AP36*$DR36)/12</f>
        <v>0</v>
      </c>
      <c r="FG36" s="23">
        <f t="shared" ref="FG36:FG67" si="161">(AQ36*$DR36)/12</f>
        <v>0</v>
      </c>
      <c r="FH36" s="23">
        <f t="shared" ref="FH36:FH67" si="162">(AR36*$DR36)/12</f>
        <v>0</v>
      </c>
      <c r="FI36" s="23">
        <f t="shared" ref="FI36:FI67" si="163">(AS36*$DR36)/12</f>
        <v>0</v>
      </c>
      <c r="FJ36" s="23">
        <f t="shared" ref="FJ36:FJ67" si="164">(AT36*$DR36)/12</f>
        <v>0</v>
      </c>
      <c r="FK36" s="23">
        <f t="shared" ref="FK36:FK67" si="165">(AU36*$DR36)/12</f>
        <v>0</v>
      </c>
      <c r="FL36" s="23">
        <f t="shared" ref="FL36:FL67" si="166">(AV36*$DR36)/12</f>
        <v>0</v>
      </c>
      <c r="FM36" s="23">
        <f t="shared" ref="FM36:FM67" si="167">(AW36*$DR36)/12</f>
        <v>0</v>
      </c>
      <c r="FN36" s="23">
        <f t="shared" ref="FN36:FN67" si="168">(AX36*$DR36)/12</f>
        <v>0</v>
      </c>
      <c r="FO36" s="23">
        <f t="shared" ref="FO36:FO67" si="169">(AY36*$DR36)/12</f>
        <v>0</v>
      </c>
      <c r="FP36" s="23">
        <f t="shared" ref="FP36:FP67" si="170">(AZ36*$DR36)/12</f>
        <v>0</v>
      </c>
      <c r="FQ36" s="23">
        <f t="shared" ref="FQ36:FQ67" si="171">(BA36*$DR36)/12</f>
        <v>0</v>
      </c>
      <c r="FR36" s="23">
        <f t="shared" ref="FR36:FR67" si="172">(BB36*$DR36)/12</f>
        <v>0</v>
      </c>
      <c r="FS36" s="23">
        <f t="shared" ref="FS36:FS67" si="173">(BC36*$DR36)/12</f>
        <v>0</v>
      </c>
      <c r="FT36" s="23">
        <f t="shared" ref="FT36:FT67" si="174">(BD36*$DR36)/12</f>
        <v>0</v>
      </c>
      <c r="FU36" s="23">
        <f t="shared" ref="FU36:FU67" si="175">(BE36*$DR36)/12</f>
        <v>0</v>
      </c>
      <c r="FV36" s="23">
        <f t="shared" ref="FV36:FV67" si="176">(BF36*$DR36)/12</f>
        <v>0</v>
      </c>
      <c r="FW36" s="23">
        <f t="shared" ref="FW36:FW67" si="177">(BG36*$DR36)/12</f>
        <v>0</v>
      </c>
      <c r="FX36" s="23">
        <f t="shared" ref="FX36:FX67" si="178">(BH36*$DR36)/12</f>
        <v>0</v>
      </c>
      <c r="FY36" s="23">
        <f t="shared" ref="FY36:FY67" si="179">(BI36*$DR36)/12</f>
        <v>0</v>
      </c>
      <c r="FZ36" s="23">
        <f t="shared" ref="FZ36:FZ67" si="180">(BJ36*$DR36)/12</f>
        <v>0</v>
      </c>
      <c r="GA36" s="23">
        <f t="shared" ref="GA36:GA67" si="181">(BK36*$DR36)/12</f>
        <v>0</v>
      </c>
      <c r="GB36" s="23">
        <f t="shared" ref="GB36:GB67" si="182">(BL36*$DR36)/12</f>
        <v>0</v>
      </c>
      <c r="GC36" s="23">
        <f t="shared" ref="GC36:GC67" si="183">(BM36*$DR36)/12</f>
        <v>0</v>
      </c>
      <c r="GD36" s="23">
        <f t="shared" ref="GD36:GD67" si="184">(BN36*$DR36)/12</f>
        <v>0</v>
      </c>
      <c r="GE36" s="23">
        <f t="shared" ref="GE36:GE67" si="185">(BO36*$DR36)/12</f>
        <v>0</v>
      </c>
      <c r="GF36" s="23">
        <f t="shared" ref="GF36:GF67" si="186">(BP36*$DR36)/12</f>
        <v>0</v>
      </c>
      <c r="GG36" s="23">
        <f t="shared" ref="GG36:GG67" si="187">(BQ36*$DR36)/12</f>
        <v>0</v>
      </c>
      <c r="GH36" s="23">
        <f t="shared" ref="GH36:GH67" si="188">(BR36*$DR36)/12</f>
        <v>0</v>
      </c>
      <c r="GI36" s="23">
        <f t="shared" ref="GI36:GI67" si="189">(BS36*$DR36)/12</f>
        <v>0</v>
      </c>
      <c r="GJ36" s="23">
        <f t="shared" ref="GJ36:GJ67" si="190">(BT36*$DR36)/12</f>
        <v>0</v>
      </c>
      <c r="GK36" s="23">
        <f t="shared" ref="GK36:GK67" si="191">(BU36*$DR36)/12</f>
        <v>0</v>
      </c>
      <c r="GL36" s="23">
        <f t="shared" ref="GL36:GL67" si="192">(BV36*$DR36)/12</f>
        <v>0</v>
      </c>
      <c r="GM36" s="23">
        <f t="shared" ref="GM36:GM67" si="193">(BW36*$DR36)/12</f>
        <v>0</v>
      </c>
      <c r="GN36" s="23">
        <f t="shared" ref="GN36:GN67" si="194">(BX36*$DR36)/12</f>
        <v>0</v>
      </c>
      <c r="GO36" s="23">
        <f t="shared" ref="GO36:GO67" si="195">(BY36*$DR36)/12</f>
        <v>0</v>
      </c>
      <c r="GP36" s="23">
        <f t="shared" ref="GP36:GP67" si="196">(BZ36*$DR36)/12</f>
        <v>0</v>
      </c>
      <c r="GQ36" s="23">
        <f t="shared" ref="GQ36:GQ67" si="197">(CA36*$DR36)/12</f>
        <v>0</v>
      </c>
      <c r="GR36" s="23">
        <f t="shared" ref="GR36:GR67" si="198">(CB36*$DR36)/12</f>
        <v>0</v>
      </c>
      <c r="GS36" s="23">
        <f t="shared" ref="GS36:GS67" si="199">(CC36*$DR36)/12</f>
        <v>0</v>
      </c>
      <c r="GT36" s="23">
        <f t="shared" ref="GT36:GT67" si="200">(CD36*$DR36)/12</f>
        <v>0</v>
      </c>
      <c r="GU36" s="23">
        <f t="shared" ref="GU36:GU67" si="201">(CE36*$DR36)/12</f>
        <v>0</v>
      </c>
      <c r="GV36" s="23">
        <f t="shared" ref="GV36:GV67" si="202">(CF36*$DR36)/12</f>
        <v>0</v>
      </c>
      <c r="GW36" s="23">
        <f t="shared" ref="GW36:GW67" si="203">(CG36*$DR36)/12</f>
        <v>0</v>
      </c>
      <c r="GX36" s="23">
        <f t="shared" ref="GX36:GX67" si="204">(CH36*$DR36)/12</f>
        <v>0</v>
      </c>
      <c r="GY36" s="23">
        <f t="shared" ref="GY36:GY67" si="205">(CI36*$DR36)/12</f>
        <v>0</v>
      </c>
      <c r="GZ36" s="23">
        <f t="shared" ref="GZ36:GZ67" si="206">(CJ36*$DR36)/12</f>
        <v>0</v>
      </c>
      <c r="HA36" s="23">
        <f t="shared" ref="HA36:HA67" si="207">(CK36*$DR36)/12</f>
        <v>0</v>
      </c>
      <c r="HB36" s="23">
        <f t="shared" ref="HB36:HB67" si="208">(CL36*$DR36)/12</f>
        <v>0</v>
      </c>
      <c r="HC36" s="23">
        <f t="shared" ref="HC36:HC67" si="209">(CM36*$DR36)/12</f>
        <v>0</v>
      </c>
      <c r="HD36" s="23">
        <f t="shared" ref="HD36:HD67" si="210">(CN36*$DR36)/12</f>
        <v>0</v>
      </c>
      <c r="HE36" s="23">
        <f t="shared" ref="HE36:HE67" si="211">(CO36*$DR36)/12</f>
        <v>0</v>
      </c>
      <c r="HF36" s="23">
        <f t="shared" ref="HF36:HF67" si="212">(CP36*$DR36)/12</f>
        <v>0</v>
      </c>
      <c r="HG36" s="23">
        <f t="shared" ref="HG36:HG67" si="213">(CQ36*$DR36)/12</f>
        <v>0</v>
      </c>
      <c r="HH36" s="23">
        <f t="shared" ref="HH36:HH67" si="214">(CR36*$DR36)/12</f>
        <v>0</v>
      </c>
      <c r="HI36" s="23">
        <f t="shared" ref="HI36:HI67" si="215">(CS36*$DR36)/12</f>
        <v>0</v>
      </c>
      <c r="HJ36" s="23">
        <f t="shared" ref="HJ36:HJ67" si="216">(CT36*$DR36)/12</f>
        <v>0</v>
      </c>
      <c r="HK36" s="23">
        <f t="shared" ref="HK36:HK67" si="217">(CU36*$DR36)/12</f>
        <v>0</v>
      </c>
      <c r="HL36" s="23">
        <f t="shared" ref="HL36:HL67" si="218">(CV36*$DR36)/12</f>
        <v>0</v>
      </c>
      <c r="HM36" s="23">
        <f t="shared" ref="HM36:HM67" si="219">(CW36*$DR36)/12</f>
        <v>0</v>
      </c>
      <c r="HN36" s="23">
        <f t="shared" ref="HN36:HN67" si="220">(CX36*$DR36)/12</f>
        <v>0</v>
      </c>
      <c r="HO36" s="23">
        <f t="shared" ref="HO36:HO67" si="221">(CY36*$DR36)/12</f>
        <v>0</v>
      </c>
      <c r="HP36" s="23">
        <f t="shared" ref="HP36:HP67" si="222">(CZ36*$DR36)/12</f>
        <v>0</v>
      </c>
      <c r="HQ36" s="23">
        <f t="shared" ref="HQ36:HQ67" si="223">(DA36*$DR36)/12</f>
        <v>0</v>
      </c>
      <c r="HR36" s="23">
        <f t="shared" ref="HR36:HR67" si="224">(DB36*$DR36)/12</f>
        <v>0</v>
      </c>
      <c r="HS36" s="23">
        <f t="shared" ref="HS36:HS67" si="225">(DC36*$DR36)/12</f>
        <v>0</v>
      </c>
      <c r="HT36" s="23">
        <f t="shared" ref="HT36:HT67" si="226">(DD36*$DR36)/12</f>
        <v>0</v>
      </c>
      <c r="HU36" s="23">
        <f t="shared" ref="HU36:HU67" si="227">(DE36*$DR36)/12</f>
        <v>0</v>
      </c>
      <c r="HV36" s="23">
        <f t="shared" ref="HV36:HV67" si="228">(DF36*$DR36)/12</f>
        <v>0</v>
      </c>
      <c r="HW36" s="23">
        <f t="shared" ref="HW36:HW67" si="229">(DG36*$DR36)/12</f>
        <v>0</v>
      </c>
      <c r="HX36" s="23">
        <f t="shared" ref="HX36:HX67" si="230">(DH36*$DR36)/12</f>
        <v>0</v>
      </c>
      <c r="HY36" s="23">
        <f t="shared" ref="HY36:HY67" si="231">(DI36*$DR36)/12</f>
        <v>0</v>
      </c>
      <c r="HZ36" s="23">
        <f t="shared" ref="HZ36:HZ67" si="232">(DJ36*$DR36)/12</f>
        <v>0</v>
      </c>
      <c r="IA36" s="23">
        <f t="shared" ref="IA36:IA67" si="233">(DK36*$DR36)/12</f>
        <v>0</v>
      </c>
      <c r="IB36" s="23">
        <f t="shared" ref="IB36:IB67" si="234">(DL36*$DR36)/12</f>
        <v>0</v>
      </c>
      <c r="IC36" s="23">
        <f t="shared" ref="IC36:IC67" si="235">(DM36*$DR36)/12</f>
        <v>0</v>
      </c>
      <c r="ID36" s="23">
        <f t="shared" ref="ID36:ID67" si="236">(DN36*$DR36)/12</f>
        <v>0</v>
      </c>
      <c r="IE36" s="23">
        <f t="shared" ref="IE36:IE67" si="237">SUM(DT36:ID36)</f>
        <v>0</v>
      </c>
      <c r="IH36" s="170"/>
    </row>
    <row r="37" spans="1:242" s="14" customFormat="1">
      <c r="A37" s="349">
        <f t="shared" si="119"/>
        <v>34</v>
      </c>
      <c r="B37" s="27" t="s">
        <v>827</v>
      </c>
      <c r="C37" s="221" t="s">
        <v>143</v>
      </c>
      <c r="D37" s="471">
        <v>0</v>
      </c>
      <c r="E37" s="471">
        <v>0</v>
      </c>
      <c r="F37" s="471">
        <v>0</v>
      </c>
      <c r="G37" s="471">
        <v>12</v>
      </c>
      <c r="H37" s="471">
        <v>12</v>
      </c>
      <c r="I37" s="471">
        <v>12</v>
      </c>
      <c r="J37" s="471">
        <v>6</v>
      </c>
      <c r="K37" s="471">
        <v>12</v>
      </c>
      <c r="L37" s="472">
        <v>6</v>
      </c>
      <c r="M37" s="221">
        <v>0</v>
      </c>
      <c r="N37" s="221">
        <v>0</v>
      </c>
      <c r="O37" s="221">
        <v>0</v>
      </c>
      <c r="P37" s="221">
        <v>0</v>
      </c>
      <c r="Q37" s="221">
        <v>12</v>
      </c>
      <c r="R37" s="221">
        <v>6</v>
      </c>
      <c r="S37" s="221">
        <v>24</v>
      </c>
      <c r="T37" s="221">
        <v>6</v>
      </c>
      <c r="U37" s="221">
        <v>12</v>
      </c>
      <c r="V37" s="221">
        <v>12</v>
      </c>
      <c r="W37" s="221">
        <v>18</v>
      </c>
      <c r="X37" s="221">
        <v>6</v>
      </c>
      <c r="Y37" s="221">
        <v>6</v>
      </c>
      <c r="Z37" s="221">
        <v>12</v>
      </c>
      <c r="AA37" s="221">
        <v>12</v>
      </c>
      <c r="AB37" s="33">
        <v>12</v>
      </c>
      <c r="AC37" s="221">
        <v>12</v>
      </c>
      <c r="AD37" s="221">
        <v>12</v>
      </c>
      <c r="AE37" s="221">
        <v>24</v>
      </c>
      <c r="AF37" s="221">
        <v>12</v>
      </c>
      <c r="AG37" s="221">
        <v>6</v>
      </c>
      <c r="AH37" s="221">
        <v>12</v>
      </c>
      <c r="AI37" s="221">
        <v>6</v>
      </c>
      <c r="AJ37" s="221">
        <v>6</v>
      </c>
      <c r="AK37" s="221">
        <v>6</v>
      </c>
      <c r="AL37" s="221">
        <v>12</v>
      </c>
      <c r="AM37" s="33">
        <v>6</v>
      </c>
      <c r="AN37" s="33">
        <v>12</v>
      </c>
      <c r="AO37" s="33">
        <v>0</v>
      </c>
      <c r="AP37" s="33">
        <v>6</v>
      </c>
      <c r="AQ37" s="33">
        <v>12</v>
      </c>
      <c r="AR37" s="33">
        <v>0</v>
      </c>
      <c r="AS37" s="33">
        <v>6</v>
      </c>
      <c r="AT37" s="221">
        <v>0</v>
      </c>
      <c r="AU37" s="221">
        <v>18</v>
      </c>
      <c r="AV37" s="221">
        <v>12</v>
      </c>
      <c r="AW37" s="221">
        <v>6</v>
      </c>
      <c r="AX37" s="221">
        <v>6</v>
      </c>
      <c r="AY37" s="221">
        <v>6</v>
      </c>
      <c r="AZ37" s="221">
        <v>6</v>
      </c>
      <c r="BA37" s="221">
        <v>12</v>
      </c>
      <c r="BB37" s="221">
        <v>6</v>
      </c>
      <c r="BC37" s="221">
        <v>12</v>
      </c>
      <c r="BD37" s="221">
        <v>0</v>
      </c>
      <c r="BE37" s="221">
        <v>6</v>
      </c>
      <c r="BF37" s="345">
        <v>12</v>
      </c>
      <c r="BG37" s="345">
        <v>3</v>
      </c>
      <c r="BH37" s="345">
        <v>2</v>
      </c>
      <c r="BI37" s="345">
        <v>2</v>
      </c>
      <c r="BJ37" s="345">
        <v>3</v>
      </c>
      <c r="BK37" s="345">
        <v>3</v>
      </c>
      <c r="BL37" s="345">
        <v>2</v>
      </c>
      <c r="BM37" s="345">
        <v>2</v>
      </c>
      <c r="BN37" s="345">
        <v>4</v>
      </c>
      <c r="BO37" s="345">
        <v>6</v>
      </c>
      <c r="BP37" s="345">
        <v>2</v>
      </c>
      <c r="BQ37" s="345">
        <v>4</v>
      </c>
      <c r="BR37" s="345">
        <v>2</v>
      </c>
      <c r="BS37" s="345">
        <v>0</v>
      </c>
      <c r="BT37" s="345">
        <v>12</v>
      </c>
      <c r="BU37" s="345">
        <v>12</v>
      </c>
      <c r="BV37" s="345">
        <v>6</v>
      </c>
      <c r="BW37" s="345">
        <v>6</v>
      </c>
      <c r="BX37" s="345">
        <v>12</v>
      </c>
      <c r="BY37" s="345">
        <v>18</v>
      </c>
      <c r="BZ37" s="221">
        <v>12</v>
      </c>
      <c r="CA37" s="221">
        <v>12</v>
      </c>
      <c r="CB37" s="221">
        <v>0</v>
      </c>
      <c r="CC37" s="221">
        <v>18</v>
      </c>
      <c r="CD37" s="221">
        <v>12</v>
      </c>
      <c r="CE37" s="221">
        <v>12</v>
      </c>
      <c r="CF37" s="221">
        <v>12</v>
      </c>
      <c r="CG37" s="221">
        <v>12</v>
      </c>
      <c r="CH37" s="221">
        <v>6</v>
      </c>
      <c r="CI37" s="221">
        <v>6</v>
      </c>
      <c r="CJ37" s="221">
        <v>30</v>
      </c>
      <c r="CK37" s="221">
        <v>12</v>
      </c>
      <c r="CL37" s="221">
        <v>6</v>
      </c>
      <c r="CM37" s="221">
        <v>6</v>
      </c>
      <c r="CN37" s="221">
        <v>18</v>
      </c>
      <c r="CO37" s="221">
        <v>6</v>
      </c>
      <c r="CP37" s="221">
        <v>6</v>
      </c>
      <c r="CQ37" s="221">
        <v>6</v>
      </c>
      <c r="CR37" s="221">
        <v>30</v>
      </c>
      <c r="CS37" s="221">
        <v>6</v>
      </c>
      <c r="CT37" s="221">
        <v>12</v>
      </c>
      <c r="CU37" s="221">
        <v>12</v>
      </c>
      <c r="CV37" s="221">
        <v>6</v>
      </c>
      <c r="CW37" s="221">
        <v>12</v>
      </c>
      <c r="CX37" s="221">
        <v>30</v>
      </c>
      <c r="CY37" s="221">
        <v>6</v>
      </c>
      <c r="CZ37" s="221">
        <v>12</v>
      </c>
      <c r="DA37" s="221">
        <v>6</v>
      </c>
      <c r="DB37" s="221">
        <v>6</v>
      </c>
      <c r="DC37" s="221">
        <v>6</v>
      </c>
      <c r="DD37" s="221">
        <v>0</v>
      </c>
      <c r="DE37" s="221">
        <v>0</v>
      </c>
      <c r="DF37" s="221">
        <v>24</v>
      </c>
      <c r="DG37" s="221">
        <v>12</v>
      </c>
      <c r="DH37" s="33">
        <v>24</v>
      </c>
      <c r="DI37" s="33">
        <v>12</v>
      </c>
      <c r="DJ37" s="33">
        <v>6</v>
      </c>
      <c r="DK37" s="292">
        <v>21.6</v>
      </c>
      <c r="DL37" s="221">
        <v>6</v>
      </c>
      <c r="DM37" s="221">
        <v>1</v>
      </c>
      <c r="DN37" s="33">
        <v>0</v>
      </c>
      <c r="DO37" s="30">
        <f t="shared" si="120"/>
        <v>993.6</v>
      </c>
      <c r="DP37" s="19">
        <f t="shared" si="118"/>
        <v>82.8</v>
      </c>
      <c r="DQ37" s="202"/>
      <c r="DR37" s="203"/>
      <c r="DS37" s="21">
        <f t="shared" si="121"/>
        <v>0</v>
      </c>
      <c r="DT37" s="23">
        <f t="shared" si="122"/>
        <v>0</v>
      </c>
      <c r="DU37" s="23">
        <f t="shared" si="123"/>
        <v>0</v>
      </c>
      <c r="DV37" s="23">
        <f t="shared" si="124"/>
        <v>0</v>
      </c>
      <c r="DW37" s="23">
        <f t="shared" si="125"/>
        <v>0</v>
      </c>
      <c r="DX37" s="23">
        <f t="shared" si="126"/>
        <v>0</v>
      </c>
      <c r="DY37" s="23">
        <f t="shared" si="127"/>
        <v>0</v>
      </c>
      <c r="DZ37" s="23">
        <f t="shared" si="128"/>
        <v>0</v>
      </c>
      <c r="EA37" s="23">
        <f t="shared" si="129"/>
        <v>0</v>
      </c>
      <c r="EB37" s="23">
        <f t="shared" si="130"/>
        <v>0</v>
      </c>
      <c r="EC37" s="23">
        <f t="shared" si="131"/>
        <v>0</v>
      </c>
      <c r="ED37" s="23">
        <f t="shared" si="132"/>
        <v>0</v>
      </c>
      <c r="EE37" s="23">
        <f t="shared" si="133"/>
        <v>0</v>
      </c>
      <c r="EF37" s="23">
        <f t="shared" si="134"/>
        <v>0</v>
      </c>
      <c r="EG37" s="23">
        <f t="shared" si="135"/>
        <v>0</v>
      </c>
      <c r="EH37" s="23">
        <f t="shared" si="136"/>
        <v>0</v>
      </c>
      <c r="EI37" s="23">
        <f t="shared" si="137"/>
        <v>0</v>
      </c>
      <c r="EJ37" s="23">
        <f t="shared" si="138"/>
        <v>0</v>
      </c>
      <c r="EK37" s="23">
        <f t="shared" si="139"/>
        <v>0</v>
      </c>
      <c r="EL37" s="23">
        <f t="shared" si="140"/>
        <v>0</v>
      </c>
      <c r="EM37" s="23">
        <f t="shared" si="141"/>
        <v>0</v>
      </c>
      <c r="EN37" s="23">
        <f t="shared" si="142"/>
        <v>0</v>
      </c>
      <c r="EO37" s="23">
        <f t="shared" si="143"/>
        <v>0</v>
      </c>
      <c r="EP37" s="23">
        <f t="shared" si="144"/>
        <v>0</v>
      </c>
      <c r="EQ37" s="23">
        <f t="shared" si="145"/>
        <v>0</v>
      </c>
      <c r="ER37" s="23">
        <f t="shared" si="146"/>
        <v>0</v>
      </c>
      <c r="ES37" s="23">
        <f t="shared" si="147"/>
        <v>0</v>
      </c>
      <c r="ET37" s="23">
        <f t="shared" si="148"/>
        <v>0</v>
      </c>
      <c r="EU37" s="23">
        <f t="shared" si="149"/>
        <v>0</v>
      </c>
      <c r="EV37" s="23">
        <f t="shared" si="150"/>
        <v>0</v>
      </c>
      <c r="EW37" s="23">
        <f t="shared" si="151"/>
        <v>0</v>
      </c>
      <c r="EX37" s="23">
        <f t="shared" si="152"/>
        <v>0</v>
      </c>
      <c r="EY37" s="23">
        <f t="shared" si="153"/>
        <v>0</v>
      </c>
      <c r="EZ37" s="23">
        <f t="shared" si="154"/>
        <v>0</v>
      </c>
      <c r="FA37" s="23">
        <f t="shared" si="155"/>
        <v>0</v>
      </c>
      <c r="FB37" s="23">
        <f t="shared" si="156"/>
        <v>0</v>
      </c>
      <c r="FC37" s="23">
        <f t="shared" si="157"/>
        <v>0</v>
      </c>
      <c r="FD37" s="23">
        <f t="shared" si="158"/>
        <v>0</v>
      </c>
      <c r="FE37" s="23">
        <f t="shared" si="159"/>
        <v>0</v>
      </c>
      <c r="FF37" s="23">
        <f t="shared" si="160"/>
        <v>0</v>
      </c>
      <c r="FG37" s="23">
        <f t="shared" si="161"/>
        <v>0</v>
      </c>
      <c r="FH37" s="23">
        <f t="shared" si="162"/>
        <v>0</v>
      </c>
      <c r="FI37" s="23">
        <f t="shared" si="163"/>
        <v>0</v>
      </c>
      <c r="FJ37" s="23">
        <f t="shared" si="164"/>
        <v>0</v>
      </c>
      <c r="FK37" s="23">
        <f t="shared" si="165"/>
        <v>0</v>
      </c>
      <c r="FL37" s="23">
        <f t="shared" si="166"/>
        <v>0</v>
      </c>
      <c r="FM37" s="23">
        <f t="shared" si="167"/>
        <v>0</v>
      </c>
      <c r="FN37" s="23">
        <f t="shared" si="168"/>
        <v>0</v>
      </c>
      <c r="FO37" s="23">
        <f t="shared" si="169"/>
        <v>0</v>
      </c>
      <c r="FP37" s="23">
        <f t="shared" si="170"/>
        <v>0</v>
      </c>
      <c r="FQ37" s="23">
        <f t="shared" si="171"/>
        <v>0</v>
      </c>
      <c r="FR37" s="23">
        <f t="shared" si="172"/>
        <v>0</v>
      </c>
      <c r="FS37" s="23">
        <f t="shared" si="173"/>
        <v>0</v>
      </c>
      <c r="FT37" s="23">
        <f t="shared" si="174"/>
        <v>0</v>
      </c>
      <c r="FU37" s="23">
        <f t="shared" si="175"/>
        <v>0</v>
      </c>
      <c r="FV37" s="23">
        <f t="shared" si="176"/>
        <v>0</v>
      </c>
      <c r="FW37" s="23">
        <f t="shared" si="177"/>
        <v>0</v>
      </c>
      <c r="FX37" s="23">
        <f t="shared" si="178"/>
        <v>0</v>
      </c>
      <c r="FY37" s="23">
        <f t="shared" si="179"/>
        <v>0</v>
      </c>
      <c r="FZ37" s="23">
        <f t="shared" si="180"/>
        <v>0</v>
      </c>
      <c r="GA37" s="23">
        <f t="shared" si="181"/>
        <v>0</v>
      </c>
      <c r="GB37" s="23">
        <f t="shared" si="182"/>
        <v>0</v>
      </c>
      <c r="GC37" s="23">
        <f t="shared" si="183"/>
        <v>0</v>
      </c>
      <c r="GD37" s="23">
        <f t="shared" si="184"/>
        <v>0</v>
      </c>
      <c r="GE37" s="23">
        <f t="shared" si="185"/>
        <v>0</v>
      </c>
      <c r="GF37" s="23">
        <f t="shared" si="186"/>
        <v>0</v>
      </c>
      <c r="GG37" s="23">
        <f t="shared" si="187"/>
        <v>0</v>
      </c>
      <c r="GH37" s="23">
        <f t="shared" si="188"/>
        <v>0</v>
      </c>
      <c r="GI37" s="23">
        <f t="shared" si="189"/>
        <v>0</v>
      </c>
      <c r="GJ37" s="23">
        <f t="shared" si="190"/>
        <v>0</v>
      </c>
      <c r="GK37" s="23">
        <f t="shared" si="191"/>
        <v>0</v>
      </c>
      <c r="GL37" s="23">
        <f t="shared" si="192"/>
        <v>0</v>
      </c>
      <c r="GM37" s="23">
        <f t="shared" si="193"/>
        <v>0</v>
      </c>
      <c r="GN37" s="23">
        <f t="shared" si="194"/>
        <v>0</v>
      </c>
      <c r="GO37" s="23">
        <f t="shared" si="195"/>
        <v>0</v>
      </c>
      <c r="GP37" s="23">
        <f t="shared" si="196"/>
        <v>0</v>
      </c>
      <c r="GQ37" s="23">
        <f t="shared" si="197"/>
        <v>0</v>
      </c>
      <c r="GR37" s="23">
        <f t="shared" si="198"/>
        <v>0</v>
      </c>
      <c r="GS37" s="23">
        <f t="shared" si="199"/>
        <v>0</v>
      </c>
      <c r="GT37" s="23">
        <f t="shared" si="200"/>
        <v>0</v>
      </c>
      <c r="GU37" s="23">
        <f t="shared" si="201"/>
        <v>0</v>
      </c>
      <c r="GV37" s="23">
        <f t="shared" si="202"/>
        <v>0</v>
      </c>
      <c r="GW37" s="23">
        <f t="shared" si="203"/>
        <v>0</v>
      </c>
      <c r="GX37" s="23">
        <f t="shared" si="204"/>
        <v>0</v>
      </c>
      <c r="GY37" s="23">
        <f t="shared" si="205"/>
        <v>0</v>
      </c>
      <c r="GZ37" s="23">
        <f t="shared" si="206"/>
        <v>0</v>
      </c>
      <c r="HA37" s="23">
        <f t="shared" si="207"/>
        <v>0</v>
      </c>
      <c r="HB37" s="23">
        <f t="shared" si="208"/>
        <v>0</v>
      </c>
      <c r="HC37" s="23">
        <f t="shared" si="209"/>
        <v>0</v>
      </c>
      <c r="HD37" s="23">
        <f t="shared" si="210"/>
        <v>0</v>
      </c>
      <c r="HE37" s="23">
        <f t="shared" si="211"/>
        <v>0</v>
      </c>
      <c r="HF37" s="23">
        <f t="shared" si="212"/>
        <v>0</v>
      </c>
      <c r="HG37" s="23">
        <f t="shared" si="213"/>
        <v>0</v>
      </c>
      <c r="HH37" s="23">
        <f t="shared" si="214"/>
        <v>0</v>
      </c>
      <c r="HI37" s="23">
        <f t="shared" si="215"/>
        <v>0</v>
      </c>
      <c r="HJ37" s="23">
        <f t="shared" si="216"/>
        <v>0</v>
      </c>
      <c r="HK37" s="23">
        <f t="shared" si="217"/>
        <v>0</v>
      </c>
      <c r="HL37" s="23">
        <f t="shared" si="218"/>
        <v>0</v>
      </c>
      <c r="HM37" s="23">
        <f t="shared" si="219"/>
        <v>0</v>
      </c>
      <c r="HN37" s="23">
        <f t="shared" si="220"/>
        <v>0</v>
      </c>
      <c r="HO37" s="23">
        <f t="shared" si="221"/>
        <v>0</v>
      </c>
      <c r="HP37" s="23">
        <f t="shared" si="222"/>
        <v>0</v>
      </c>
      <c r="HQ37" s="23">
        <f t="shared" si="223"/>
        <v>0</v>
      </c>
      <c r="HR37" s="23">
        <f t="shared" si="224"/>
        <v>0</v>
      </c>
      <c r="HS37" s="23">
        <f t="shared" si="225"/>
        <v>0</v>
      </c>
      <c r="HT37" s="23">
        <f t="shared" si="226"/>
        <v>0</v>
      </c>
      <c r="HU37" s="23">
        <f t="shared" si="227"/>
        <v>0</v>
      </c>
      <c r="HV37" s="23">
        <f t="shared" si="228"/>
        <v>0</v>
      </c>
      <c r="HW37" s="23">
        <f t="shared" si="229"/>
        <v>0</v>
      </c>
      <c r="HX37" s="23">
        <f t="shared" si="230"/>
        <v>0</v>
      </c>
      <c r="HY37" s="23">
        <f t="shared" si="231"/>
        <v>0</v>
      </c>
      <c r="HZ37" s="23">
        <f t="shared" si="232"/>
        <v>0</v>
      </c>
      <c r="IA37" s="23">
        <f t="shared" si="233"/>
        <v>0</v>
      </c>
      <c r="IB37" s="23">
        <f t="shared" si="234"/>
        <v>0</v>
      </c>
      <c r="IC37" s="23">
        <f t="shared" si="235"/>
        <v>0</v>
      </c>
      <c r="ID37" s="23">
        <f t="shared" si="236"/>
        <v>0</v>
      </c>
      <c r="IE37" s="23">
        <f t="shared" si="237"/>
        <v>0</v>
      </c>
      <c r="IH37" s="170"/>
    </row>
    <row r="38" spans="1:242" s="14" customFormat="1">
      <c r="A38" s="349">
        <f t="shared" si="119"/>
        <v>35</v>
      </c>
      <c r="B38" s="27" t="s">
        <v>394</v>
      </c>
      <c r="C38" s="221" t="s">
        <v>305</v>
      </c>
      <c r="D38" s="471">
        <v>36</v>
      </c>
      <c r="E38" s="471">
        <v>12</v>
      </c>
      <c r="F38" s="471">
        <v>180</v>
      </c>
      <c r="G38" s="471">
        <v>12</v>
      </c>
      <c r="H38" s="471">
        <v>12</v>
      </c>
      <c r="I38" s="471">
        <v>12</v>
      </c>
      <c r="J38" s="471">
        <v>6</v>
      </c>
      <c r="K38" s="471">
        <v>12</v>
      </c>
      <c r="L38" s="472">
        <v>3</v>
      </c>
      <c r="M38" s="221">
        <v>6</v>
      </c>
      <c r="N38" s="221">
        <v>6</v>
      </c>
      <c r="O38" s="221">
        <v>12</v>
      </c>
      <c r="P38" s="221">
        <v>12</v>
      </c>
      <c r="Q38" s="221">
        <v>18</v>
      </c>
      <c r="R38" s="221">
        <v>6</v>
      </c>
      <c r="S38" s="221">
        <v>30</v>
      </c>
      <c r="T38" s="221">
        <v>6</v>
      </c>
      <c r="U38" s="221">
        <v>6</v>
      </c>
      <c r="V38" s="221">
        <v>6</v>
      </c>
      <c r="W38" s="221">
        <v>12</v>
      </c>
      <c r="X38" s="221">
        <v>6</v>
      </c>
      <c r="Y38" s="221">
        <v>6</v>
      </c>
      <c r="Z38" s="221">
        <v>6</v>
      </c>
      <c r="AA38" s="221">
        <v>6</v>
      </c>
      <c r="AB38" s="33">
        <v>6</v>
      </c>
      <c r="AC38" s="221">
        <v>6</v>
      </c>
      <c r="AD38" s="221">
        <v>6</v>
      </c>
      <c r="AE38" s="221">
        <v>12</v>
      </c>
      <c r="AF38" s="221">
        <v>6</v>
      </c>
      <c r="AG38" s="221">
        <v>6</v>
      </c>
      <c r="AH38" s="221">
        <v>12</v>
      </c>
      <c r="AI38" s="221">
        <v>6</v>
      </c>
      <c r="AJ38" s="221">
        <v>6</v>
      </c>
      <c r="AK38" s="221">
        <v>6</v>
      </c>
      <c r="AL38" s="221">
        <v>6</v>
      </c>
      <c r="AM38" s="33">
        <v>20</v>
      </c>
      <c r="AN38" s="33">
        <v>6</v>
      </c>
      <c r="AO38" s="33">
        <v>12</v>
      </c>
      <c r="AP38" s="33">
        <v>12</v>
      </c>
      <c r="AQ38" s="33">
        <v>24</v>
      </c>
      <c r="AR38" s="33">
        <v>6</v>
      </c>
      <c r="AS38" s="33">
        <v>6</v>
      </c>
      <c r="AT38" s="221">
        <v>6</v>
      </c>
      <c r="AU38" s="221">
        <v>72</v>
      </c>
      <c r="AV38" s="221">
        <v>36</v>
      </c>
      <c r="AW38" s="221">
        <v>10</v>
      </c>
      <c r="AX38" s="221">
        <v>12</v>
      </c>
      <c r="AY38" s="221">
        <v>6</v>
      </c>
      <c r="AZ38" s="221">
        <v>6</v>
      </c>
      <c r="BA38" s="221">
        <v>6</v>
      </c>
      <c r="BB38" s="221">
        <v>12</v>
      </c>
      <c r="BC38" s="221">
        <v>12</v>
      </c>
      <c r="BD38" s="221">
        <v>6</v>
      </c>
      <c r="BE38" s="221">
        <v>12</v>
      </c>
      <c r="BF38" s="345">
        <v>48</v>
      </c>
      <c r="BG38" s="345">
        <v>6</v>
      </c>
      <c r="BH38" s="345">
        <v>4</v>
      </c>
      <c r="BI38" s="345">
        <v>4</v>
      </c>
      <c r="BJ38" s="345">
        <v>6</v>
      </c>
      <c r="BK38" s="345">
        <v>6</v>
      </c>
      <c r="BL38" s="345">
        <v>4</v>
      </c>
      <c r="BM38" s="345">
        <v>4</v>
      </c>
      <c r="BN38" s="345">
        <v>12</v>
      </c>
      <c r="BO38" s="345">
        <v>18</v>
      </c>
      <c r="BP38" s="345">
        <v>4</v>
      </c>
      <c r="BQ38" s="345">
        <v>12</v>
      </c>
      <c r="BR38" s="345">
        <v>4</v>
      </c>
      <c r="BS38" s="345">
        <v>12</v>
      </c>
      <c r="BT38" s="345">
        <v>6</v>
      </c>
      <c r="BU38" s="345">
        <v>24</v>
      </c>
      <c r="BV38" s="345">
        <v>6</v>
      </c>
      <c r="BW38" s="345">
        <v>6</v>
      </c>
      <c r="BX38" s="345">
        <v>6</v>
      </c>
      <c r="BY38" s="345">
        <v>6</v>
      </c>
      <c r="BZ38" s="221">
        <v>6</v>
      </c>
      <c r="CA38" s="221">
        <v>6</v>
      </c>
      <c r="CB38" s="221">
        <v>6</v>
      </c>
      <c r="CC38" s="221">
        <v>12</v>
      </c>
      <c r="CD38" s="221">
        <v>6</v>
      </c>
      <c r="CE38" s="221">
        <v>6</v>
      </c>
      <c r="CF38" s="221">
        <v>6</v>
      </c>
      <c r="CG38" s="221">
        <v>84</v>
      </c>
      <c r="CH38" s="221">
        <v>6</v>
      </c>
      <c r="CI38" s="221">
        <v>6</v>
      </c>
      <c r="CJ38" s="221">
        <v>6</v>
      </c>
      <c r="CK38" s="221">
        <v>12</v>
      </c>
      <c r="CL38" s="221">
        <v>6</v>
      </c>
      <c r="CM38" s="221">
        <v>6</v>
      </c>
      <c r="CN38" s="221">
        <v>0</v>
      </c>
      <c r="CO38" s="221">
        <v>6</v>
      </c>
      <c r="CP38" s="221">
        <v>6</v>
      </c>
      <c r="CQ38" s="221">
        <v>6</v>
      </c>
      <c r="CR38" s="221">
        <v>30</v>
      </c>
      <c r="CS38" s="221">
        <v>6</v>
      </c>
      <c r="CT38" s="221">
        <v>6</v>
      </c>
      <c r="CU38" s="221">
        <v>24</v>
      </c>
      <c r="CV38" s="221">
        <v>6</v>
      </c>
      <c r="CW38" s="221">
        <v>6</v>
      </c>
      <c r="CX38" s="221">
        <v>24</v>
      </c>
      <c r="CY38" s="221">
        <v>6</v>
      </c>
      <c r="CZ38" s="221">
        <v>24</v>
      </c>
      <c r="DA38" s="221">
        <v>6</v>
      </c>
      <c r="DB38" s="221">
        <v>6</v>
      </c>
      <c r="DC38" s="221">
        <v>12</v>
      </c>
      <c r="DD38" s="221">
        <v>6</v>
      </c>
      <c r="DE38" s="221">
        <v>6</v>
      </c>
      <c r="DF38" s="221">
        <v>24</v>
      </c>
      <c r="DG38" s="221">
        <v>6</v>
      </c>
      <c r="DH38" s="33">
        <v>6</v>
      </c>
      <c r="DI38" s="33">
        <v>0</v>
      </c>
      <c r="DJ38" s="33">
        <v>24</v>
      </c>
      <c r="DK38" s="292">
        <v>129.6</v>
      </c>
      <c r="DL38" s="221">
        <v>12</v>
      </c>
      <c r="DM38" s="221">
        <v>4</v>
      </c>
      <c r="DN38" s="33">
        <v>0</v>
      </c>
      <c r="DO38" s="30">
        <f t="shared" si="120"/>
        <v>1552.6</v>
      </c>
      <c r="DP38" s="19">
        <f t="shared" si="118"/>
        <v>129.38333333333333</v>
      </c>
      <c r="DQ38" s="202"/>
      <c r="DR38" s="203"/>
      <c r="DS38" s="21">
        <f t="shared" si="121"/>
        <v>0</v>
      </c>
      <c r="DT38" s="23">
        <f t="shared" si="122"/>
        <v>0</v>
      </c>
      <c r="DU38" s="23">
        <f t="shared" si="123"/>
        <v>0</v>
      </c>
      <c r="DV38" s="23">
        <f t="shared" si="124"/>
        <v>0</v>
      </c>
      <c r="DW38" s="23">
        <f t="shared" si="125"/>
        <v>0</v>
      </c>
      <c r="DX38" s="23">
        <f t="shared" si="126"/>
        <v>0</v>
      </c>
      <c r="DY38" s="23">
        <f t="shared" si="127"/>
        <v>0</v>
      </c>
      <c r="DZ38" s="23">
        <f t="shared" si="128"/>
        <v>0</v>
      </c>
      <c r="EA38" s="23">
        <f t="shared" si="129"/>
        <v>0</v>
      </c>
      <c r="EB38" s="23">
        <f t="shared" si="130"/>
        <v>0</v>
      </c>
      <c r="EC38" s="23">
        <f t="shared" si="131"/>
        <v>0</v>
      </c>
      <c r="ED38" s="23">
        <f t="shared" si="132"/>
        <v>0</v>
      </c>
      <c r="EE38" s="23">
        <f t="shared" si="133"/>
        <v>0</v>
      </c>
      <c r="EF38" s="23">
        <f t="shared" si="134"/>
        <v>0</v>
      </c>
      <c r="EG38" s="23">
        <f t="shared" si="135"/>
        <v>0</v>
      </c>
      <c r="EH38" s="23">
        <f t="shared" si="136"/>
        <v>0</v>
      </c>
      <c r="EI38" s="23">
        <f t="shared" si="137"/>
        <v>0</v>
      </c>
      <c r="EJ38" s="23">
        <f t="shared" si="138"/>
        <v>0</v>
      </c>
      <c r="EK38" s="23">
        <f t="shared" si="139"/>
        <v>0</v>
      </c>
      <c r="EL38" s="23">
        <f t="shared" si="140"/>
        <v>0</v>
      </c>
      <c r="EM38" s="23">
        <f t="shared" si="141"/>
        <v>0</v>
      </c>
      <c r="EN38" s="23">
        <f t="shared" si="142"/>
        <v>0</v>
      </c>
      <c r="EO38" s="23">
        <f t="shared" si="143"/>
        <v>0</v>
      </c>
      <c r="EP38" s="23">
        <f t="shared" si="144"/>
        <v>0</v>
      </c>
      <c r="EQ38" s="23">
        <f t="shared" si="145"/>
        <v>0</v>
      </c>
      <c r="ER38" s="23">
        <f t="shared" si="146"/>
        <v>0</v>
      </c>
      <c r="ES38" s="23">
        <f t="shared" si="147"/>
        <v>0</v>
      </c>
      <c r="ET38" s="23">
        <f t="shared" si="148"/>
        <v>0</v>
      </c>
      <c r="EU38" s="23">
        <f t="shared" si="149"/>
        <v>0</v>
      </c>
      <c r="EV38" s="23">
        <f t="shared" si="150"/>
        <v>0</v>
      </c>
      <c r="EW38" s="23">
        <f t="shared" si="151"/>
        <v>0</v>
      </c>
      <c r="EX38" s="23">
        <f t="shared" si="152"/>
        <v>0</v>
      </c>
      <c r="EY38" s="23">
        <f t="shared" si="153"/>
        <v>0</v>
      </c>
      <c r="EZ38" s="23">
        <f t="shared" si="154"/>
        <v>0</v>
      </c>
      <c r="FA38" s="23">
        <f t="shared" si="155"/>
        <v>0</v>
      </c>
      <c r="FB38" s="23">
        <f t="shared" si="156"/>
        <v>0</v>
      </c>
      <c r="FC38" s="23">
        <f t="shared" si="157"/>
        <v>0</v>
      </c>
      <c r="FD38" s="23">
        <f t="shared" si="158"/>
        <v>0</v>
      </c>
      <c r="FE38" s="23">
        <f t="shared" si="159"/>
        <v>0</v>
      </c>
      <c r="FF38" s="23">
        <f t="shared" si="160"/>
        <v>0</v>
      </c>
      <c r="FG38" s="23">
        <f t="shared" si="161"/>
        <v>0</v>
      </c>
      <c r="FH38" s="23">
        <f t="shared" si="162"/>
        <v>0</v>
      </c>
      <c r="FI38" s="23">
        <f t="shared" si="163"/>
        <v>0</v>
      </c>
      <c r="FJ38" s="23">
        <f t="shared" si="164"/>
        <v>0</v>
      </c>
      <c r="FK38" s="23">
        <f t="shared" si="165"/>
        <v>0</v>
      </c>
      <c r="FL38" s="23">
        <f t="shared" si="166"/>
        <v>0</v>
      </c>
      <c r="FM38" s="23">
        <f t="shared" si="167"/>
        <v>0</v>
      </c>
      <c r="FN38" s="23">
        <f t="shared" si="168"/>
        <v>0</v>
      </c>
      <c r="FO38" s="23">
        <f t="shared" si="169"/>
        <v>0</v>
      </c>
      <c r="FP38" s="23">
        <f t="shared" si="170"/>
        <v>0</v>
      </c>
      <c r="FQ38" s="23">
        <f t="shared" si="171"/>
        <v>0</v>
      </c>
      <c r="FR38" s="23">
        <f t="shared" si="172"/>
        <v>0</v>
      </c>
      <c r="FS38" s="23">
        <f t="shared" si="173"/>
        <v>0</v>
      </c>
      <c r="FT38" s="23">
        <f t="shared" si="174"/>
        <v>0</v>
      </c>
      <c r="FU38" s="23">
        <f t="shared" si="175"/>
        <v>0</v>
      </c>
      <c r="FV38" s="23">
        <f t="shared" si="176"/>
        <v>0</v>
      </c>
      <c r="FW38" s="23">
        <f t="shared" si="177"/>
        <v>0</v>
      </c>
      <c r="FX38" s="23">
        <f t="shared" si="178"/>
        <v>0</v>
      </c>
      <c r="FY38" s="23">
        <f t="shared" si="179"/>
        <v>0</v>
      </c>
      <c r="FZ38" s="23">
        <f t="shared" si="180"/>
        <v>0</v>
      </c>
      <c r="GA38" s="23">
        <f t="shared" si="181"/>
        <v>0</v>
      </c>
      <c r="GB38" s="23">
        <f t="shared" si="182"/>
        <v>0</v>
      </c>
      <c r="GC38" s="23">
        <f t="shared" si="183"/>
        <v>0</v>
      </c>
      <c r="GD38" s="23">
        <f t="shared" si="184"/>
        <v>0</v>
      </c>
      <c r="GE38" s="23">
        <f t="shared" si="185"/>
        <v>0</v>
      </c>
      <c r="GF38" s="23">
        <f t="shared" si="186"/>
        <v>0</v>
      </c>
      <c r="GG38" s="23">
        <f t="shared" si="187"/>
        <v>0</v>
      </c>
      <c r="GH38" s="23">
        <f t="shared" si="188"/>
        <v>0</v>
      </c>
      <c r="GI38" s="23">
        <f t="shared" si="189"/>
        <v>0</v>
      </c>
      <c r="GJ38" s="23">
        <f t="shared" si="190"/>
        <v>0</v>
      </c>
      <c r="GK38" s="23">
        <f t="shared" si="191"/>
        <v>0</v>
      </c>
      <c r="GL38" s="23">
        <f t="shared" si="192"/>
        <v>0</v>
      </c>
      <c r="GM38" s="23">
        <f t="shared" si="193"/>
        <v>0</v>
      </c>
      <c r="GN38" s="23">
        <f t="shared" si="194"/>
        <v>0</v>
      </c>
      <c r="GO38" s="23">
        <f t="shared" si="195"/>
        <v>0</v>
      </c>
      <c r="GP38" s="23">
        <f t="shared" si="196"/>
        <v>0</v>
      </c>
      <c r="GQ38" s="23">
        <f t="shared" si="197"/>
        <v>0</v>
      </c>
      <c r="GR38" s="23">
        <f t="shared" si="198"/>
        <v>0</v>
      </c>
      <c r="GS38" s="23">
        <f t="shared" si="199"/>
        <v>0</v>
      </c>
      <c r="GT38" s="23">
        <f t="shared" si="200"/>
        <v>0</v>
      </c>
      <c r="GU38" s="23">
        <f t="shared" si="201"/>
        <v>0</v>
      </c>
      <c r="GV38" s="23">
        <f t="shared" si="202"/>
        <v>0</v>
      </c>
      <c r="GW38" s="23">
        <f t="shared" si="203"/>
        <v>0</v>
      </c>
      <c r="GX38" s="23">
        <f t="shared" si="204"/>
        <v>0</v>
      </c>
      <c r="GY38" s="23">
        <f t="shared" si="205"/>
        <v>0</v>
      </c>
      <c r="GZ38" s="23">
        <f t="shared" si="206"/>
        <v>0</v>
      </c>
      <c r="HA38" s="23">
        <f t="shared" si="207"/>
        <v>0</v>
      </c>
      <c r="HB38" s="23">
        <f t="shared" si="208"/>
        <v>0</v>
      </c>
      <c r="HC38" s="23">
        <f t="shared" si="209"/>
        <v>0</v>
      </c>
      <c r="HD38" s="23">
        <f t="shared" si="210"/>
        <v>0</v>
      </c>
      <c r="HE38" s="23">
        <f t="shared" si="211"/>
        <v>0</v>
      </c>
      <c r="HF38" s="23">
        <f t="shared" si="212"/>
        <v>0</v>
      </c>
      <c r="HG38" s="23">
        <f t="shared" si="213"/>
        <v>0</v>
      </c>
      <c r="HH38" s="23">
        <f t="shared" si="214"/>
        <v>0</v>
      </c>
      <c r="HI38" s="23">
        <f t="shared" si="215"/>
        <v>0</v>
      </c>
      <c r="HJ38" s="23">
        <f t="shared" si="216"/>
        <v>0</v>
      </c>
      <c r="HK38" s="23">
        <f t="shared" si="217"/>
        <v>0</v>
      </c>
      <c r="HL38" s="23">
        <f t="shared" si="218"/>
        <v>0</v>
      </c>
      <c r="HM38" s="23">
        <f t="shared" si="219"/>
        <v>0</v>
      </c>
      <c r="HN38" s="23">
        <f t="shared" si="220"/>
        <v>0</v>
      </c>
      <c r="HO38" s="23">
        <f t="shared" si="221"/>
        <v>0</v>
      </c>
      <c r="HP38" s="23">
        <f t="shared" si="222"/>
        <v>0</v>
      </c>
      <c r="HQ38" s="23">
        <f t="shared" si="223"/>
        <v>0</v>
      </c>
      <c r="HR38" s="23">
        <f t="shared" si="224"/>
        <v>0</v>
      </c>
      <c r="HS38" s="23">
        <f t="shared" si="225"/>
        <v>0</v>
      </c>
      <c r="HT38" s="23">
        <f t="shared" si="226"/>
        <v>0</v>
      </c>
      <c r="HU38" s="23">
        <f t="shared" si="227"/>
        <v>0</v>
      </c>
      <c r="HV38" s="23">
        <f t="shared" si="228"/>
        <v>0</v>
      </c>
      <c r="HW38" s="23">
        <f t="shared" si="229"/>
        <v>0</v>
      </c>
      <c r="HX38" s="23">
        <f t="shared" si="230"/>
        <v>0</v>
      </c>
      <c r="HY38" s="23">
        <f t="shared" si="231"/>
        <v>0</v>
      </c>
      <c r="HZ38" s="23">
        <f t="shared" si="232"/>
        <v>0</v>
      </c>
      <c r="IA38" s="23">
        <f t="shared" si="233"/>
        <v>0</v>
      </c>
      <c r="IB38" s="23">
        <f t="shared" si="234"/>
        <v>0</v>
      </c>
      <c r="IC38" s="23">
        <f t="shared" si="235"/>
        <v>0</v>
      </c>
      <c r="ID38" s="23">
        <f t="shared" si="236"/>
        <v>0</v>
      </c>
      <c r="IE38" s="23">
        <f t="shared" si="237"/>
        <v>0</v>
      </c>
      <c r="IH38" s="170"/>
    </row>
    <row r="39" spans="1:242" s="14" customFormat="1">
      <c r="A39" s="349">
        <f t="shared" si="119"/>
        <v>36</v>
      </c>
      <c r="B39" s="27" t="s">
        <v>395</v>
      </c>
      <c r="C39" s="221" t="s">
        <v>313</v>
      </c>
      <c r="D39" s="471">
        <v>0</v>
      </c>
      <c r="E39" s="471">
        <v>0</v>
      </c>
      <c r="F39" s="471">
        <v>0</v>
      </c>
      <c r="G39" s="471">
        <v>0</v>
      </c>
      <c r="H39" s="471">
        <v>0</v>
      </c>
      <c r="I39" s="471">
        <v>0</v>
      </c>
      <c r="J39" s="471">
        <v>0</v>
      </c>
      <c r="K39" s="471">
        <v>0</v>
      </c>
      <c r="L39" s="472">
        <v>0</v>
      </c>
      <c r="M39" s="221">
        <v>0</v>
      </c>
      <c r="N39" s="221">
        <v>0</v>
      </c>
      <c r="O39" s="221">
        <v>0</v>
      </c>
      <c r="P39" s="221">
        <v>0</v>
      </c>
      <c r="Q39" s="221">
        <v>0</v>
      </c>
      <c r="R39" s="221">
        <v>0</v>
      </c>
      <c r="S39" s="221">
        <v>0</v>
      </c>
      <c r="T39" s="221">
        <v>0</v>
      </c>
      <c r="U39" s="221">
        <v>6</v>
      </c>
      <c r="V39" s="221">
        <v>6</v>
      </c>
      <c r="W39" s="221">
        <v>6</v>
      </c>
      <c r="X39" s="221">
        <v>6</v>
      </c>
      <c r="Y39" s="221">
        <v>0</v>
      </c>
      <c r="Z39" s="221">
        <v>6</v>
      </c>
      <c r="AA39" s="221">
        <v>0</v>
      </c>
      <c r="AB39" s="33">
        <v>0</v>
      </c>
      <c r="AC39" s="221">
        <v>0</v>
      </c>
      <c r="AD39" s="221">
        <v>0</v>
      </c>
      <c r="AE39" s="221">
        <v>0</v>
      </c>
      <c r="AF39" s="221">
        <v>0</v>
      </c>
      <c r="AG39" s="221">
        <v>6</v>
      </c>
      <c r="AH39" s="221">
        <v>0</v>
      </c>
      <c r="AI39" s="221">
        <v>0</v>
      </c>
      <c r="AJ39" s="221">
        <v>0</v>
      </c>
      <c r="AK39" s="221">
        <v>0</v>
      </c>
      <c r="AL39" s="221">
        <v>6</v>
      </c>
      <c r="AM39" s="33">
        <v>0</v>
      </c>
      <c r="AN39" s="33">
        <v>0</v>
      </c>
      <c r="AO39" s="33">
        <v>6</v>
      </c>
      <c r="AP39" s="33">
        <v>6</v>
      </c>
      <c r="AQ39" s="33">
        <v>0</v>
      </c>
      <c r="AR39" s="33">
        <v>0</v>
      </c>
      <c r="AS39" s="33">
        <v>0</v>
      </c>
      <c r="AT39" s="221">
        <v>0</v>
      </c>
      <c r="AU39" s="221">
        <v>0</v>
      </c>
      <c r="AV39" s="221">
        <v>0</v>
      </c>
      <c r="AW39" s="221">
        <v>0</v>
      </c>
      <c r="AX39" s="221">
        <v>0</v>
      </c>
      <c r="AY39" s="221">
        <v>0</v>
      </c>
      <c r="AZ39" s="221">
        <v>0</v>
      </c>
      <c r="BA39" s="221">
        <v>0</v>
      </c>
      <c r="BB39" s="221">
        <v>0</v>
      </c>
      <c r="BC39" s="221">
        <v>0</v>
      </c>
      <c r="BD39" s="221">
        <v>0</v>
      </c>
      <c r="BE39" s="221">
        <v>0</v>
      </c>
      <c r="BF39" s="345">
        <v>0</v>
      </c>
      <c r="BG39" s="345">
        <v>0</v>
      </c>
      <c r="BH39" s="345">
        <v>0</v>
      </c>
      <c r="BI39" s="345">
        <v>0</v>
      </c>
      <c r="BJ39" s="345">
        <v>0</v>
      </c>
      <c r="BK39" s="345">
        <v>0</v>
      </c>
      <c r="BL39" s="345">
        <v>0</v>
      </c>
      <c r="BM39" s="345">
        <v>0</v>
      </c>
      <c r="BN39" s="345">
        <v>0</v>
      </c>
      <c r="BO39" s="345">
        <v>0</v>
      </c>
      <c r="BP39" s="345">
        <v>0</v>
      </c>
      <c r="BQ39" s="345">
        <v>0</v>
      </c>
      <c r="BR39" s="345">
        <v>0</v>
      </c>
      <c r="BS39" s="345">
        <v>0</v>
      </c>
      <c r="BT39" s="345">
        <v>0</v>
      </c>
      <c r="BU39" s="345">
        <v>12</v>
      </c>
      <c r="BV39" s="345">
        <v>0</v>
      </c>
      <c r="BW39" s="345">
        <v>0</v>
      </c>
      <c r="BX39" s="345">
        <v>0</v>
      </c>
      <c r="BY39" s="345">
        <v>0</v>
      </c>
      <c r="BZ39" s="221">
        <v>0</v>
      </c>
      <c r="CA39" s="221">
        <v>0</v>
      </c>
      <c r="CB39" s="221">
        <v>0</v>
      </c>
      <c r="CC39" s="221">
        <v>0</v>
      </c>
      <c r="CD39" s="221">
        <v>6</v>
      </c>
      <c r="CE39" s="221">
        <v>6</v>
      </c>
      <c r="CF39" s="221">
        <v>0</v>
      </c>
      <c r="CG39" s="221">
        <v>0</v>
      </c>
      <c r="CH39" s="221">
        <v>0</v>
      </c>
      <c r="CI39" s="221">
        <v>0</v>
      </c>
      <c r="CJ39" s="221">
        <v>0</v>
      </c>
      <c r="CK39" s="221">
        <v>0</v>
      </c>
      <c r="CL39" s="221">
        <v>6</v>
      </c>
      <c r="CM39" s="221">
        <v>6</v>
      </c>
      <c r="CN39" s="221">
        <v>0</v>
      </c>
      <c r="CO39" s="221">
        <v>0</v>
      </c>
      <c r="CP39" s="221">
        <v>0</v>
      </c>
      <c r="CQ39" s="221">
        <v>0</v>
      </c>
      <c r="CR39" s="221">
        <v>0</v>
      </c>
      <c r="CS39" s="221">
        <v>0</v>
      </c>
      <c r="CT39" s="221">
        <v>0</v>
      </c>
      <c r="CU39" s="221">
        <v>0</v>
      </c>
      <c r="CV39" s="221">
        <v>0</v>
      </c>
      <c r="CW39" s="221">
        <v>0</v>
      </c>
      <c r="CX39" s="221">
        <v>0</v>
      </c>
      <c r="CY39" s="221">
        <v>0</v>
      </c>
      <c r="CZ39" s="221">
        <v>0</v>
      </c>
      <c r="DA39" s="221">
        <v>0</v>
      </c>
      <c r="DB39" s="221">
        <v>0</v>
      </c>
      <c r="DC39" s="221">
        <v>0</v>
      </c>
      <c r="DD39" s="221">
        <v>0</v>
      </c>
      <c r="DE39" s="221">
        <v>0</v>
      </c>
      <c r="DF39" s="221">
        <v>0</v>
      </c>
      <c r="DG39" s="221">
        <v>0</v>
      </c>
      <c r="DH39" s="33">
        <v>0</v>
      </c>
      <c r="DI39" s="33">
        <v>0</v>
      </c>
      <c r="DJ39" s="33">
        <v>24</v>
      </c>
      <c r="DK39" s="292">
        <v>21.6</v>
      </c>
      <c r="DL39" s="221">
        <v>0</v>
      </c>
      <c r="DM39" s="221">
        <v>6</v>
      </c>
      <c r="DN39" s="33">
        <v>0</v>
      </c>
      <c r="DO39" s="30">
        <f t="shared" si="120"/>
        <v>141.6</v>
      </c>
      <c r="DP39" s="19">
        <f t="shared" si="118"/>
        <v>11.799999999999999</v>
      </c>
      <c r="DQ39" s="202"/>
      <c r="DR39" s="203"/>
      <c r="DS39" s="21">
        <f t="shared" si="121"/>
        <v>0</v>
      </c>
      <c r="DT39" s="23">
        <f t="shared" si="122"/>
        <v>0</v>
      </c>
      <c r="DU39" s="23">
        <f t="shared" si="123"/>
        <v>0</v>
      </c>
      <c r="DV39" s="23">
        <f t="shared" si="124"/>
        <v>0</v>
      </c>
      <c r="DW39" s="23">
        <f t="shared" si="125"/>
        <v>0</v>
      </c>
      <c r="DX39" s="23">
        <f t="shared" si="126"/>
        <v>0</v>
      </c>
      <c r="DY39" s="23">
        <f t="shared" si="127"/>
        <v>0</v>
      </c>
      <c r="DZ39" s="23">
        <f t="shared" si="128"/>
        <v>0</v>
      </c>
      <c r="EA39" s="23">
        <f t="shared" si="129"/>
        <v>0</v>
      </c>
      <c r="EB39" s="23">
        <f t="shared" si="130"/>
        <v>0</v>
      </c>
      <c r="EC39" s="23">
        <f t="shared" si="131"/>
        <v>0</v>
      </c>
      <c r="ED39" s="23">
        <f t="shared" si="132"/>
        <v>0</v>
      </c>
      <c r="EE39" s="23">
        <f t="shared" si="133"/>
        <v>0</v>
      </c>
      <c r="EF39" s="23">
        <f t="shared" si="134"/>
        <v>0</v>
      </c>
      <c r="EG39" s="23">
        <f t="shared" si="135"/>
        <v>0</v>
      </c>
      <c r="EH39" s="23">
        <f t="shared" si="136"/>
        <v>0</v>
      </c>
      <c r="EI39" s="23">
        <f t="shared" si="137"/>
        <v>0</v>
      </c>
      <c r="EJ39" s="23">
        <f t="shared" si="138"/>
        <v>0</v>
      </c>
      <c r="EK39" s="23">
        <f t="shared" si="139"/>
        <v>0</v>
      </c>
      <c r="EL39" s="23">
        <f t="shared" si="140"/>
        <v>0</v>
      </c>
      <c r="EM39" s="23">
        <f t="shared" si="141"/>
        <v>0</v>
      </c>
      <c r="EN39" s="23">
        <f t="shared" si="142"/>
        <v>0</v>
      </c>
      <c r="EO39" s="23">
        <f t="shared" si="143"/>
        <v>0</v>
      </c>
      <c r="EP39" s="23">
        <f t="shared" si="144"/>
        <v>0</v>
      </c>
      <c r="EQ39" s="23">
        <f t="shared" si="145"/>
        <v>0</v>
      </c>
      <c r="ER39" s="23">
        <f t="shared" si="146"/>
        <v>0</v>
      </c>
      <c r="ES39" s="23">
        <f t="shared" si="147"/>
        <v>0</v>
      </c>
      <c r="ET39" s="23">
        <f t="shared" si="148"/>
        <v>0</v>
      </c>
      <c r="EU39" s="23">
        <f t="shared" si="149"/>
        <v>0</v>
      </c>
      <c r="EV39" s="23">
        <f t="shared" si="150"/>
        <v>0</v>
      </c>
      <c r="EW39" s="23">
        <f t="shared" si="151"/>
        <v>0</v>
      </c>
      <c r="EX39" s="23">
        <f t="shared" si="152"/>
        <v>0</v>
      </c>
      <c r="EY39" s="23">
        <f t="shared" si="153"/>
        <v>0</v>
      </c>
      <c r="EZ39" s="23">
        <f t="shared" si="154"/>
        <v>0</v>
      </c>
      <c r="FA39" s="23">
        <f t="shared" si="155"/>
        <v>0</v>
      </c>
      <c r="FB39" s="23">
        <f t="shared" si="156"/>
        <v>0</v>
      </c>
      <c r="FC39" s="23">
        <f t="shared" si="157"/>
        <v>0</v>
      </c>
      <c r="FD39" s="23">
        <f t="shared" si="158"/>
        <v>0</v>
      </c>
      <c r="FE39" s="23">
        <f t="shared" si="159"/>
        <v>0</v>
      </c>
      <c r="FF39" s="23">
        <f t="shared" si="160"/>
        <v>0</v>
      </c>
      <c r="FG39" s="23">
        <f t="shared" si="161"/>
        <v>0</v>
      </c>
      <c r="FH39" s="23">
        <f t="shared" si="162"/>
        <v>0</v>
      </c>
      <c r="FI39" s="23">
        <f t="shared" si="163"/>
        <v>0</v>
      </c>
      <c r="FJ39" s="23">
        <f t="shared" si="164"/>
        <v>0</v>
      </c>
      <c r="FK39" s="23">
        <f t="shared" si="165"/>
        <v>0</v>
      </c>
      <c r="FL39" s="23">
        <f t="shared" si="166"/>
        <v>0</v>
      </c>
      <c r="FM39" s="23">
        <f t="shared" si="167"/>
        <v>0</v>
      </c>
      <c r="FN39" s="23">
        <f t="shared" si="168"/>
        <v>0</v>
      </c>
      <c r="FO39" s="23">
        <f t="shared" si="169"/>
        <v>0</v>
      </c>
      <c r="FP39" s="23">
        <f t="shared" si="170"/>
        <v>0</v>
      </c>
      <c r="FQ39" s="23">
        <f t="shared" si="171"/>
        <v>0</v>
      </c>
      <c r="FR39" s="23">
        <f t="shared" si="172"/>
        <v>0</v>
      </c>
      <c r="FS39" s="23">
        <f t="shared" si="173"/>
        <v>0</v>
      </c>
      <c r="FT39" s="23">
        <f t="shared" si="174"/>
        <v>0</v>
      </c>
      <c r="FU39" s="23">
        <f t="shared" si="175"/>
        <v>0</v>
      </c>
      <c r="FV39" s="23">
        <f t="shared" si="176"/>
        <v>0</v>
      </c>
      <c r="FW39" s="23">
        <f t="shared" si="177"/>
        <v>0</v>
      </c>
      <c r="FX39" s="23">
        <f t="shared" si="178"/>
        <v>0</v>
      </c>
      <c r="FY39" s="23">
        <f t="shared" si="179"/>
        <v>0</v>
      </c>
      <c r="FZ39" s="23">
        <f t="shared" si="180"/>
        <v>0</v>
      </c>
      <c r="GA39" s="23">
        <f t="shared" si="181"/>
        <v>0</v>
      </c>
      <c r="GB39" s="23">
        <f t="shared" si="182"/>
        <v>0</v>
      </c>
      <c r="GC39" s="23">
        <f t="shared" si="183"/>
        <v>0</v>
      </c>
      <c r="GD39" s="23">
        <f t="shared" si="184"/>
        <v>0</v>
      </c>
      <c r="GE39" s="23">
        <f t="shared" si="185"/>
        <v>0</v>
      </c>
      <c r="GF39" s="23">
        <f t="shared" si="186"/>
        <v>0</v>
      </c>
      <c r="GG39" s="23">
        <f t="shared" si="187"/>
        <v>0</v>
      </c>
      <c r="GH39" s="23">
        <f t="shared" si="188"/>
        <v>0</v>
      </c>
      <c r="GI39" s="23">
        <f t="shared" si="189"/>
        <v>0</v>
      </c>
      <c r="GJ39" s="23">
        <f t="shared" si="190"/>
        <v>0</v>
      </c>
      <c r="GK39" s="23">
        <f t="shared" si="191"/>
        <v>0</v>
      </c>
      <c r="GL39" s="23">
        <f t="shared" si="192"/>
        <v>0</v>
      </c>
      <c r="GM39" s="23">
        <f t="shared" si="193"/>
        <v>0</v>
      </c>
      <c r="GN39" s="23">
        <f t="shared" si="194"/>
        <v>0</v>
      </c>
      <c r="GO39" s="23">
        <f t="shared" si="195"/>
        <v>0</v>
      </c>
      <c r="GP39" s="23">
        <f t="shared" si="196"/>
        <v>0</v>
      </c>
      <c r="GQ39" s="23">
        <f t="shared" si="197"/>
        <v>0</v>
      </c>
      <c r="GR39" s="23">
        <f t="shared" si="198"/>
        <v>0</v>
      </c>
      <c r="GS39" s="23">
        <f t="shared" si="199"/>
        <v>0</v>
      </c>
      <c r="GT39" s="23">
        <f t="shared" si="200"/>
        <v>0</v>
      </c>
      <c r="GU39" s="23">
        <f t="shared" si="201"/>
        <v>0</v>
      </c>
      <c r="GV39" s="23">
        <f t="shared" si="202"/>
        <v>0</v>
      </c>
      <c r="GW39" s="23">
        <f t="shared" si="203"/>
        <v>0</v>
      </c>
      <c r="GX39" s="23">
        <f t="shared" si="204"/>
        <v>0</v>
      </c>
      <c r="GY39" s="23">
        <f t="shared" si="205"/>
        <v>0</v>
      </c>
      <c r="GZ39" s="23">
        <f t="shared" si="206"/>
        <v>0</v>
      </c>
      <c r="HA39" s="23">
        <f t="shared" si="207"/>
        <v>0</v>
      </c>
      <c r="HB39" s="23">
        <f t="shared" si="208"/>
        <v>0</v>
      </c>
      <c r="HC39" s="23">
        <f t="shared" si="209"/>
        <v>0</v>
      </c>
      <c r="HD39" s="23">
        <f t="shared" si="210"/>
        <v>0</v>
      </c>
      <c r="HE39" s="23">
        <f t="shared" si="211"/>
        <v>0</v>
      </c>
      <c r="HF39" s="23">
        <f t="shared" si="212"/>
        <v>0</v>
      </c>
      <c r="HG39" s="23">
        <f t="shared" si="213"/>
        <v>0</v>
      </c>
      <c r="HH39" s="23">
        <f t="shared" si="214"/>
        <v>0</v>
      </c>
      <c r="HI39" s="23">
        <f t="shared" si="215"/>
        <v>0</v>
      </c>
      <c r="HJ39" s="23">
        <f t="shared" si="216"/>
        <v>0</v>
      </c>
      <c r="HK39" s="23">
        <f t="shared" si="217"/>
        <v>0</v>
      </c>
      <c r="HL39" s="23">
        <f t="shared" si="218"/>
        <v>0</v>
      </c>
      <c r="HM39" s="23">
        <f t="shared" si="219"/>
        <v>0</v>
      </c>
      <c r="HN39" s="23">
        <f t="shared" si="220"/>
        <v>0</v>
      </c>
      <c r="HO39" s="23">
        <f t="shared" si="221"/>
        <v>0</v>
      </c>
      <c r="HP39" s="23">
        <f t="shared" si="222"/>
        <v>0</v>
      </c>
      <c r="HQ39" s="23">
        <f t="shared" si="223"/>
        <v>0</v>
      </c>
      <c r="HR39" s="23">
        <f t="shared" si="224"/>
        <v>0</v>
      </c>
      <c r="HS39" s="23">
        <f t="shared" si="225"/>
        <v>0</v>
      </c>
      <c r="HT39" s="23">
        <f t="shared" si="226"/>
        <v>0</v>
      </c>
      <c r="HU39" s="23">
        <f t="shared" si="227"/>
        <v>0</v>
      </c>
      <c r="HV39" s="23">
        <f t="shared" si="228"/>
        <v>0</v>
      </c>
      <c r="HW39" s="23">
        <f t="shared" si="229"/>
        <v>0</v>
      </c>
      <c r="HX39" s="23">
        <f t="shared" si="230"/>
        <v>0</v>
      </c>
      <c r="HY39" s="23">
        <f t="shared" si="231"/>
        <v>0</v>
      </c>
      <c r="HZ39" s="23">
        <f t="shared" si="232"/>
        <v>0</v>
      </c>
      <c r="IA39" s="23">
        <f t="shared" si="233"/>
        <v>0</v>
      </c>
      <c r="IB39" s="23">
        <f t="shared" si="234"/>
        <v>0</v>
      </c>
      <c r="IC39" s="23">
        <f t="shared" si="235"/>
        <v>0</v>
      </c>
      <c r="ID39" s="23">
        <f t="shared" si="236"/>
        <v>0</v>
      </c>
      <c r="IE39" s="23">
        <f t="shared" si="237"/>
        <v>0</v>
      </c>
      <c r="IH39" s="170"/>
    </row>
    <row r="40" spans="1:242" s="14" customFormat="1">
      <c r="A40" s="349">
        <f t="shared" si="119"/>
        <v>37</v>
      </c>
      <c r="B40" s="27" t="s">
        <v>396</v>
      </c>
      <c r="C40" s="221" t="s">
        <v>313</v>
      </c>
      <c r="D40" s="471">
        <v>36</v>
      </c>
      <c r="E40" s="471">
        <v>12</v>
      </c>
      <c r="F40" s="471">
        <v>240</v>
      </c>
      <c r="G40" s="471">
        <v>12</v>
      </c>
      <c r="H40" s="471">
        <v>12</v>
      </c>
      <c r="I40" s="471">
        <v>12</v>
      </c>
      <c r="J40" s="471">
        <v>12</v>
      </c>
      <c r="K40" s="471">
        <v>12</v>
      </c>
      <c r="L40" s="472">
        <v>0</v>
      </c>
      <c r="M40" s="221">
        <v>0</v>
      </c>
      <c r="N40" s="221">
        <v>6</v>
      </c>
      <c r="O40" s="221">
        <v>6</v>
      </c>
      <c r="P40" s="221">
        <v>0</v>
      </c>
      <c r="Q40" s="221">
        <v>6</v>
      </c>
      <c r="R40" s="221">
        <v>12</v>
      </c>
      <c r="S40" s="221">
        <v>36</v>
      </c>
      <c r="T40" s="221">
        <v>6</v>
      </c>
      <c r="U40" s="221">
        <v>6</v>
      </c>
      <c r="V40" s="221">
        <v>6</v>
      </c>
      <c r="W40" s="221">
        <v>6</v>
      </c>
      <c r="X40" s="221">
        <v>6</v>
      </c>
      <c r="Y40" s="221">
        <v>6</v>
      </c>
      <c r="Z40" s="221">
        <v>6</v>
      </c>
      <c r="AA40" s="221">
        <v>6</v>
      </c>
      <c r="AB40" s="33">
        <v>6</v>
      </c>
      <c r="AC40" s="221">
        <v>12</v>
      </c>
      <c r="AD40" s="221">
        <v>12</v>
      </c>
      <c r="AE40" s="221">
        <v>6</v>
      </c>
      <c r="AF40" s="221">
        <v>6</v>
      </c>
      <c r="AG40" s="221">
        <v>6</v>
      </c>
      <c r="AH40" s="221">
        <v>12</v>
      </c>
      <c r="AI40" s="221">
        <v>6</v>
      </c>
      <c r="AJ40" s="221">
        <v>6</v>
      </c>
      <c r="AK40" s="221">
        <v>6</v>
      </c>
      <c r="AL40" s="221">
        <v>6</v>
      </c>
      <c r="AM40" s="33">
        <v>20</v>
      </c>
      <c r="AN40" s="33">
        <v>6</v>
      </c>
      <c r="AO40" s="33">
        <v>5</v>
      </c>
      <c r="AP40" s="33">
        <v>5</v>
      </c>
      <c r="AQ40" s="33">
        <v>6</v>
      </c>
      <c r="AR40" s="33">
        <v>6</v>
      </c>
      <c r="AS40" s="33">
        <v>6</v>
      </c>
      <c r="AT40" s="221">
        <v>0</v>
      </c>
      <c r="AU40" s="221">
        <v>60</v>
      </c>
      <c r="AV40" s="221">
        <v>48</v>
      </c>
      <c r="AW40" s="221">
        <v>6</v>
      </c>
      <c r="AX40" s="221">
        <v>6</v>
      </c>
      <c r="AY40" s="221">
        <v>0</v>
      </c>
      <c r="AZ40" s="221">
        <v>0</v>
      </c>
      <c r="BA40" s="221">
        <v>0</v>
      </c>
      <c r="BB40" s="221">
        <v>0</v>
      </c>
      <c r="BC40" s="221">
        <v>0</v>
      </c>
      <c r="BD40" s="221">
        <v>6</v>
      </c>
      <c r="BE40" s="221">
        <v>6</v>
      </c>
      <c r="BF40" s="345">
        <v>36</v>
      </c>
      <c r="BG40" s="345">
        <v>6</v>
      </c>
      <c r="BH40" s="345">
        <v>6</v>
      </c>
      <c r="BI40" s="345">
        <v>6</v>
      </c>
      <c r="BJ40" s="345">
        <v>6</v>
      </c>
      <c r="BK40" s="345">
        <v>6</v>
      </c>
      <c r="BL40" s="345">
        <v>6</v>
      </c>
      <c r="BM40" s="345">
        <v>6</v>
      </c>
      <c r="BN40" s="345">
        <v>12</v>
      </c>
      <c r="BO40" s="345">
        <v>18</v>
      </c>
      <c r="BP40" s="345">
        <v>6</v>
      </c>
      <c r="BQ40" s="345">
        <v>12</v>
      </c>
      <c r="BR40" s="345">
        <v>6</v>
      </c>
      <c r="BS40" s="345">
        <v>0</v>
      </c>
      <c r="BT40" s="345">
        <v>6</v>
      </c>
      <c r="BU40" s="345">
        <v>12</v>
      </c>
      <c r="BV40" s="345">
        <v>0</v>
      </c>
      <c r="BW40" s="345">
        <v>6</v>
      </c>
      <c r="BX40" s="345">
        <v>0</v>
      </c>
      <c r="BY40" s="345">
        <v>6</v>
      </c>
      <c r="BZ40" s="221">
        <v>6</v>
      </c>
      <c r="CA40" s="221">
        <v>6</v>
      </c>
      <c r="CB40" s="221">
        <v>6</v>
      </c>
      <c r="CC40" s="221">
        <v>12</v>
      </c>
      <c r="CD40" s="221">
        <v>6</v>
      </c>
      <c r="CE40" s="221">
        <v>6</v>
      </c>
      <c r="CF40" s="221">
        <v>6</v>
      </c>
      <c r="CG40" s="221">
        <v>0</v>
      </c>
      <c r="CH40" s="221">
        <v>0</v>
      </c>
      <c r="CI40" s="221">
        <v>0</v>
      </c>
      <c r="CJ40" s="221">
        <v>6</v>
      </c>
      <c r="CK40" s="221">
        <v>0</v>
      </c>
      <c r="CL40" s="221">
        <v>0</v>
      </c>
      <c r="CM40" s="221">
        <v>0</v>
      </c>
      <c r="CN40" s="221">
        <v>0</v>
      </c>
      <c r="CO40" s="221">
        <v>6</v>
      </c>
      <c r="CP40" s="221">
        <v>6</v>
      </c>
      <c r="CQ40" s="221">
        <v>6</v>
      </c>
      <c r="CR40" s="221">
        <v>12</v>
      </c>
      <c r="CS40" s="221">
        <v>6</v>
      </c>
      <c r="CT40" s="221">
        <v>6</v>
      </c>
      <c r="CU40" s="221">
        <v>9</v>
      </c>
      <c r="CV40" s="221">
        <v>3</v>
      </c>
      <c r="CW40" s="221">
        <v>3</v>
      </c>
      <c r="CX40" s="221">
        <v>12</v>
      </c>
      <c r="CY40" s="221">
        <v>3</v>
      </c>
      <c r="CZ40" s="221">
        <v>12</v>
      </c>
      <c r="DA40" s="221">
        <v>3</v>
      </c>
      <c r="DB40" s="221">
        <v>3</v>
      </c>
      <c r="DC40" s="221">
        <v>12</v>
      </c>
      <c r="DD40" s="221">
        <v>3</v>
      </c>
      <c r="DE40" s="221">
        <v>6</v>
      </c>
      <c r="DF40" s="221">
        <v>6</v>
      </c>
      <c r="DG40" s="221">
        <v>6</v>
      </c>
      <c r="DH40" s="33">
        <v>6</v>
      </c>
      <c r="DI40" s="33">
        <v>6</v>
      </c>
      <c r="DJ40" s="33">
        <v>0</v>
      </c>
      <c r="DK40" s="292">
        <v>0</v>
      </c>
      <c r="DL40" s="221">
        <v>6</v>
      </c>
      <c r="DM40" s="221">
        <v>12</v>
      </c>
      <c r="DN40" s="33">
        <v>0</v>
      </c>
      <c r="DO40" s="30">
        <f t="shared" si="120"/>
        <v>1101</v>
      </c>
      <c r="DP40" s="19">
        <f t="shared" si="118"/>
        <v>91.75</v>
      </c>
      <c r="DQ40" s="202"/>
      <c r="DR40" s="203"/>
      <c r="DS40" s="21">
        <f t="shared" si="121"/>
        <v>0</v>
      </c>
      <c r="DT40" s="23">
        <f t="shared" si="122"/>
        <v>0</v>
      </c>
      <c r="DU40" s="23">
        <f t="shared" si="123"/>
        <v>0</v>
      </c>
      <c r="DV40" s="23">
        <f t="shared" si="124"/>
        <v>0</v>
      </c>
      <c r="DW40" s="23">
        <f t="shared" si="125"/>
        <v>0</v>
      </c>
      <c r="DX40" s="23">
        <f t="shared" si="126"/>
        <v>0</v>
      </c>
      <c r="DY40" s="23">
        <f t="shared" si="127"/>
        <v>0</v>
      </c>
      <c r="DZ40" s="23">
        <f t="shared" si="128"/>
        <v>0</v>
      </c>
      <c r="EA40" s="23">
        <f t="shared" si="129"/>
        <v>0</v>
      </c>
      <c r="EB40" s="23">
        <f t="shared" si="130"/>
        <v>0</v>
      </c>
      <c r="EC40" s="23">
        <f t="shared" si="131"/>
        <v>0</v>
      </c>
      <c r="ED40" s="23">
        <f t="shared" si="132"/>
        <v>0</v>
      </c>
      <c r="EE40" s="23">
        <f t="shared" si="133"/>
        <v>0</v>
      </c>
      <c r="EF40" s="23">
        <f t="shared" si="134"/>
        <v>0</v>
      </c>
      <c r="EG40" s="23">
        <f t="shared" si="135"/>
        <v>0</v>
      </c>
      <c r="EH40" s="23">
        <f t="shared" si="136"/>
        <v>0</v>
      </c>
      <c r="EI40" s="23">
        <f t="shared" si="137"/>
        <v>0</v>
      </c>
      <c r="EJ40" s="23">
        <f t="shared" si="138"/>
        <v>0</v>
      </c>
      <c r="EK40" s="23">
        <f t="shared" si="139"/>
        <v>0</v>
      </c>
      <c r="EL40" s="23">
        <f t="shared" si="140"/>
        <v>0</v>
      </c>
      <c r="EM40" s="23">
        <f t="shared" si="141"/>
        <v>0</v>
      </c>
      <c r="EN40" s="23">
        <f t="shared" si="142"/>
        <v>0</v>
      </c>
      <c r="EO40" s="23">
        <f t="shared" si="143"/>
        <v>0</v>
      </c>
      <c r="EP40" s="23">
        <f t="shared" si="144"/>
        <v>0</v>
      </c>
      <c r="EQ40" s="23">
        <f t="shared" si="145"/>
        <v>0</v>
      </c>
      <c r="ER40" s="23">
        <f t="shared" si="146"/>
        <v>0</v>
      </c>
      <c r="ES40" s="23">
        <f t="shared" si="147"/>
        <v>0</v>
      </c>
      <c r="ET40" s="23">
        <f t="shared" si="148"/>
        <v>0</v>
      </c>
      <c r="EU40" s="23">
        <f t="shared" si="149"/>
        <v>0</v>
      </c>
      <c r="EV40" s="23">
        <f t="shared" si="150"/>
        <v>0</v>
      </c>
      <c r="EW40" s="23">
        <f t="shared" si="151"/>
        <v>0</v>
      </c>
      <c r="EX40" s="23">
        <f t="shared" si="152"/>
        <v>0</v>
      </c>
      <c r="EY40" s="23">
        <f t="shared" si="153"/>
        <v>0</v>
      </c>
      <c r="EZ40" s="23">
        <f t="shared" si="154"/>
        <v>0</v>
      </c>
      <c r="FA40" s="23">
        <f t="shared" si="155"/>
        <v>0</v>
      </c>
      <c r="FB40" s="23">
        <f t="shared" si="156"/>
        <v>0</v>
      </c>
      <c r="FC40" s="23">
        <f t="shared" si="157"/>
        <v>0</v>
      </c>
      <c r="FD40" s="23">
        <f t="shared" si="158"/>
        <v>0</v>
      </c>
      <c r="FE40" s="23">
        <f t="shared" si="159"/>
        <v>0</v>
      </c>
      <c r="FF40" s="23">
        <f t="shared" si="160"/>
        <v>0</v>
      </c>
      <c r="FG40" s="23">
        <f t="shared" si="161"/>
        <v>0</v>
      </c>
      <c r="FH40" s="23">
        <f t="shared" si="162"/>
        <v>0</v>
      </c>
      <c r="FI40" s="23">
        <f t="shared" si="163"/>
        <v>0</v>
      </c>
      <c r="FJ40" s="23">
        <f t="shared" si="164"/>
        <v>0</v>
      </c>
      <c r="FK40" s="23">
        <f t="shared" si="165"/>
        <v>0</v>
      </c>
      <c r="FL40" s="23">
        <f t="shared" si="166"/>
        <v>0</v>
      </c>
      <c r="FM40" s="23">
        <f t="shared" si="167"/>
        <v>0</v>
      </c>
      <c r="FN40" s="23">
        <f t="shared" si="168"/>
        <v>0</v>
      </c>
      <c r="FO40" s="23">
        <f t="shared" si="169"/>
        <v>0</v>
      </c>
      <c r="FP40" s="23">
        <f t="shared" si="170"/>
        <v>0</v>
      </c>
      <c r="FQ40" s="23">
        <f t="shared" si="171"/>
        <v>0</v>
      </c>
      <c r="FR40" s="23">
        <f t="shared" si="172"/>
        <v>0</v>
      </c>
      <c r="FS40" s="23">
        <f t="shared" si="173"/>
        <v>0</v>
      </c>
      <c r="FT40" s="23">
        <f t="shared" si="174"/>
        <v>0</v>
      </c>
      <c r="FU40" s="23">
        <f t="shared" si="175"/>
        <v>0</v>
      </c>
      <c r="FV40" s="23">
        <f t="shared" si="176"/>
        <v>0</v>
      </c>
      <c r="FW40" s="23">
        <f t="shared" si="177"/>
        <v>0</v>
      </c>
      <c r="FX40" s="23">
        <f t="shared" si="178"/>
        <v>0</v>
      </c>
      <c r="FY40" s="23">
        <f t="shared" si="179"/>
        <v>0</v>
      </c>
      <c r="FZ40" s="23">
        <f t="shared" si="180"/>
        <v>0</v>
      </c>
      <c r="GA40" s="23">
        <f t="shared" si="181"/>
        <v>0</v>
      </c>
      <c r="GB40" s="23">
        <f t="shared" si="182"/>
        <v>0</v>
      </c>
      <c r="GC40" s="23">
        <f t="shared" si="183"/>
        <v>0</v>
      </c>
      <c r="GD40" s="23">
        <f t="shared" si="184"/>
        <v>0</v>
      </c>
      <c r="GE40" s="23">
        <f t="shared" si="185"/>
        <v>0</v>
      </c>
      <c r="GF40" s="23">
        <f t="shared" si="186"/>
        <v>0</v>
      </c>
      <c r="GG40" s="23">
        <f t="shared" si="187"/>
        <v>0</v>
      </c>
      <c r="GH40" s="23">
        <f t="shared" si="188"/>
        <v>0</v>
      </c>
      <c r="GI40" s="23">
        <f t="shared" si="189"/>
        <v>0</v>
      </c>
      <c r="GJ40" s="23">
        <f t="shared" si="190"/>
        <v>0</v>
      </c>
      <c r="GK40" s="23">
        <f t="shared" si="191"/>
        <v>0</v>
      </c>
      <c r="GL40" s="23">
        <f t="shared" si="192"/>
        <v>0</v>
      </c>
      <c r="GM40" s="23">
        <f t="shared" si="193"/>
        <v>0</v>
      </c>
      <c r="GN40" s="23">
        <f t="shared" si="194"/>
        <v>0</v>
      </c>
      <c r="GO40" s="23">
        <f t="shared" si="195"/>
        <v>0</v>
      </c>
      <c r="GP40" s="23">
        <f t="shared" si="196"/>
        <v>0</v>
      </c>
      <c r="GQ40" s="23">
        <f t="shared" si="197"/>
        <v>0</v>
      </c>
      <c r="GR40" s="23">
        <f t="shared" si="198"/>
        <v>0</v>
      </c>
      <c r="GS40" s="23">
        <f t="shared" si="199"/>
        <v>0</v>
      </c>
      <c r="GT40" s="23">
        <f t="shared" si="200"/>
        <v>0</v>
      </c>
      <c r="GU40" s="23">
        <f t="shared" si="201"/>
        <v>0</v>
      </c>
      <c r="GV40" s="23">
        <f t="shared" si="202"/>
        <v>0</v>
      </c>
      <c r="GW40" s="23">
        <f t="shared" si="203"/>
        <v>0</v>
      </c>
      <c r="GX40" s="23">
        <f t="shared" si="204"/>
        <v>0</v>
      </c>
      <c r="GY40" s="23">
        <f t="shared" si="205"/>
        <v>0</v>
      </c>
      <c r="GZ40" s="23">
        <f t="shared" si="206"/>
        <v>0</v>
      </c>
      <c r="HA40" s="23">
        <f t="shared" si="207"/>
        <v>0</v>
      </c>
      <c r="HB40" s="23">
        <f t="shared" si="208"/>
        <v>0</v>
      </c>
      <c r="HC40" s="23">
        <f t="shared" si="209"/>
        <v>0</v>
      </c>
      <c r="HD40" s="23">
        <f t="shared" si="210"/>
        <v>0</v>
      </c>
      <c r="HE40" s="23">
        <f t="shared" si="211"/>
        <v>0</v>
      </c>
      <c r="HF40" s="23">
        <f t="shared" si="212"/>
        <v>0</v>
      </c>
      <c r="HG40" s="23">
        <f t="shared" si="213"/>
        <v>0</v>
      </c>
      <c r="HH40" s="23">
        <f t="shared" si="214"/>
        <v>0</v>
      </c>
      <c r="HI40" s="23">
        <f t="shared" si="215"/>
        <v>0</v>
      </c>
      <c r="HJ40" s="23">
        <f t="shared" si="216"/>
        <v>0</v>
      </c>
      <c r="HK40" s="23">
        <f t="shared" si="217"/>
        <v>0</v>
      </c>
      <c r="HL40" s="23">
        <f t="shared" si="218"/>
        <v>0</v>
      </c>
      <c r="HM40" s="23">
        <f t="shared" si="219"/>
        <v>0</v>
      </c>
      <c r="HN40" s="23">
        <f t="shared" si="220"/>
        <v>0</v>
      </c>
      <c r="HO40" s="23">
        <f t="shared" si="221"/>
        <v>0</v>
      </c>
      <c r="HP40" s="23">
        <f t="shared" si="222"/>
        <v>0</v>
      </c>
      <c r="HQ40" s="23">
        <f t="shared" si="223"/>
        <v>0</v>
      </c>
      <c r="HR40" s="23">
        <f t="shared" si="224"/>
        <v>0</v>
      </c>
      <c r="HS40" s="23">
        <f t="shared" si="225"/>
        <v>0</v>
      </c>
      <c r="HT40" s="23">
        <f t="shared" si="226"/>
        <v>0</v>
      </c>
      <c r="HU40" s="23">
        <f t="shared" si="227"/>
        <v>0</v>
      </c>
      <c r="HV40" s="23">
        <f t="shared" si="228"/>
        <v>0</v>
      </c>
      <c r="HW40" s="23">
        <f t="shared" si="229"/>
        <v>0</v>
      </c>
      <c r="HX40" s="23">
        <f t="shared" si="230"/>
        <v>0</v>
      </c>
      <c r="HY40" s="23">
        <f t="shared" si="231"/>
        <v>0</v>
      </c>
      <c r="HZ40" s="23">
        <f t="shared" si="232"/>
        <v>0</v>
      </c>
      <c r="IA40" s="23">
        <f t="shared" si="233"/>
        <v>0</v>
      </c>
      <c r="IB40" s="23">
        <f t="shared" si="234"/>
        <v>0</v>
      </c>
      <c r="IC40" s="23">
        <f t="shared" si="235"/>
        <v>0</v>
      </c>
      <c r="ID40" s="23">
        <f t="shared" si="236"/>
        <v>0</v>
      </c>
      <c r="IE40" s="23">
        <f t="shared" si="237"/>
        <v>0</v>
      </c>
      <c r="IH40" s="170"/>
    </row>
    <row r="41" spans="1:242" s="14" customFormat="1">
      <c r="A41" s="349">
        <f t="shared" si="119"/>
        <v>38</v>
      </c>
      <c r="B41" s="27" t="s">
        <v>397</v>
      </c>
      <c r="C41" s="221" t="s">
        <v>313</v>
      </c>
      <c r="D41" s="471">
        <v>0</v>
      </c>
      <c r="E41" s="471">
        <v>12</v>
      </c>
      <c r="F41" s="471">
        <v>240</v>
      </c>
      <c r="G41" s="471">
        <v>12</v>
      </c>
      <c r="H41" s="471">
        <v>0</v>
      </c>
      <c r="I41" s="471">
        <v>12</v>
      </c>
      <c r="J41" s="471">
        <v>12</v>
      </c>
      <c r="K41" s="471">
        <v>12</v>
      </c>
      <c r="L41" s="472">
        <v>6</v>
      </c>
      <c r="M41" s="221">
        <v>0</v>
      </c>
      <c r="N41" s="221">
        <v>0</v>
      </c>
      <c r="O41" s="221">
        <v>0</v>
      </c>
      <c r="P41" s="221">
        <v>0</v>
      </c>
      <c r="Q41" s="221">
        <v>0</v>
      </c>
      <c r="R41" s="221">
        <v>0</v>
      </c>
      <c r="S41" s="221">
        <v>12</v>
      </c>
      <c r="T41" s="221">
        <v>6</v>
      </c>
      <c r="U41" s="221">
        <v>6</v>
      </c>
      <c r="V41" s="221">
        <v>6</v>
      </c>
      <c r="W41" s="221">
        <v>0</v>
      </c>
      <c r="X41" s="221">
        <v>0</v>
      </c>
      <c r="Y41" s="221">
        <v>0</v>
      </c>
      <c r="Z41" s="221">
        <v>0</v>
      </c>
      <c r="AA41" s="221">
        <v>0</v>
      </c>
      <c r="AB41" s="33">
        <v>0</v>
      </c>
      <c r="AC41" s="221">
        <v>0</v>
      </c>
      <c r="AD41" s="221">
        <v>12</v>
      </c>
      <c r="AE41" s="221">
        <v>12</v>
      </c>
      <c r="AF41" s="221">
        <v>0</v>
      </c>
      <c r="AG41" s="221">
        <v>0</v>
      </c>
      <c r="AH41" s="221">
        <v>12</v>
      </c>
      <c r="AI41" s="221">
        <v>0</v>
      </c>
      <c r="AJ41" s="221">
        <v>0</v>
      </c>
      <c r="AK41" s="221">
        <v>0</v>
      </c>
      <c r="AL41" s="221">
        <v>0</v>
      </c>
      <c r="AM41" s="33">
        <v>20</v>
      </c>
      <c r="AN41" s="33">
        <v>6</v>
      </c>
      <c r="AO41" s="33">
        <v>6</v>
      </c>
      <c r="AP41" s="33">
        <v>12</v>
      </c>
      <c r="AQ41" s="33">
        <v>12</v>
      </c>
      <c r="AR41" s="33">
        <v>0</v>
      </c>
      <c r="AS41" s="33">
        <v>6</v>
      </c>
      <c r="AT41" s="221">
        <v>6</v>
      </c>
      <c r="AU41" s="221">
        <v>72</v>
      </c>
      <c r="AV41" s="221">
        <v>18</v>
      </c>
      <c r="AW41" s="221">
        <v>6</v>
      </c>
      <c r="AX41" s="221">
        <v>6</v>
      </c>
      <c r="AY41" s="221">
        <v>0</v>
      </c>
      <c r="AZ41" s="221">
        <v>0</v>
      </c>
      <c r="BA41" s="221">
        <v>6</v>
      </c>
      <c r="BB41" s="221">
        <v>0</v>
      </c>
      <c r="BC41" s="221">
        <v>0</v>
      </c>
      <c r="BD41" s="221">
        <v>6</v>
      </c>
      <c r="BE41" s="221">
        <v>24</v>
      </c>
      <c r="BF41" s="345">
        <v>0</v>
      </c>
      <c r="BG41" s="345">
        <v>0</v>
      </c>
      <c r="BH41" s="345">
        <v>0</v>
      </c>
      <c r="BI41" s="345">
        <v>0</v>
      </c>
      <c r="BJ41" s="345">
        <v>0</v>
      </c>
      <c r="BK41" s="345">
        <v>0</v>
      </c>
      <c r="BL41" s="345">
        <v>0</v>
      </c>
      <c r="BM41" s="345">
        <v>0</v>
      </c>
      <c r="BN41" s="345">
        <v>0</v>
      </c>
      <c r="BO41" s="345">
        <v>0</v>
      </c>
      <c r="BP41" s="345">
        <v>0</v>
      </c>
      <c r="BQ41" s="345">
        <v>0</v>
      </c>
      <c r="BR41" s="345">
        <v>0</v>
      </c>
      <c r="BS41" s="345">
        <v>12</v>
      </c>
      <c r="BT41" s="345">
        <v>0</v>
      </c>
      <c r="BU41" s="345">
        <v>0</v>
      </c>
      <c r="BV41" s="345">
        <v>0</v>
      </c>
      <c r="BW41" s="345">
        <v>0</v>
      </c>
      <c r="BX41" s="345">
        <v>6</v>
      </c>
      <c r="BY41" s="345">
        <v>0</v>
      </c>
      <c r="BZ41" s="221">
        <v>0</v>
      </c>
      <c r="CA41" s="221">
        <v>0</v>
      </c>
      <c r="CB41" s="221">
        <v>6</v>
      </c>
      <c r="CC41" s="221">
        <v>0</v>
      </c>
      <c r="CD41" s="221">
        <v>0</v>
      </c>
      <c r="CE41" s="221">
        <v>0</v>
      </c>
      <c r="CF41" s="221">
        <v>6</v>
      </c>
      <c r="CG41" s="221">
        <v>72</v>
      </c>
      <c r="CH41" s="221">
        <v>6</v>
      </c>
      <c r="CI41" s="221">
        <v>6</v>
      </c>
      <c r="CJ41" s="221">
        <v>0</v>
      </c>
      <c r="CK41" s="221">
        <v>0</v>
      </c>
      <c r="CL41" s="221">
        <v>0</v>
      </c>
      <c r="CM41" s="221">
        <v>0</v>
      </c>
      <c r="CN41" s="221">
        <v>0</v>
      </c>
      <c r="CO41" s="221">
        <v>0</v>
      </c>
      <c r="CP41" s="221">
        <v>0</v>
      </c>
      <c r="CQ41" s="221">
        <v>6</v>
      </c>
      <c r="CR41" s="221">
        <v>0</v>
      </c>
      <c r="CS41" s="221">
        <v>0</v>
      </c>
      <c r="CT41" s="221">
        <v>0</v>
      </c>
      <c r="CU41" s="221">
        <v>0</v>
      </c>
      <c r="CV41" s="221">
        <v>0</v>
      </c>
      <c r="CW41" s="221">
        <v>0</v>
      </c>
      <c r="CX41" s="221">
        <v>12</v>
      </c>
      <c r="CY41" s="221">
        <v>6</v>
      </c>
      <c r="CZ41" s="221">
        <v>12</v>
      </c>
      <c r="DA41" s="221">
        <v>6</v>
      </c>
      <c r="DB41" s="221">
        <v>3</v>
      </c>
      <c r="DC41" s="221">
        <v>12</v>
      </c>
      <c r="DD41" s="221">
        <v>0</v>
      </c>
      <c r="DE41" s="221">
        <v>0</v>
      </c>
      <c r="DF41" s="221">
        <v>18</v>
      </c>
      <c r="DG41" s="221">
        <v>0</v>
      </c>
      <c r="DH41" s="33">
        <v>6</v>
      </c>
      <c r="DI41" s="33">
        <v>0</v>
      </c>
      <c r="DJ41" s="33">
        <v>0</v>
      </c>
      <c r="DK41" s="292">
        <v>43.2</v>
      </c>
      <c r="DL41" s="221">
        <v>0</v>
      </c>
      <c r="DM41" s="221">
        <v>12</v>
      </c>
      <c r="DN41" s="33">
        <v>0</v>
      </c>
      <c r="DO41" s="30">
        <f t="shared" si="120"/>
        <v>828.2</v>
      </c>
      <c r="DP41" s="19">
        <f t="shared" si="118"/>
        <v>69.016666666666666</v>
      </c>
      <c r="DQ41" s="202"/>
      <c r="DR41" s="203"/>
      <c r="DS41" s="21">
        <f t="shared" si="121"/>
        <v>0</v>
      </c>
      <c r="DT41" s="23">
        <f t="shared" si="122"/>
        <v>0</v>
      </c>
      <c r="DU41" s="23">
        <f t="shared" si="123"/>
        <v>0</v>
      </c>
      <c r="DV41" s="23">
        <f t="shared" si="124"/>
        <v>0</v>
      </c>
      <c r="DW41" s="23">
        <f t="shared" si="125"/>
        <v>0</v>
      </c>
      <c r="DX41" s="23">
        <f t="shared" si="126"/>
        <v>0</v>
      </c>
      <c r="DY41" s="23">
        <f t="shared" si="127"/>
        <v>0</v>
      </c>
      <c r="DZ41" s="23">
        <f t="shared" si="128"/>
        <v>0</v>
      </c>
      <c r="EA41" s="23">
        <f t="shared" si="129"/>
        <v>0</v>
      </c>
      <c r="EB41" s="23">
        <f t="shared" si="130"/>
        <v>0</v>
      </c>
      <c r="EC41" s="23">
        <f t="shared" si="131"/>
        <v>0</v>
      </c>
      <c r="ED41" s="23">
        <f t="shared" si="132"/>
        <v>0</v>
      </c>
      <c r="EE41" s="23">
        <f t="shared" si="133"/>
        <v>0</v>
      </c>
      <c r="EF41" s="23">
        <f t="shared" si="134"/>
        <v>0</v>
      </c>
      <c r="EG41" s="23">
        <f t="shared" si="135"/>
        <v>0</v>
      </c>
      <c r="EH41" s="23">
        <f t="shared" si="136"/>
        <v>0</v>
      </c>
      <c r="EI41" s="23">
        <f t="shared" si="137"/>
        <v>0</v>
      </c>
      <c r="EJ41" s="23">
        <f t="shared" si="138"/>
        <v>0</v>
      </c>
      <c r="EK41" s="23">
        <f t="shared" si="139"/>
        <v>0</v>
      </c>
      <c r="EL41" s="23">
        <f t="shared" si="140"/>
        <v>0</v>
      </c>
      <c r="EM41" s="23">
        <f t="shared" si="141"/>
        <v>0</v>
      </c>
      <c r="EN41" s="23">
        <f t="shared" si="142"/>
        <v>0</v>
      </c>
      <c r="EO41" s="23">
        <f t="shared" si="143"/>
        <v>0</v>
      </c>
      <c r="EP41" s="23">
        <f t="shared" si="144"/>
        <v>0</v>
      </c>
      <c r="EQ41" s="23">
        <f t="shared" si="145"/>
        <v>0</v>
      </c>
      <c r="ER41" s="23">
        <f t="shared" si="146"/>
        <v>0</v>
      </c>
      <c r="ES41" s="23">
        <f t="shared" si="147"/>
        <v>0</v>
      </c>
      <c r="ET41" s="23">
        <f t="shared" si="148"/>
        <v>0</v>
      </c>
      <c r="EU41" s="23">
        <f t="shared" si="149"/>
        <v>0</v>
      </c>
      <c r="EV41" s="23">
        <f t="shared" si="150"/>
        <v>0</v>
      </c>
      <c r="EW41" s="23">
        <f t="shared" si="151"/>
        <v>0</v>
      </c>
      <c r="EX41" s="23">
        <f t="shared" si="152"/>
        <v>0</v>
      </c>
      <c r="EY41" s="23">
        <f t="shared" si="153"/>
        <v>0</v>
      </c>
      <c r="EZ41" s="23">
        <f t="shared" si="154"/>
        <v>0</v>
      </c>
      <c r="FA41" s="23">
        <f t="shared" si="155"/>
        <v>0</v>
      </c>
      <c r="FB41" s="23">
        <f t="shared" si="156"/>
        <v>0</v>
      </c>
      <c r="FC41" s="23">
        <f t="shared" si="157"/>
        <v>0</v>
      </c>
      <c r="FD41" s="23">
        <f t="shared" si="158"/>
        <v>0</v>
      </c>
      <c r="FE41" s="23">
        <f t="shared" si="159"/>
        <v>0</v>
      </c>
      <c r="FF41" s="23">
        <f t="shared" si="160"/>
        <v>0</v>
      </c>
      <c r="FG41" s="23">
        <f t="shared" si="161"/>
        <v>0</v>
      </c>
      <c r="FH41" s="23">
        <f t="shared" si="162"/>
        <v>0</v>
      </c>
      <c r="FI41" s="23">
        <f t="shared" si="163"/>
        <v>0</v>
      </c>
      <c r="FJ41" s="23">
        <f t="shared" si="164"/>
        <v>0</v>
      </c>
      <c r="FK41" s="23">
        <f t="shared" si="165"/>
        <v>0</v>
      </c>
      <c r="FL41" s="23">
        <f t="shared" si="166"/>
        <v>0</v>
      </c>
      <c r="FM41" s="23">
        <f t="shared" si="167"/>
        <v>0</v>
      </c>
      <c r="FN41" s="23">
        <f t="shared" si="168"/>
        <v>0</v>
      </c>
      <c r="FO41" s="23">
        <f t="shared" si="169"/>
        <v>0</v>
      </c>
      <c r="FP41" s="23">
        <f t="shared" si="170"/>
        <v>0</v>
      </c>
      <c r="FQ41" s="23">
        <f t="shared" si="171"/>
        <v>0</v>
      </c>
      <c r="FR41" s="23">
        <f t="shared" si="172"/>
        <v>0</v>
      </c>
      <c r="FS41" s="23">
        <f t="shared" si="173"/>
        <v>0</v>
      </c>
      <c r="FT41" s="23">
        <f t="shared" si="174"/>
        <v>0</v>
      </c>
      <c r="FU41" s="23">
        <f t="shared" si="175"/>
        <v>0</v>
      </c>
      <c r="FV41" s="23">
        <f t="shared" si="176"/>
        <v>0</v>
      </c>
      <c r="FW41" s="23">
        <f t="shared" si="177"/>
        <v>0</v>
      </c>
      <c r="FX41" s="23">
        <f t="shared" si="178"/>
        <v>0</v>
      </c>
      <c r="FY41" s="23">
        <f t="shared" si="179"/>
        <v>0</v>
      </c>
      <c r="FZ41" s="23">
        <f t="shared" si="180"/>
        <v>0</v>
      </c>
      <c r="GA41" s="23">
        <f t="shared" si="181"/>
        <v>0</v>
      </c>
      <c r="GB41" s="23">
        <f t="shared" si="182"/>
        <v>0</v>
      </c>
      <c r="GC41" s="23">
        <f t="shared" si="183"/>
        <v>0</v>
      </c>
      <c r="GD41" s="23">
        <f t="shared" si="184"/>
        <v>0</v>
      </c>
      <c r="GE41" s="23">
        <f t="shared" si="185"/>
        <v>0</v>
      </c>
      <c r="GF41" s="23">
        <f t="shared" si="186"/>
        <v>0</v>
      </c>
      <c r="GG41" s="23">
        <f t="shared" si="187"/>
        <v>0</v>
      </c>
      <c r="GH41" s="23">
        <f t="shared" si="188"/>
        <v>0</v>
      </c>
      <c r="GI41" s="23">
        <f t="shared" si="189"/>
        <v>0</v>
      </c>
      <c r="GJ41" s="23">
        <f t="shared" si="190"/>
        <v>0</v>
      </c>
      <c r="GK41" s="23">
        <f t="shared" si="191"/>
        <v>0</v>
      </c>
      <c r="GL41" s="23">
        <f t="shared" si="192"/>
        <v>0</v>
      </c>
      <c r="GM41" s="23">
        <f t="shared" si="193"/>
        <v>0</v>
      </c>
      <c r="GN41" s="23">
        <f t="shared" si="194"/>
        <v>0</v>
      </c>
      <c r="GO41" s="23">
        <f t="shared" si="195"/>
        <v>0</v>
      </c>
      <c r="GP41" s="23">
        <f t="shared" si="196"/>
        <v>0</v>
      </c>
      <c r="GQ41" s="23">
        <f t="shared" si="197"/>
        <v>0</v>
      </c>
      <c r="GR41" s="23">
        <f t="shared" si="198"/>
        <v>0</v>
      </c>
      <c r="GS41" s="23">
        <f t="shared" si="199"/>
        <v>0</v>
      </c>
      <c r="GT41" s="23">
        <f t="shared" si="200"/>
        <v>0</v>
      </c>
      <c r="GU41" s="23">
        <f t="shared" si="201"/>
        <v>0</v>
      </c>
      <c r="GV41" s="23">
        <f t="shared" si="202"/>
        <v>0</v>
      </c>
      <c r="GW41" s="23">
        <f t="shared" si="203"/>
        <v>0</v>
      </c>
      <c r="GX41" s="23">
        <f t="shared" si="204"/>
        <v>0</v>
      </c>
      <c r="GY41" s="23">
        <f t="shared" si="205"/>
        <v>0</v>
      </c>
      <c r="GZ41" s="23">
        <f t="shared" si="206"/>
        <v>0</v>
      </c>
      <c r="HA41" s="23">
        <f t="shared" si="207"/>
        <v>0</v>
      </c>
      <c r="HB41" s="23">
        <f t="shared" si="208"/>
        <v>0</v>
      </c>
      <c r="HC41" s="23">
        <f t="shared" si="209"/>
        <v>0</v>
      </c>
      <c r="HD41" s="23">
        <f t="shared" si="210"/>
        <v>0</v>
      </c>
      <c r="HE41" s="23">
        <f t="shared" si="211"/>
        <v>0</v>
      </c>
      <c r="HF41" s="23">
        <f t="shared" si="212"/>
        <v>0</v>
      </c>
      <c r="HG41" s="23">
        <f t="shared" si="213"/>
        <v>0</v>
      </c>
      <c r="HH41" s="23">
        <f t="shared" si="214"/>
        <v>0</v>
      </c>
      <c r="HI41" s="23">
        <f t="shared" si="215"/>
        <v>0</v>
      </c>
      <c r="HJ41" s="23">
        <f t="shared" si="216"/>
        <v>0</v>
      </c>
      <c r="HK41" s="23">
        <f t="shared" si="217"/>
        <v>0</v>
      </c>
      <c r="HL41" s="23">
        <f t="shared" si="218"/>
        <v>0</v>
      </c>
      <c r="HM41" s="23">
        <f t="shared" si="219"/>
        <v>0</v>
      </c>
      <c r="HN41" s="23">
        <f t="shared" si="220"/>
        <v>0</v>
      </c>
      <c r="HO41" s="23">
        <f t="shared" si="221"/>
        <v>0</v>
      </c>
      <c r="HP41" s="23">
        <f t="shared" si="222"/>
        <v>0</v>
      </c>
      <c r="HQ41" s="23">
        <f t="shared" si="223"/>
        <v>0</v>
      </c>
      <c r="HR41" s="23">
        <f t="shared" si="224"/>
        <v>0</v>
      </c>
      <c r="HS41" s="23">
        <f t="shared" si="225"/>
        <v>0</v>
      </c>
      <c r="HT41" s="23">
        <f t="shared" si="226"/>
        <v>0</v>
      </c>
      <c r="HU41" s="23">
        <f t="shared" si="227"/>
        <v>0</v>
      </c>
      <c r="HV41" s="23">
        <f t="shared" si="228"/>
        <v>0</v>
      </c>
      <c r="HW41" s="23">
        <f t="shared" si="229"/>
        <v>0</v>
      </c>
      <c r="HX41" s="23">
        <f t="shared" si="230"/>
        <v>0</v>
      </c>
      <c r="HY41" s="23">
        <f t="shared" si="231"/>
        <v>0</v>
      </c>
      <c r="HZ41" s="23">
        <f t="shared" si="232"/>
        <v>0</v>
      </c>
      <c r="IA41" s="23">
        <f t="shared" si="233"/>
        <v>0</v>
      </c>
      <c r="IB41" s="23">
        <f t="shared" si="234"/>
        <v>0</v>
      </c>
      <c r="IC41" s="23">
        <f t="shared" si="235"/>
        <v>0</v>
      </c>
      <c r="ID41" s="23">
        <f t="shared" si="236"/>
        <v>0</v>
      </c>
      <c r="IE41" s="23">
        <f t="shared" si="237"/>
        <v>0</v>
      </c>
      <c r="IH41" s="170"/>
    </row>
    <row r="42" spans="1:242" s="14" customFormat="1">
      <c r="A42" s="349">
        <f t="shared" si="119"/>
        <v>39</v>
      </c>
      <c r="B42" s="27" t="s">
        <v>329</v>
      </c>
      <c r="C42" s="221" t="s">
        <v>313</v>
      </c>
      <c r="D42" s="471">
        <v>60</v>
      </c>
      <c r="E42" s="471">
        <v>12</v>
      </c>
      <c r="F42" s="471">
        <v>240</v>
      </c>
      <c r="G42" s="471">
        <v>6</v>
      </c>
      <c r="H42" s="471">
        <v>6</v>
      </c>
      <c r="I42" s="471">
        <v>6</v>
      </c>
      <c r="J42" s="471">
        <v>6</v>
      </c>
      <c r="K42" s="471">
        <v>6</v>
      </c>
      <c r="L42" s="472">
        <v>6</v>
      </c>
      <c r="M42" s="221">
        <v>12</v>
      </c>
      <c r="N42" s="221">
        <v>0</v>
      </c>
      <c r="O42" s="221">
        <v>18</v>
      </c>
      <c r="P42" s="221">
        <v>12</v>
      </c>
      <c r="Q42" s="221">
        <v>12</v>
      </c>
      <c r="R42" s="221">
        <v>12</v>
      </c>
      <c r="S42" s="221">
        <v>12</v>
      </c>
      <c r="T42" s="221">
        <v>6</v>
      </c>
      <c r="U42" s="221">
        <v>6</v>
      </c>
      <c r="V42" s="221">
        <v>6</v>
      </c>
      <c r="W42" s="221">
        <v>6</v>
      </c>
      <c r="X42" s="221">
        <v>6</v>
      </c>
      <c r="Y42" s="221">
        <v>6</v>
      </c>
      <c r="Z42" s="221">
        <v>6</v>
      </c>
      <c r="AA42" s="221">
        <v>6</v>
      </c>
      <c r="AB42" s="33">
        <v>6</v>
      </c>
      <c r="AC42" s="221">
        <v>12</v>
      </c>
      <c r="AD42" s="221">
        <v>12</v>
      </c>
      <c r="AE42" s="221">
        <v>18</v>
      </c>
      <c r="AF42" s="221">
        <v>0</v>
      </c>
      <c r="AG42" s="221">
        <v>0</v>
      </c>
      <c r="AH42" s="221">
        <v>12</v>
      </c>
      <c r="AI42" s="221">
        <v>0</v>
      </c>
      <c r="AJ42" s="221">
        <v>6</v>
      </c>
      <c r="AK42" s="221">
        <v>0</v>
      </c>
      <c r="AL42" s="221">
        <v>6</v>
      </c>
      <c r="AM42" s="33">
        <v>20</v>
      </c>
      <c r="AN42" s="33">
        <v>6</v>
      </c>
      <c r="AO42" s="33">
        <v>5</v>
      </c>
      <c r="AP42" s="33">
        <v>6</v>
      </c>
      <c r="AQ42" s="33">
        <v>6</v>
      </c>
      <c r="AR42" s="33">
        <v>6</v>
      </c>
      <c r="AS42" s="33">
        <v>6</v>
      </c>
      <c r="AT42" s="221">
        <v>6</v>
      </c>
      <c r="AU42" s="221">
        <v>48</v>
      </c>
      <c r="AV42" s="221">
        <v>36</v>
      </c>
      <c r="AW42" s="221">
        <v>10</v>
      </c>
      <c r="AX42" s="221">
        <v>6</v>
      </c>
      <c r="AY42" s="221">
        <v>6</v>
      </c>
      <c r="AZ42" s="221">
        <v>6</v>
      </c>
      <c r="BA42" s="221">
        <v>12</v>
      </c>
      <c r="BB42" s="221">
        <v>12</v>
      </c>
      <c r="BC42" s="221">
        <v>12</v>
      </c>
      <c r="BD42" s="221">
        <v>6</v>
      </c>
      <c r="BE42" s="221">
        <v>12</v>
      </c>
      <c r="BF42" s="345">
        <v>24</v>
      </c>
      <c r="BG42" s="345">
        <v>4</v>
      </c>
      <c r="BH42" s="345">
        <v>4</v>
      </c>
      <c r="BI42" s="345">
        <v>4</v>
      </c>
      <c r="BJ42" s="345">
        <v>4</v>
      </c>
      <c r="BK42" s="345">
        <v>4</v>
      </c>
      <c r="BL42" s="345">
        <v>4</v>
      </c>
      <c r="BM42" s="345">
        <v>4</v>
      </c>
      <c r="BN42" s="345">
        <v>8</v>
      </c>
      <c r="BO42" s="345">
        <v>12</v>
      </c>
      <c r="BP42" s="345">
        <v>4</v>
      </c>
      <c r="BQ42" s="345">
        <v>8</v>
      </c>
      <c r="BR42" s="345">
        <v>4</v>
      </c>
      <c r="BS42" s="345">
        <v>12</v>
      </c>
      <c r="BT42" s="345">
        <v>6</v>
      </c>
      <c r="BU42" s="345">
        <v>42</v>
      </c>
      <c r="BV42" s="345">
        <v>12</v>
      </c>
      <c r="BW42" s="345">
        <v>6</v>
      </c>
      <c r="BX42" s="345">
        <v>6</v>
      </c>
      <c r="BY42" s="345">
        <v>0</v>
      </c>
      <c r="BZ42" s="221">
        <v>6</v>
      </c>
      <c r="CA42" s="221">
        <v>6</v>
      </c>
      <c r="CB42" s="221">
        <v>6</v>
      </c>
      <c r="CC42" s="221">
        <v>12</v>
      </c>
      <c r="CD42" s="221">
        <v>0</v>
      </c>
      <c r="CE42" s="221">
        <v>6</v>
      </c>
      <c r="CF42" s="221">
        <v>12</v>
      </c>
      <c r="CG42" s="221">
        <v>72</v>
      </c>
      <c r="CH42" s="221">
        <v>0</v>
      </c>
      <c r="CI42" s="221">
        <v>0</v>
      </c>
      <c r="CJ42" s="221">
        <v>6</v>
      </c>
      <c r="CK42" s="221">
        <v>12</v>
      </c>
      <c r="CL42" s="221">
        <v>6</v>
      </c>
      <c r="CM42" s="221">
        <v>6</v>
      </c>
      <c r="CN42" s="221">
        <v>0</v>
      </c>
      <c r="CO42" s="221">
        <v>0</v>
      </c>
      <c r="CP42" s="221">
        <v>6</v>
      </c>
      <c r="CQ42" s="221">
        <v>0</v>
      </c>
      <c r="CR42" s="221">
        <v>12</v>
      </c>
      <c r="CS42" s="221">
        <v>6</v>
      </c>
      <c r="CT42" s="221">
        <v>6</v>
      </c>
      <c r="CU42" s="221">
        <v>18</v>
      </c>
      <c r="CV42" s="221">
        <v>6</v>
      </c>
      <c r="CW42" s="221">
        <v>6</v>
      </c>
      <c r="CX42" s="221">
        <v>30</v>
      </c>
      <c r="CY42" s="221">
        <v>6</v>
      </c>
      <c r="CZ42" s="221">
        <v>24</v>
      </c>
      <c r="DA42" s="221">
        <v>6</v>
      </c>
      <c r="DB42" s="221">
        <v>3</v>
      </c>
      <c r="DC42" s="221">
        <v>12</v>
      </c>
      <c r="DD42" s="221">
        <v>3</v>
      </c>
      <c r="DE42" s="221">
        <v>0</v>
      </c>
      <c r="DF42" s="221">
        <v>12</v>
      </c>
      <c r="DG42" s="221">
        <v>6</v>
      </c>
      <c r="DH42" s="33">
        <v>0</v>
      </c>
      <c r="DI42" s="33">
        <v>0</v>
      </c>
      <c r="DJ42" s="33">
        <v>24</v>
      </c>
      <c r="DK42" s="292">
        <v>43.2</v>
      </c>
      <c r="DL42" s="221">
        <v>6</v>
      </c>
      <c r="DM42" s="221">
        <v>12</v>
      </c>
      <c r="DN42" s="33">
        <v>0</v>
      </c>
      <c r="DO42" s="30">
        <f t="shared" si="120"/>
        <v>1342.2</v>
      </c>
      <c r="DP42" s="19">
        <f t="shared" si="118"/>
        <v>111.85000000000001</v>
      </c>
      <c r="DQ42" s="202"/>
      <c r="DR42" s="203"/>
      <c r="DS42" s="21">
        <f t="shared" si="121"/>
        <v>0</v>
      </c>
      <c r="DT42" s="23">
        <f t="shared" si="122"/>
        <v>0</v>
      </c>
      <c r="DU42" s="23">
        <f t="shared" si="123"/>
        <v>0</v>
      </c>
      <c r="DV42" s="23">
        <f t="shared" si="124"/>
        <v>0</v>
      </c>
      <c r="DW42" s="23">
        <f t="shared" si="125"/>
        <v>0</v>
      </c>
      <c r="DX42" s="23">
        <f t="shared" si="126"/>
        <v>0</v>
      </c>
      <c r="DY42" s="23">
        <f t="shared" si="127"/>
        <v>0</v>
      </c>
      <c r="DZ42" s="23">
        <f t="shared" si="128"/>
        <v>0</v>
      </c>
      <c r="EA42" s="23">
        <f t="shared" si="129"/>
        <v>0</v>
      </c>
      <c r="EB42" s="23">
        <f t="shared" si="130"/>
        <v>0</v>
      </c>
      <c r="EC42" s="23">
        <f t="shared" si="131"/>
        <v>0</v>
      </c>
      <c r="ED42" s="23">
        <f t="shared" si="132"/>
        <v>0</v>
      </c>
      <c r="EE42" s="23">
        <f t="shared" si="133"/>
        <v>0</v>
      </c>
      <c r="EF42" s="23">
        <f t="shared" si="134"/>
        <v>0</v>
      </c>
      <c r="EG42" s="23">
        <f t="shared" si="135"/>
        <v>0</v>
      </c>
      <c r="EH42" s="23">
        <f t="shared" si="136"/>
        <v>0</v>
      </c>
      <c r="EI42" s="23">
        <f t="shared" si="137"/>
        <v>0</v>
      </c>
      <c r="EJ42" s="23">
        <f t="shared" si="138"/>
        <v>0</v>
      </c>
      <c r="EK42" s="23">
        <f t="shared" si="139"/>
        <v>0</v>
      </c>
      <c r="EL42" s="23">
        <f t="shared" si="140"/>
        <v>0</v>
      </c>
      <c r="EM42" s="23">
        <f t="shared" si="141"/>
        <v>0</v>
      </c>
      <c r="EN42" s="23">
        <f t="shared" si="142"/>
        <v>0</v>
      </c>
      <c r="EO42" s="23">
        <f t="shared" si="143"/>
        <v>0</v>
      </c>
      <c r="EP42" s="23">
        <f t="shared" si="144"/>
        <v>0</v>
      </c>
      <c r="EQ42" s="23">
        <f t="shared" si="145"/>
        <v>0</v>
      </c>
      <c r="ER42" s="23">
        <f t="shared" si="146"/>
        <v>0</v>
      </c>
      <c r="ES42" s="23">
        <f t="shared" si="147"/>
        <v>0</v>
      </c>
      <c r="ET42" s="23">
        <f t="shared" si="148"/>
        <v>0</v>
      </c>
      <c r="EU42" s="23">
        <f t="shared" si="149"/>
        <v>0</v>
      </c>
      <c r="EV42" s="23">
        <f t="shared" si="150"/>
        <v>0</v>
      </c>
      <c r="EW42" s="23">
        <f t="shared" si="151"/>
        <v>0</v>
      </c>
      <c r="EX42" s="23">
        <f t="shared" si="152"/>
        <v>0</v>
      </c>
      <c r="EY42" s="23">
        <f t="shared" si="153"/>
        <v>0</v>
      </c>
      <c r="EZ42" s="23">
        <f t="shared" si="154"/>
        <v>0</v>
      </c>
      <c r="FA42" s="23">
        <f t="shared" si="155"/>
        <v>0</v>
      </c>
      <c r="FB42" s="23">
        <f t="shared" si="156"/>
        <v>0</v>
      </c>
      <c r="FC42" s="23">
        <f t="shared" si="157"/>
        <v>0</v>
      </c>
      <c r="FD42" s="23">
        <f t="shared" si="158"/>
        <v>0</v>
      </c>
      <c r="FE42" s="23">
        <f t="shared" si="159"/>
        <v>0</v>
      </c>
      <c r="FF42" s="23">
        <f t="shared" si="160"/>
        <v>0</v>
      </c>
      <c r="FG42" s="23">
        <f t="shared" si="161"/>
        <v>0</v>
      </c>
      <c r="FH42" s="23">
        <f t="shared" si="162"/>
        <v>0</v>
      </c>
      <c r="FI42" s="23">
        <f t="shared" si="163"/>
        <v>0</v>
      </c>
      <c r="FJ42" s="23">
        <f t="shared" si="164"/>
        <v>0</v>
      </c>
      <c r="FK42" s="23">
        <f t="shared" si="165"/>
        <v>0</v>
      </c>
      <c r="FL42" s="23">
        <f t="shared" si="166"/>
        <v>0</v>
      </c>
      <c r="FM42" s="23">
        <f t="shared" si="167"/>
        <v>0</v>
      </c>
      <c r="FN42" s="23">
        <f t="shared" si="168"/>
        <v>0</v>
      </c>
      <c r="FO42" s="23">
        <f t="shared" si="169"/>
        <v>0</v>
      </c>
      <c r="FP42" s="23">
        <f t="shared" si="170"/>
        <v>0</v>
      </c>
      <c r="FQ42" s="23">
        <f t="shared" si="171"/>
        <v>0</v>
      </c>
      <c r="FR42" s="23">
        <f t="shared" si="172"/>
        <v>0</v>
      </c>
      <c r="FS42" s="23">
        <f t="shared" si="173"/>
        <v>0</v>
      </c>
      <c r="FT42" s="23">
        <f t="shared" si="174"/>
        <v>0</v>
      </c>
      <c r="FU42" s="23">
        <f t="shared" si="175"/>
        <v>0</v>
      </c>
      <c r="FV42" s="23">
        <f t="shared" si="176"/>
        <v>0</v>
      </c>
      <c r="FW42" s="23">
        <f t="shared" si="177"/>
        <v>0</v>
      </c>
      <c r="FX42" s="23">
        <f t="shared" si="178"/>
        <v>0</v>
      </c>
      <c r="FY42" s="23">
        <f t="shared" si="179"/>
        <v>0</v>
      </c>
      <c r="FZ42" s="23">
        <f t="shared" si="180"/>
        <v>0</v>
      </c>
      <c r="GA42" s="23">
        <f t="shared" si="181"/>
        <v>0</v>
      </c>
      <c r="GB42" s="23">
        <f t="shared" si="182"/>
        <v>0</v>
      </c>
      <c r="GC42" s="23">
        <f t="shared" si="183"/>
        <v>0</v>
      </c>
      <c r="GD42" s="23">
        <f t="shared" si="184"/>
        <v>0</v>
      </c>
      <c r="GE42" s="23">
        <f t="shared" si="185"/>
        <v>0</v>
      </c>
      <c r="GF42" s="23">
        <f t="shared" si="186"/>
        <v>0</v>
      </c>
      <c r="GG42" s="23">
        <f t="shared" si="187"/>
        <v>0</v>
      </c>
      <c r="GH42" s="23">
        <f t="shared" si="188"/>
        <v>0</v>
      </c>
      <c r="GI42" s="23">
        <f t="shared" si="189"/>
        <v>0</v>
      </c>
      <c r="GJ42" s="23">
        <f t="shared" si="190"/>
        <v>0</v>
      </c>
      <c r="GK42" s="23">
        <f t="shared" si="191"/>
        <v>0</v>
      </c>
      <c r="GL42" s="23">
        <f t="shared" si="192"/>
        <v>0</v>
      </c>
      <c r="GM42" s="23">
        <f t="shared" si="193"/>
        <v>0</v>
      </c>
      <c r="GN42" s="23">
        <f t="shared" si="194"/>
        <v>0</v>
      </c>
      <c r="GO42" s="23">
        <f t="shared" si="195"/>
        <v>0</v>
      </c>
      <c r="GP42" s="23">
        <f t="shared" si="196"/>
        <v>0</v>
      </c>
      <c r="GQ42" s="23">
        <f t="shared" si="197"/>
        <v>0</v>
      </c>
      <c r="GR42" s="23">
        <f t="shared" si="198"/>
        <v>0</v>
      </c>
      <c r="GS42" s="23">
        <f t="shared" si="199"/>
        <v>0</v>
      </c>
      <c r="GT42" s="23">
        <f t="shared" si="200"/>
        <v>0</v>
      </c>
      <c r="GU42" s="23">
        <f t="shared" si="201"/>
        <v>0</v>
      </c>
      <c r="GV42" s="23">
        <f t="shared" si="202"/>
        <v>0</v>
      </c>
      <c r="GW42" s="23">
        <f t="shared" si="203"/>
        <v>0</v>
      </c>
      <c r="GX42" s="23">
        <f t="shared" si="204"/>
        <v>0</v>
      </c>
      <c r="GY42" s="23">
        <f t="shared" si="205"/>
        <v>0</v>
      </c>
      <c r="GZ42" s="23">
        <f t="shared" si="206"/>
        <v>0</v>
      </c>
      <c r="HA42" s="23">
        <f t="shared" si="207"/>
        <v>0</v>
      </c>
      <c r="HB42" s="23">
        <f t="shared" si="208"/>
        <v>0</v>
      </c>
      <c r="HC42" s="23">
        <f t="shared" si="209"/>
        <v>0</v>
      </c>
      <c r="HD42" s="23">
        <f t="shared" si="210"/>
        <v>0</v>
      </c>
      <c r="HE42" s="23">
        <f t="shared" si="211"/>
        <v>0</v>
      </c>
      <c r="HF42" s="23">
        <f t="shared" si="212"/>
        <v>0</v>
      </c>
      <c r="HG42" s="23">
        <f t="shared" si="213"/>
        <v>0</v>
      </c>
      <c r="HH42" s="23">
        <f t="shared" si="214"/>
        <v>0</v>
      </c>
      <c r="HI42" s="23">
        <f t="shared" si="215"/>
        <v>0</v>
      </c>
      <c r="HJ42" s="23">
        <f t="shared" si="216"/>
        <v>0</v>
      </c>
      <c r="HK42" s="23">
        <f t="shared" si="217"/>
        <v>0</v>
      </c>
      <c r="HL42" s="23">
        <f t="shared" si="218"/>
        <v>0</v>
      </c>
      <c r="HM42" s="23">
        <f t="shared" si="219"/>
        <v>0</v>
      </c>
      <c r="HN42" s="23">
        <f t="shared" si="220"/>
        <v>0</v>
      </c>
      <c r="HO42" s="23">
        <f t="shared" si="221"/>
        <v>0</v>
      </c>
      <c r="HP42" s="23">
        <f t="shared" si="222"/>
        <v>0</v>
      </c>
      <c r="HQ42" s="23">
        <f t="shared" si="223"/>
        <v>0</v>
      </c>
      <c r="HR42" s="23">
        <f t="shared" si="224"/>
        <v>0</v>
      </c>
      <c r="HS42" s="23">
        <f t="shared" si="225"/>
        <v>0</v>
      </c>
      <c r="HT42" s="23">
        <f t="shared" si="226"/>
        <v>0</v>
      </c>
      <c r="HU42" s="23">
        <f t="shared" si="227"/>
        <v>0</v>
      </c>
      <c r="HV42" s="23">
        <f t="shared" si="228"/>
        <v>0</v>
      </c>
      <c r="HW42" s="23">
        <f t="shared" si="229"/>
        <v>0</v>
      </c>
      <c r="HX42" s="23">
        <f t="shared" si="230"/>
        <v>0</v>
      </c>
      <c r="HY42" s="23">
        <f t="shared" si="231"/>
        <v>0</v>
      </c>
      <c r="HZ42" s="23">
        <f t="shared" si="232"/>
        <v>0</v>
      </c>
      <c r="IA42" s="23">
        <f t="shared" si="233"/>
        <v>0</v>
      </c>
      <c r="IB42" s="23">
        <f t="shared" si="234"/>
        <v>0</v>
      </c>
      <c r="IC42" s="23">
        <f t="shared" si="235"/>
        <v>0</v>
      </c>
      <c r="ID42" s="23">
        <f t="shared" si="236"/>
        <v>0</v>
      </c>
      <c r="IE42" s="23">
        <f t="shared" si="237"/>
        <v>0</v>
      </c>
      <c r="IH42" s="170"/>
    </row>
    <row r="43" spans="1:242" s="14" customFormat="1">
      <c r="A43" s="349">
        <f t="shared" si="119"/>
        <v>40</v>
      </c>
      <c r="B43" s="27" t="s">
        <v>828</v>
      </c>
      <c r="C43" s="221" t="s">
        <v>143</v>
      </c>
      <c r="D43" s="471">
        <v>24</v>
      </c>
      <c r="E43" s="471">
        <v>6</v>
      </c>
      <c r="F43" s="471">
        <v>120</v>
      </c>
      <c r="G43" s="471">
        <v>0</v>
      </c>
      <c r="H43" s="471">
        <v>0</v>
      </c>
      <c r="I43" s="471">
        <v>0</v>
      </c>
      <c r="J43" s="471">
        <v>0</v>
      </c>
      <c r="K43" s="471">
        <v>0</v>
      </c>
      <c r="L43" s="472">
        <v>0</v>
      </c>
      <c r="M43" s="221">
        <v>0</v>
      </c>
      <c r="N43" s="221">
        <v>0</v>
      </c>
      <c r="O43" s="221">
        <v>0</v>
      </c>
      <c r="P43" s="221">
        <v>0</v>
      </c>
      <c r="Q43" s="221">
        <v>0</v>
      </c>
      <c r="R43" s="221">
        <v>0</v>
      </c>
      <c r="S43" s="221">
        <v>12</v>
      </c>
      <c r="T43" s="221">
        <v>0</v>
      </c>
      <c r="U43" s="221">
        <v>30</v>
      </c>
      <c r="V43" s="221">
        <v>12</v>
      </c>
      <c r="W43" s="221">
        <v>12</v>
      </c>
      <c r="X43" s="221">
        <v>6</v>
      </c>
      <c r="Y43" s="221">
        <v>0</v>
      </c>
      <c r="Z43" s="221">
        <v>0</v>
      </c>
      <c r="AA43" s="221">
        <v>0</v>
      </c>
      <c r="AB43" s="33">
        <v>0</v>
      </c>
      <c r="AC43" s="221">
        <v>0</v>
      </c>
      <c r="AD43" s="221">
        <v>0</v>
      </c>
      <c r="AE43" s="221">
        <v>18</v>
      </c>
      <c r="AF43" s="221">
        <v>0</v>
      </c>
      <c r="AG43" s="221">
        <v>0</v>
      </c>
      <c r="AH43" s="221">
        <v>0</v>
      </c>
      <c r="AI43" s="221">
        <v>0</v>
      </c>
      <c r="AJ43" s="221">
        <v>6</v>
      </c>
      <c r="AK43" s="221">
        <v>0</v>
      </c>
      <c r="AL43" s="221">
        <v>0</v>
      </c>
      <c r="AM43" s="33">
        <v>6</v>
      </c>
      <c r="AN43" s="33">
        <v>2</v>
      </c>
      <c r="AO43" s="33">
        <v>5</v>
      </c>
      <c r="AP43" s="33">
        <v>6</v>
      </c>
      <c r="AQ43" s="33">
        <v>5</v>
      </c>
      <c r="AR43" s="33">
        <v>6</v>
      </c>
      <c r="AS43" s="33">
        <v>6</v>
      </c>
      <c r="AT43" s="221">
        <v>6</v>
      </c>
      <c r="AU43" s="221">
        <v>72</v>
      </c>
      <c r="AV43" s="221">
        <v>42</v>
      </c>
      <c r="AW43" s="221">
        <v>6</v>
      </c>
      <c r="AX43" s="221">
        <v>6</v>
      </c>
      <c r="AY43" s="221">
        <v>6</v>
      </c>
      <c r="AZ43" s="221">
        <v>6</v>
      </c>
      <c r="BA43" s="221">
        <v>12</v>
      </c>
      <c r="BB43" s="221">
        <v>0</v>
      </c>
      <c r="BC43" s="221">
        <v>6</v>
      </c>
      <c r="BD43" s="221">
        <v>0</v>
      </c>
      <c r="BE43" s="221">
        <v>0</v>
      </c>
      <c r="BF43" s="345">
        <v>0</v>
      </c>
      <c r="BG43" s="345">
        <v>0</v>
      </c>
      <c r="BH43" s="345">
        <v>0</v>
      </c>
      <c r="BI43" s="345">
        <v>0</v>
      </c>
      <c r="BJ43" s="345">
        <v>0</v>
      </c>
      <c r="BK43" s="345">
        <v>0</v>
      </c>
      <c r="BL43" s="345">
        <v>0</v>
      </c>
      <c r="BM43" s="345">
        <v>0</v>
      </c>
      <c r="BN43" s="345">
        <v>0</v>
      </c>
      <c r="BO43" s="345">
        <v>0</v>
      </c>
      <c r="BP43" s="345">
        <v>0</v>
      </c>
      <c r="BQ43" s="345">
        <v>0</v>
      </c>
      <c r="BR43" s="345">
        <v>0</v>
      </c>
      <c r="BS43" s="345">
        <v>0</v>
      </c>
      <c r="BT43" s="345">
        <v>0</v>
      </c>
      <c r="BU43" s="345">
        <v>24</v>
      </c>
      <c r="BV43" s="345">
        <v>0</v>
      </c>
      <c r="BW43" s="345">
        <v>0</v>
      </c>
      <c r="BX43" s="345">
        <v>0</v>
      </c>
      <c r="BY43" s="345">
        <v>0</v>
      </c>
      <c r="BZ43" s="221">
        <v>0</v>
      </c>
      <c r="CA43" s="221">
        <v>0</v>
      </c>
      <c r="CB43" s="221">
        <v>0</v>
      </c>
      <c r="CC43" s="221">
        <v>0</v>
      </c>
      <c r="CD43" s="221">
        <v>0</v>
      </c>
      <c r="CE43" s="221">
        <v>6</v>
      </c>
      <c r="CF43" s="221">
        <v>0</v>
      </c>
      <c r="CG43" s="221">
        <v>0</v>
      </c>
      <c r="CH43" s="221">
        <v>0</v>
      </c>
      <c r="CI43" s="221">
        <v>0</v>
      </c>
      <c r="CJ43" s="221">
        <v>0</v>
      </c>
      <c r="CK43" s="221">
        <v>18</v>
      </c>
      <c r="CL43" s="221">
        <v>0</v>
      </c>
      <c r="CM43" s="221">
        <v>0</v>
      </c>
      <c r="CN43" s="221">
        <v>0</v>
      </c>
      <c r="CO43" s="221">
        <v>0</v>
      </c>
      <c r="CP43" s="221">
        <v>0</v>
      </c>
      <c r="CQ43" s="221">
        <v>0</v>
      </c>
      <c r="CR43" s="221">
        <v>0</v>
      </c>
      <c r="CS43" s="221">
        <v>6</v>
      </c>
      <c r="CT43" s="221">
        <v>0</v>
      </c>
      <c r="CU43" s="221">
        <v>0</v>
      </c>
      <c r="CV43" s="221">
        <v>0</v>
      </c>
      <c r="CW43" s="221">
        <v>0</v>
      </c>
      <c r="CX43" s="221">
        <v>30</v>
      </c>
      <c r="CY43" s="221">
        <v>0</v>
      </c>
      <c r="CZ43" s="221">
        <v>12</v>
      </c>
      <c r="DA43" s="221">
        <v>6</v>
      </c>
      <c r="DB43" s="221">
        <v>6</v>
      </c>
      <c r="DC43" s="221">
        <v>12</v>
      </c>
      <c r="DD43" s="221">
        <v>0</v>
      </c>
      <c r="DE43" s="221">
        <v>0</v>
      </c>
      <c r="DF43" s="221">
        <v>0</v>
      </c>
      <c r="DG43" s="221">
        <v>0</v>
      </c>
      <c r="DH43" s="33">
        <v>0</v>
      </c>
      <c r="DI43" s="33">
        <v>0</v>
      </c>
      <c r="DJ43" s="33">
        <v>6</v>
      </c>
      <c r="DK43" s="292">
        <v>43.2</v>
      </c>
      <c r="DL43" s="221">
        <v>6</v>
      </c>
      <c r="DM43" s="221">
        <v>0</v>
      </c>
      <c r="DN43" s="33">
        <v>0</v>
      </c>
      <c r="DO43" s="30">
        <f t="shared" si="120"/>
        <v>619.20000000000005</v>
      </c>
      <c r="DP43" s="19">
        <f t="shared" si="118"/>
        <v>51.6</v>
      </c>
      <c r="DQ43" s="202"/>
      <c r="DR43" s="203"/>
      <c r="DS43" s="21">
        <f t="shared" si="121"/>
        <v>0</v>
      </c>
      <c r="DT43" s="23">
        <f t="shared" si="122"/>
        <v>0</v>
      </c>
      <c r="DU43" s="23">
        <f t="shared" si="123"/>
        <v>0</v>
      </c>
      <c r="DV43" s="23">
        <f t="shared" si="124"/>
        <v>0</v>
      </c>
      <c r="DW43" s="23">
        <f t="shared" si="125"/>
        <v>0</v>
      </c>
      <c r="DX43" s="23">
        <f t="shared" si="126"/>
        <v>0</v>
      </c>
      <c r="DY43" s="23">
        <f t="shared" si="127"/>
        <v>0</v>
      </c>
      <c r="DZ43" s="23">
        <f t="shared" si="128"/>
        <v>0</v>
      </c>
      <c r="EA43" s="23">
        <f t="shared" si="129"/>
        <v>0</v>
      </c>
      <c r="EB43" s="23">
        <f t="shared" si="130"/>
        <v>0</v>
      </c>
      <c r="EC43" s="23">
        <f t="shared" si="131"/>
        <v>0</v>
      </c>
      <c r="ED43" s="23">
        <f t="shared" si="132"/>
        <v>0</v>
      </c>
      <c r="EE43" s="23">
        <f t="shared" si="133"/>
        <v>0</v>
      </c>
      <c r="EF43" s="23">
        <f t="shared" si="134"/>
        <v>0</v>
      </c>
      <c r="EG43" s="23">
        <f t="shared" si="135"/>
        <v>0</v>
      </c>
      <c r="EH43" s="23">
        <f t="shared" si="136"/>
        <v>0</v>
      </c>
      <c r="EI43" s="23">
        <f t="shared" si="137"/>
        <v>0</v>
      </c>
      <c r="EJ43" s="23">
        <f t="shared" si="138"/>
        <v>0</v>
      </c>
      <c r="EK43" s="23">
        <f t="shared" si="139"/>
        <v>0</v>
      </c>
      <c r="EL43" s="23">
        <f t="shared" si="140"/>
        <v>0</v>
      </c>
      <c r="EM43" s="23">
        <f t="shared" si="141"/>
        <v>0</v>
      </c>
      <c r="EN43" s="23">
        <f t="shared" si="142"/>
        <v>0</v>
      </c>
      <c r="EO43" s="23">
        <f t="shared" si="143"/>
        <v>0</v>
      </c>
      <c r="EP43" s="23">
        <f t="shared" si="144"/>
        <v>0</v>
      </c>
      <c r="EQ43" s="23">
        <f t="shared" si="145"/>
        <v>0</v>
      </c>
      <c r="ER43" s="23">
        <f t="shared" si="146"/>
        <v>0</v>
      </c>
      <c r="ES43" s="23">
        <f t="shared" si="147"/>
        <v>0</v>
      </c>
      <c r="ET43" s="23">
        <f t="shared" si="148"/>
        <v>0</v>
      </c>
      <c r="EU43" s="23">
        <f t="shared" si="149"/>
        <v>0</v>
      </c>
      <c r="EV43" s="23">
        <f t="shared" si="150"/>
        <v>0</v>
      </c>
      <c r="EW43" s="23">
        <f t="shared" si="151"/>
        <v>0</v>
      </c>
      <c r="EX43" s="23">
        <f t="shared" si="152"/>
        <v>0</v>
      </c>
      <c r="EY43" s="23">
        <f t="shared" si="153"/>
        <v>0</v>
      </c>
      <c r="EZ43" s="23">
        <f t="shared" si="154"/>
        <v>0</v>
      </c>
      <c r="FA43" s="23">
        <f t="shared" si="155"/>
        <v>0</v>
      </c>
      <c r="FB43" s="23">
        <f t="shared" si="156"/>
        <v>0</v>
      </c>
      <c r="FC43" s="23">
        <f t="shared" si="157"/>
        <v>0</v>
      </c>
      <c r="FD43" s="23">
        <f t="shared" si="158"/>
        <v>0</v>
      </c>
      <c r="FE43" s="23">
        <f t="shared" si="159"/>
        <v>0</v>
      </c>
      <c r="FF43" s="23">
        <f t="shared" si="160"/>
        <v>0</v>
      </c>
      <c r="FG43" s="23">
        <f t="shared" si="161"/>
        <v>0</v>
      </c>
      <c r="FH43" s="23">
        <f t="shared" si="162"/>
        <v>0</v>
      </c>
      <c r="FI43" s="23">
        <f t="shared" si="163"/>
        <v>0</v>
      </c>
      <c r="FJ43" s="23">
        <f t="shared" si="164"/>
        <v>0</v>
      </c>
      <c r="FK43" s="23">
        <f t="shared" si="165"/>
        <v>0</v>
      </c>
      <c r="FL43" s="23">
        <f t="shared" si="166"/>
        <v>0</v>
      </c>
      <c r="FM43" s="23">
        <f t="shared" si="167"/>
        <v>0</v>
      </c>
      <c r="FN43" s="23">
        <f t="shared" si="168"/>
        <v>0</v>
      </c>
      <c r="FO43" s="23">
        <f t="shared" si="169"/>
        <v>0</v>
      </c>
      <c r="FP43" s="23">
        <f t="shared" si="170"/>
        <v>0</v>
      </c>
      <c r="FQ43" s="23">
        <f t="shared" si="171"/>
        <v>0</v>
      </c>
      <c r="FR43" s="23">
        <f t="shared" si="172"/>
        <v>0</v>
      </c>
      <c r="FS43" s="23">
        <f t="shared" si="173"/>
        <v>0</v>
      </c>
      <c r="FT43" s="23">
        <f t="shared" si="174"/>
        <v>0</v>
      </c>
      <c r="FU43" s="23">
        <f t="shared" si="175"/>
        <v>0</v>
      </c>
      <c r="FV43" s="23">
        <f t="shared" si="176"/>
        <v>0</v>
      </c>
      <c r="FW43" s="23">
        <f t="shared" si="177"/>
        <v>0</v>
      </c>
      <c r="FX43" s="23">
        <f t="shared" si="178"/>
        <v>0</v>
      </c>
      <c r="FY43" s="23">
        <f t="shared" si="179"/>
        <v>0</v>
      </c>
      <c r="FZ43" s="23">
        <f t="shared" si="180"/>
        <v>0</v>
      </c>
      <c r="GA43" s="23">
        <f t="shared" si="181"/>
        <v>0</v>
      </c>
      <c r="GB43" s="23">
        <f t="shared" si="182"/>
        <v>0</v>
      </c>
      <c r="GC43" s="23">
        <f t="shared" si="183"/>
        <v>0</v>
      </c>
      <c r="GD43" s="23">
        <f t="shared" si="184"/>
        <v>0</v>
      </c>
      <c r="GE43" s="23">
        <f t="shared" si="185"/>
        <v>0</v>
      </c>
      <c r="GF43" s="23">
        <f t="shared" si="186"/>
        <v>0</v>
      </c>
      <c r="GG43" s="23">
        <f t="shared" si="187"/>
        <v>0</v>
      </c>
      <c r="GH43" s="23">
        <f t="shared" si="188"/>
        <v>0</v>
      </c>
      <c r="GI43" s="23">
        <f t="shared" si="189"/>
        <v>0</v>
      </c>
      <c r="GJ43" s="23">
        <f t="shared" si="190"/>
        <v>0</v>
      </c>
      <c r="GK43" s="23">
        <f t="shared" si="191"/>
        <v>0</v>
      </c>
      <c r="GL43" s="23">
        <f t="shared" si="192"/>
        <v>0</v>
      </c>
      <c r="GM43" s="23">
        <f t="shared" si="193"/>
        <v>0</v>
      </c>
      <c r="GN43" s="23">
        <f t="shared" si="194"/>
        <v>0</v>
      </c>
      <c r="GO43" s="23">
        <f t="shared" si="195"/>
        <v>0</v>
      </c>
      <c r="GP43" s="23">
        <f t="shared" si="196"/>
        <v>0</v>
      </c>
      <c r="GQ43" s="23">
        <f t="shared" si="197"/>
        <v>0</v>
      </c>
      <c r="GR43" s="23">
        <f t="shared" si="198"/>
        <v>0</v>
      </c>
      <c r="GS43" s="23">
        <f t="shared" si="199"/>
        <v>0</v>
      </c>
      <c r="GT43" s="23">
        <f t="shared" si="200"/>
        <v>0</v>
      </c>
      <c r="GU43" s="23">
        <f t="shared" si="201"/>
        <v>0</v>
      </c>
      <c r="GV43" s="23">
        <f t="shared" si="202"/>
        <v>0</v>
      </c>
      <c r="GW43" s="23">
        <f t="shared" si="203"/>
        <v>0</v>
      </c>
      <c r="GX43" s="23">
        <f t="shared" si="204"/>
        <v>0</v>
      </c>
      <c r="GY43" s="23">
        <f t="shared" si="205"/>
        <v>0</v>
      </c>
      <c r="GZ43" s="23">
        <f t="shared" si="206"/>
        <v>0</v>
      </c>
      <c r="HA43" s="23">
        <f t="shared" si="207"/>
        <v>0</v>
      </c>
      <c r="HB43" s="23">
        <f t="shared" si="208"/>
        <v>0</v>
      </c>
      <c r="HC43" s="23">
        <f t="shared" si="209"/>
        <v>0</v>
      </c>
      <c r="HD43" s="23">
        <f t="shared" si="210"/>
        <v>0</v>
      </c>
      <c r="HE43" s="23">
        <f t="shared" si="211"/>
        <v>0</v>
      </c>
      <c r="HF43" s="23">
        <f t="shared" si="212"/>
        <v>0</v>
      </c>
      <c r="HG43" s="23">
        <f t="shared" si="213"/>
        <v>0</v>
      </c>
      <c r="HH43" s="23">
        <f t="shared" si="214"/>
        <v>0</v>
      </c>
      <c r="HI43" s="23">
        <f t="shared" si="215"/>
        <v>0</v>
      </c>
      <c r="HJ43" s="23">
        <f t="shared" si="216"/>
        <v>0</v>
      </c>
      <c r="HK43" s="23">
        <f t="shared" si="217"/>
        <v>0</v>
      </c>
      <c r="HL43" s="23">
        <f t="shared" si="218"/>
        <v>0</v>
      </c>
      <c r="HM43" s="23">
        <f t="shared" si="219"/>
        <v>0</v>
      </c>
      <c r="HN43" s="23">
        <f t="shared" si="220"/>
        <v>0</v>
      </c>
      <c r="HO43" s="23">
        <f t="shared" si="221"/>
        <v>0</v>
      </c>
      <c r="HP43" s="23">
        <f t="shared" si="222"/>
        <v>0</v>
      </c>
      <c r="HQ43" s="23">
        <f t="shared" si="223"/>
        <v>0</v>
      </c>
      <c r="HR43" s="23">
        <f t="shared" si="224"/>
        <v>0</v>
      </c>
      <c r="HS43" s="23">
        <f t="shared" si="225"/>
        <v>0</v>
      </c>
      <c r="HT43" s="23">
        <f t="shared" si="226"/>
        <v>0</v>
      </c>
      <c r="HU43" s="23">
        <f t="shared" si="227"/>
        <v>0</v>
      </c>
      <c r="HV43" s="23">
        <f t="shared" si="228"/>
        <v>0</v>
      </c>
      <c r="HW43" s="23">
        <f t="shared" si="229"/>
        <v>0</v>
      </c>
      <c r="HX43" s="23">
        <f t="shared" si="230"/>
        <v>0</v>
      </c>
      <c r="HY43" s="23">
        <f t="shared" si="231"/>
        <v>0</v>
      </c>
      <c r="HZ43" s="23">
        <f t="shared" si="232"/>
        <v>0</v>
      </c>
      <c r="IA43" s="23">
        <f t="shared" si="233"/>
        <v>0</v>
      </c>
      <c r="IB43" s="23">
        <f t="shared" si="234"/>
        <v>0</v>
      </c>
      <c r="IC43" s="23">
        <f t="shared" si="235"/>
        <v>0</v>
      </c>
      <c r="ID43" s="23">
        <f t="shared" si="236"/>
        <v>0</v>
      </c>
      <c r="IE43" s="23">
        <f t="shared" si="237"/>
        <v>0</v>
      </c>
      <c r="IH43" s="170"/>
    </row>
    <row r="44" spans="1:242" s="14" customFormat="1">
      <c r="A44" s="349">
        <f>A43+1</f>
        <v>41</v>
      </c>
      <c r="B44" s="27" t="s">
        <v>832</v>
      </c>
      <c r="C44" s="221" t="s">
        <v>302</v>
      </c>
      <c r="D44" s="474">
        <v>12</v>
      </c>
      <c r="E44" s="471">
        <v>0</v>
      </c>
      <c r="F44" s="474">
        <v>12</v>
      </c>
      <c r="G44" s="471">
        <v>0</v>
      </c>
      <c r="H44" s="471">
        <v>0</v>
      </c>
      <c r="I44" s="471">
        <v>0</v>
      </c>
      <c r="J44" s="471">
        <v>0</v>
      </c>
      <c r="K44" s="471">
        <v>0</v>
      </c>
      <c r="L44" s="472">
        <v>0</v>
      </c>
      <c r="M44" s="221">
        <v>0</v>
      </c>
      <c r="N44" s="221">
        <v>0</v>
      </c>
      <c r="O44" s="221">
        <v>18</v>
      </c>
      <c r="P44" s="221">
        <v>0</v>
      </c>
      <c r="Q44" s="221">
        <v>0</v>
      </c>
      <c r="R44" s="221">
        <v>0</v>
      </c>
      <c r="S44" s="221">
        <v>0</v>
      </c>
      <c r="T44" s="221">
        <v>0</v>
      </c>
      <c r="U44" s="221">
        <v>0</v>
      </c>
      <c r="V44" s="221">
        <v>0</v>
      </c>
      <c r="W44" s="221">
        <v>0</v>
      </c>
      <c r="X44" s="221">
        <v>0</v>
      </c>
      <c r="Y44" s="221">
        <v>0</v>
      </c>
      <c r="Z44" s="221">
        <v>0</v>
      </c>
      <c r="AA44" s="221">
        <v>0</v>
      </c>
      <c r="AB44" s="33">
        <v>0</v>
      </c>
      <c r="AC44" s="221">
        <v>0</v>
      </c>
      <c r="AD44" s="221">
        <v>0</v>
      </c>
      <c r="AE44" s="221">
        <v>12</v>
      </c>
      <c r="AF44" s="221">
        <v>0</v>
      </c>
      <c r="AG44" s="221">
        <v>0</v>
      </c>
      <c r="AH44" s="221">
        <v>0</v>
      </c>
      <c r="AI44" s="221">
        <v>0</v>
      </c>
      <c r="AJ44" s="221">
        <v>0</v>
      </c>
      <c r="AK44" s="221">
        <v>0</v>
      </c>
      <c r="AL44" s="221">
        <v>0</v>
      </c>
      <c r="AM44" s="33">
        <v>12</v>
      </c>
      <c r="AN44" s="33">
        <v>6</v>
      </c>
      <c r="AO44" s="33">
        <v>6</v>
      </c>
      <c r="AP44" s="33">
        <v>6</v>
      </c>
      <c r="AQ44" s="33">
        <v>6</v>
      </c>
      <c r="AR44" s="33">
        <v>6</v>
      </c>
      <c r="AS44" s="33">
        <v>6</v>
      </c>
      <c r="AT44" s="221">
        <v>0</v>
      </c>
      <c r="AU44" s="221">
        <v>24</v>
      </c>
      <c r="AV44" s="221">
        <v>0</v>
      </c>
      <c r="AW44" s="221">
        <v>0</v>
      </c>
      <c r="AX44" s="221">
        <v>0</v>
      </c>
      <c r="AY44" s="221">
        <v>0</v>
      </c>
      <c r="AZ44" s="221">
        <v>0</v>
      </c>
      <c r="BA44" s="221">
        <v>0</v>
      </c>
      <c r="BB44" s="221">
        <v>0</v>
      </c>
      <c r="BC44" s="221">
        <v>0</v>
      </c>
      <c r="BD44" s="221">
        <v>0</v>
      </c>
      <c r="BE44" s="221">
        <v>0</v>
      </c>
      <c r="BF44" s="345">
        <v>6</v>
      </c>
      <c r="BG44" s="345">
        <v>0</v>
      </c>
      <c r="BH44" s="345">
        <v>0</v>
      </c>
      <c r="BI44" s="345">
        <v>0</v>
      </c>
      <c r="BJ44" s="345">
        <v>0</v>
      </c>
      <c r="BK44" s="345">
        <v>0</v>
      </c>
      <c r="BL44" s="345">
        <v>0</v>
      </c>
      <c r="BM44" s="345">
        <v>0</v>
      </c>
      <c r="BN44" s="345">
        <v>0</v>
      </c>
      <c r="BO44" s="345">
        <v>0</v>
      </c>
      <c r="BP44" s="345">
        <v>0</v>
      </c>
      <c r="BQ44" s="345">
        <v>0</v>
      </c>
      <c r="BR44" s="345">
        <v>0</v>
      </c>
      <c r="BS44" s="345">
        <v>2</v>
      </c>
      <c r="BT44" s="345">
        <v>2</v>
      </c>
      <c r="BU44" s="345">
        <v>24</v>
      </c>
      <c r="BV44" s="345">
        <v>2</v>
      </c>
      <c r="BW44" s="345">
        <v>2</v>
      </c>
      <c r="BX44" s="345">
        <v>0</v>
      </c>
      <c r="BY44" s="345">
        <v>0</v>
      </c>
      <c r="BZ44" s="221">
        <v>0</v>
      </c>
      <c r="CA44" s="221">
        <v>0</v>
      </c>
      <c r="CB44" s="221">
        <v>0</v>
      </c>
      <c r="CC44" s="221">
        <v>0</v>
      </c>
      <c r="CD44" s="221">
        <v>0</v>
      </c>
      <c r="CE44" s="221">
        <v>0</v>
      </c>
      <c r="CF44" s="221">
        <v>0</v>
      </c>
      <c r="CG44" s="221">
        <v>60</v>
      </c>
      <c r="CH44" s="221">
        <v>0</v>
      </c>
      <c r="CI44" s="221">
        <v>0</v>
      </c>
      <c r="CJ44" s="221">
        <v>0</v>
      </c>
      <c r="CK44" s="221">
        <v>0</v>
      </c>
      <c r="CL44" s="221">
        <v>0</v>
      </c>
      <c r="CM44" s="221">
        <v>0</v>
      </c>
      <c r="CN44" s="221">
        <v>0</v>
      </c>
      <c r="CO44" s="221">
        <v>0</v>
      </c>
      <c r="CP44" s="221">
        <v>0</v>
      </c>
      <c r="CQ44" s="221">
        <v>0</v>
      </c>
      <c r="CR44" s="221">
        <v>0</v>
      </c>
      <c r="CS44" s="221">
        <v>0</v>
      </c>
      <c r="CT44" s="221">
        <v>0</v>
      </c>
      <c r="CU44" s="221">
        <v>0</v>
      </c>
      <c r="CV44" s="221">
        <v>0</v>
      </c>
      <c r="CW44" s="221">
        <v>0</v>
      </c>
      <c r="CX44" s="221">
        <v>12</v>
      </c>
      <c r="CY44" s="221">
        <v>0</v>
      </c>
      <c r="CZ44" s="221">
        <v>0</v>
      </c>
      <c r="DA44" s="221">
        <v>0</v>
      </c>
      <c r="DB44" s="221">
        <v>0</v>
      </c>
      <c r="DC44" s="221">
        <v>0</v>
      </c>
      <c r="DD44" s="221">
        <v>0</v>
      </c>
      <c r="DE44" s="221">
        <v>0</v>
      </c>
      <c r="DF44" s="221">
        <v>0</v>
      </c>
      <c r="DG44" s="221">
        <v>0</v>
      </c>
      <c r="DH44" s="33">
        <v>0</v>
      </c>
      <c r="DI44" s="33">
        <v>0</v>
      </c>
      <c r="DJ44" s="336">
        <v>6</v>
      </c>
      <c r="DK44" s="361">
        <v>12</v>
      </c>
      <c r="DL44" s="221">
        <v>0</v>
      </c>
      <c r="DM44" s="221">
        <v>0</v>
      </c>
      <c r="DN44" s="33">
        <v>0</v>
      </c>
      <c r="DO44" s="30">
        <f t="shared" si="120"/>
        <v>254</v>
      </c>
      <c r="DP44" s="19">
        <f t="shared" si="118"/>
        <v>21.166666666666668</v>
      </c>
      <c r="DQ44" s="202"/>
      <c r="DR44" s="203"/>
      <c r="DS44" s="21">
        <f t="shared" si="121"/>
        <v>0</v>
      </c>
      <c r="DT44" s="23">
        <f t="shared" si="122"/>
        <v>0</v>
      </c>
      <c r="DU44" s="23">
        <f t="shared" si="123"/>
        <v>0</v>
      </c>
      <c r="DV44" s="23">
        <f t="shared" si="124"/>
        <v>0</v>
      </c>
      <c r="DW44" s="23">
        <f t="shared" si="125"/>
        <v>0</v>
      </c>
      <c r="DX44" s="23">
        <f t="shared" si="126"/>
        <v>0</v>
      </c>
      <c r="DY44" s="23">
        <f t="shared" si="127"/>
        <v>0</v>
      </c>
      <c r="DZ44" s="23">
        <f t="shared" si="128"/>
        <v>0</v>
      </c>
      <c r="EA44" s="23">
        <f t="shared" si="129"/>
        <v>0</v>
      </c>
      <c r="EB44" s="23">
        <f t="shared" si="130"/>
        <v>0</v>
      </c>
      <c r="EC44" s="23">
        <f t="shared" si="131"/>
        <v>0</v>
      </c>
      <c r="ED44" s="23">
        <f t="shared" si="132"/>
        <v>0</v>
      </c>
      <c r="EE44" s="23">
        <f t="shared" si="133"/>
        <v>0</v>
      </c>
      <c r="EF44" s="23">
        <f t="shared" si="134"/>
        <v>0</v>
      </c>
      <c r="EG44" s="23">
        <f t="shared" si="135"/>
        <v>0</v>
      </c>
      <c r="EH44" s="23">
        <f t="shared" si="136"/>
        <v>0</v>
      </c>
      <c r="EI44" s="23">
        <f t="shared" si="137"/>
        <v>0</v>
      </c>
      <c r="EJ44" s="23">
        <f t="shared" si="138"/>
        <v>0</v>
      </c>
      <c r="EK44" s="23">
        <f t="shared" si="139"/>
        <v>0</v>
      </c>
      <c r="EL44" s="23">
        <f t="shared" si="140"/>
        <v>0</v>
      </c>
      <c r="EM44" s="23">
        <f t="shared" si="141"/>
        <v>0</v>
      </c>
      <c r="EN44" s="23">
        <f t="shared" si="142"/>
        <v>0</v>
      </c>
      <c r="EO44" s="23">
        <f t="shared" si="143"/>
        <v>0</v>
      </c>
      <c r="EP44" s="23">
        <f t="shared" si="144"/>
        <v>0</v>
      </c>
      <c r="EQ44" s="23">
        <f t="shared" si="145"/>
        <v>0</v>
      </c>
      <c r="ER44" s="23">
        <f t="shared" si="146"/>
        <v>0</v>
      </c>
      <c r="ES44" s="23">
        <f t="shared" si="147"/>
        <v>0</v>
      </c>
      <c r="ET44" s="23">
        <f t="shared" si="148"/>
        <v>0</v>
      </c>
      <c r="EU44" s="23">
        <f t="shared" si="149"/>
        <v>0</v>
      </c>
      <c r="EV44" s="23">
        <f t="shared" si="150"/>
        <v>0</v>
      </c>
      <c r="EW44" s="23">
        <f t="shared" si="151"/>
        <v>0</v>
      </c>
      <c r="EX44" s="23">
        <f t="shared" si="152"/>
        <v>0</v>
      </c>
      <c r="EY44" s="23">
        <f t="shared" si="153"/>
        <v>0</v>
      </c>
      <c r="EZ44" s="23">
        <f t="shared" si="154"/>
        <v>0</v>
      </c>
      <c r="FA44" s="23">
        <f t="shared" si="155"/>
        <v>0</v>
      </c>
      <c r="FB44" s="23">
        <f t="shared" si="156"/>
        <v>0</v>
      </c>
      <c r="FC44" s="23">
        <f t="shared" si="157"/>
        <v>0</v>
      </c>
      <c r="FD44" s="23">
        <f t="shared" si="158"/>
        <v>0</v>
      </c>
      <c r="FE44" s="23">
        <f t="shared" si="159"/>
        <v>0</v>
      </c>
      <c r="FF44" s="23">
        <f t="shared" si="160"/>
        <v>0</v>
      </c>
      <c r="FG44" s="23">
        <f t="shared" si="161"/>
        <v>0</v>
      </c>
      <c r="FH44" s="23">
        <f t="shared" si="162"/>
        <v>0</v>
      </c>
      <c r="FI44" s="23">
        <f t="shared" si="163"/>
        <v>0</v>
      </c>
      <c r="FJ44" s="23">
        <f t="shared" si="164"/>
        <v>0</v>
      </c>
      <c r="FK44" s="23">
        <f t="shared" si="165"/>
        <v>0</v>
      </c>
      <c r="FL44" s="23">
        <f t="shared" si="166"/>
        <v>0</v>
      </c>
      <c r="FM44" s="23">
        <f t="shared" si="167"/>
        <v>0</v>
      </c>
      <c r="FN44" s="23">
        <f t="shared" si="168"/>
        <v>0</v>
      </c>
      <c r="FO44" s="23">
        <f t="shared" si="169"/>
        <v>0</v>
      </c>
      <c r="FP44" s="23">
        <f t="shared" si="170"/>
        <v>0</v>
      </c>
      <c r="FQ44" s="23">
        <f t="shared" si="171"/>
        <v>0</v>
      </c>
      <c r="FR44" s="23">
        <f t="shared" si="172"/>
        <v>0</v>
      </c>
      <c r="FS44" s="23">
        <f t="shared" si="173"/>
        <v>0</v>
      </c>
      <c r="FT44" s="23">
        <f t="shared" si="174"/>
        <v>0</v>
      </c>
      <c r="FU44" s="23">
        <f t="shared" si="175"/>
        <v>0</v>
      </c>
      <c r="FV44" s="23">
        <f t="shared" si="176"/>
        <v>0</v>
      </c>
      <c r="FW44" s="23">
        <f t="shared" si="177"/>
        <v>0</v>
      </c>
      <c r="FX44" s="23">
        <f t="shared" si="178"/>
        <v>0</v>
      </c>
      <c r="FY44" s="23">
        <f t="shared" si="179"/>
        <v>0</v>
      </c>
      <c r="FZ44" s="23">
        <f t="shared" si="180"/>
        <v>0</v>
      </c>
      <c r="GA44" s="23">
        <f t="shared" si="181"/>
        <v>0</v>
      </c>
      <c r="GB44" s="23">
        <f t="shared" si="182"/>
        <v>0</v>
      </c>
      <c r="GC44" s="23">
        <f t="shared" si="183"/>
        <v>0</v>
      </c>
      <c r="GD44" s="23">
        <f t="shared" si="184"/>
        <v>0</v>
      </c>
      <c r="GE44" s="23">
        <f t="shared" si="185"/>
        <v>0</v>
      </c>
      <c r="GF44" s="23">
        <f t="shared" si="186"/>
        <v>0</v>
      </c>
      <c r="GG44" s="23">
        <f t="shared" si="187"/>
        <v>0</v>
      </c>
      <c r="GH44" s="23">
        <f t="shared" si="188"/>
        <v>0</v>
      </c>
      <c r="GI44" s="23">
        <f t="shared" si="189"/>
        <v>0</v>
      </c>
      <c r="GJ44" s="23">
        <f t="shared" si="190"/>
        <v>0</v>
      </c>
      <c r="GK44" s="23">
        <f t="shared" si="191"/>
        <v>0</v>
      </c>
      <c r="GL44" s="23">
        <f t="shared" si="192"/>
        <v>0</v>
      </c>
      <c r="GM44" s="23">
        <f t="shared" si="193"/>
        <v>0</v>
      </c>
      <c r="GN44" s="23">
        <f t="shared" si="194"/>
        <v>0</v>
      </c>
      <c r="GO44" s="23">
        <f t="shared" si="195"/>
        <v>0</v>
      </c>
      <c r="GP44" s="23">
        <f t="shared" si="196"/>
        <v>0</v>
      </c>
      <c r="GQ44" s="23">
        <f t="shared" si="197"/>
        <v>0</v>
      </c>
      <c r="GR44" s="23">
        <f t="shared" si="198"/>
        <v>0</v>
      </c>
      <c r="GS44" s="23">
        <f t="shared" si="199"/>
        <v>0</v>
      </c>
      <c r="GT44" s="23">
        <f t="shared" si="200"/>
        <v>0</v>
      </c>
      <c r="GU44" s="23">
        <f t="shared" si="201"/>
        <v>0</v>
      </c>
      <c r="GV44" s="23">
        <f t="shared" si="202"/>
        <v>0</v>
      </c>
      <c r="GW44" s="23">
        <f t="shared" si="203"/>
        <v>0</v>
      </c>
      <c r="GX44" s="23">
        <f t="shared" si="204"/>
        <v>0</v>
      </c>
      <c r="GY44" s="23">
        <f t="shared" si="205"/>
        <v>0</v>
      </c>
      <c r="GZ44" s="23">
        <f t="shared" si="206"/>
        <v>0</v>
      </c>
      <c r="HA44" s="23">
        <f t="shared" si="207"/>
        <v>0</v>
      </c>
      <c r="HB44" s="23">
        <f t="shared" si="208"/>
        <v>0</v>
      </c>
      <c r="HC44" s="23">
        <f t="shared" si="209"/>
        <v>0</v>
      </c>
      <c r="HD44" s="23">
        <f t="shared" si="210"/>
        <v>0</v>
      </c>
      <c r="HE44" s="23">
        <f t="shared" si="211"/>
        <v>0</v>
      </c>
      <c r="HF44" s="23">
        <f t="shared" si="212"/>
        <v>0</v>
      </c>
      <c r="HG44" s="23">
        <f t="shared" si="213"/>
        <v>0</v>
      </c>
      <c r="HH44" s="23">
        <f t="shared" si="214"/>
        <v>0</v>
      </c>
      <c r="HI44" s="23">
        <f t="shared" si="215"/>
        <v>0</v>
      </c>
      <c r="HJ44" s="23">
        <f t="shared" si="216"/>
        <v>0</v>
      </c>
      <c r="HK44" s="23">
        <f t="shared" si="217"/>
        <v>0</v>
      </c>
      <c r="HL44" s="23">
        <f t="shared" si="218"/>
        <v>0</v>
      </c>
      <c r="HM44" s="23">
        <f t="shared" si="219"/>
        <v>0</v>
      </c>
      <c r="HN44" s="23">
        <f t="shared" si="220"/>
        <v>0</v>
      </c>
      <c r="HO44" s="23">
        <f t="shared" si="221"/>
        <v>0</v>
      </c>
      <c r="HP44" s="23">
        <f t="shared" si="222"/>
        <v>0</v>
      </c>
      <c r="HQ44" s="23">
        <f t="shared" si="223"/>
        <v>0</v>
      </c>
      <c r="HR44" s="23">
        <f t="shared" si="224"/>
        <v>0</v>
      </c>
      <c r="HS44" s="23">
        <f t="shared" si="225"/>
        <v>0</v>
      </c>
      <c r="HT44" s="23">
        <f t="shared" si="226"/>
        <v>0</v>
      </c>
      <c r="HU44" s="23">
        <f t="shared" si="227"/>
        <v>0</v>
      </c>
      <c r="HV44" s="23">
        <f t="shared" si="228"/>
        <v>0</v>
      </c>
      <c r="HW44" s="23">
        <f t="shared" si="229"/>
        <v>0</v>
      </c>
      <c r="HX44" s="23">
        <f t="shared" si="230"/>
        <v>0</v>
      </c>
      <c r="HY44" s="23">
        <f t="shared" si="231"/>
        <v>0</v>
      </c>
      <c r="HZ44" s="23">
        <f t="shared" si="232"/>
        <v>0</v>
      </c>
      <c r="IA44" s="23">
        <f t="shared" si="233"/>
        <v>0</v>
      </c>
      <c r="IB44" s="23">
        <f t="shared" si="234"/>
        <v>0</v>
      </c>
      <c r="IC44" s="23">
        <f t="shared" si="235"/>
        <v>0</v>
      </c>
      <c r="ID44" s="23">
        <f t="shared" si="236"/>
        <v>0</v>
      </c>
      <c r="IE44" s="23">
        <f t="shared" si="237"/>
        <v>0</v>
      </c>
      <c r="IH44" s="170"/>
    </row>
    <row r="45" spans="1:242" s="14" customFormat="1">
      <c r="A45" s="349">
        <f t="shared" si="119"/>
        <v>42</v>
      </c>
      <c r="B45" s="393" t="s">
        <v>330</v>
      </c>
      <c r="C45" s="221" t="s">
        <v>143</v>
      </c>
      <c r="D45" s="471">
        <v>60</v>
      </c>
      <c r="E45" s="471">
        <v>36</v>
      </c>
      <c r="F45" s="471">
        <v>120</v>
      </c>
      <c r="G45" s="471">
        <v>36</v>
      </c>
      <c r="H45" s="471">
        <v>18</v>
      </c>
      <c r="I45" s="471">
        <v>36</v>
      </c>
      <c r="J45" s="471">
        <v>6</v>
      </c>
      <c r="K45" s="471">
        <v>36</v>
      </c>
      <c r="L45" s="472">
        <v>6</v>
      </c>
      <c r="M45" s="221">
        <v>30</v>
      </c>
      <c r="N45" s="221">
        <v>6</v>
      </c>
      <c r="O45" s="221">
        <v>12</v>
      </c>
      <c r="P45" s="221">
        <v>6</v>
      </c>
      <c r="Q45" s="221">
        <v>18</v>
      </c>
      <c r="R45" s="221">
        <v>6</v>
      </c>
      <c r="S45" s="221">
        <v>48</v>
      </c>
      <c r="T45" s="221">
        <v>6</v>
      </c>
      <c r="U45" s="221">
        <v>24</v>
      </c>
      <c r="V45" s="221">
        <v>12</v>
      </c>
      <c r="W45" s="221">
        <v>30</v>
      </c>
      <c r="X45" s="221">
        <v>12</v>
      </c>
      <c r="Y45" s="221">
        <v>12</v>
      </c>
      <c r="Z45" s="221">
        <v>6</v>
      </c>
      <c r="AA45" s="221">
        <v>24</v>
      </c>
      <c r="AB45" s="33">
        <v>6</v>
      </c>
      <c r="AC45" s="221">
        <v>12</v>
      </c>
      <c r="AD45" s="221">
        <v>12</v>
      </c>
      <c r="AE45" s="221">
        <v>18</v>
      </c>
      <c r="AF45" s="221">
        <v>12</v>
      </c>
      <c r="AG45" s="221">
        <v>6</v>
      </c>
      <c r="AH45" s="221">
        <v>12</v>
      </c>
      <c r="AI45" s="221">
        <v>6</v>
      </c>
      <c r="AJ45" s="221">
        <v>12</v>
      </c>
      <c r="AK45" s="221">
        <v>18</v>
      </c>
      <c r="AL45" s="221">
        <v>12</v>
      </c>
      <c r="AM45" s="33">
        <v>36</v>
      </c>
      <c r="AN45" s="33">
        <v>12</v>
      </c>
      <c r="AO45" s="33">
        <v>10</v>
      </c>
      <c r="AP45" s="33">
        <v>30</v>
      </c>
      <c r="AQ45" s="33">
        <v>12</v>
      </c>
      <c r="AR45" s="33">
        <v>18</v>
      </c>
      <c r="AS45" s="33">
        <v>12</v>
      </c>
      <c r="AT45" s="221">
        <v>24</v>
      </c>
      <c r="AU45" s="221">
        <v>90</v>
      </c>
      <c r="AV45" s="221">
        <v>48</v>
      </c>
      <c r="AW45" s="221">
        <v>12</v>
      </c>
      <c r="AX45" s="221">
        <v>12</v>
      </c>
      <c r="AY45" s="221">
        <v>12</v>
      </c>
      <c r="AZ45" s="221">
        <v>12</v>
      </c>
      <c r="BA45" s="221">
        <v>12</v>
      </c>
      <c r="BB45" s="221">
        <v>30</v>
      </c>
      <c r="BC45" s="221">
        <v>12</v>
      </c>
      <c r="BD45" s="221">
        <v>0</v>
      </c>
      <c r="BE45" s="221">
        <v>12</v>
      </c>
      <c r="BF45" s="345">
        <v>24</v>
      </c>
      <c r="BG45" s="345">
        <v>6</v>
      </c>
      <c r="BH45" s="345">
        <v>4</v>
      </c>
      <c r="BI45" s="345">
        <v>4</v>
      </c>
      <c r="BJ45" s="345">
        <v>6</v>
      </c>
      <c r="BK45" s="345">
        <v>8</v>
      </c>
      <c r="BL45" s="345">
        <v>4</v>
      </c>
      <c r="BM45" s="345">
        <v>4</v>
      </c>
      <c r="BN45" s="345">
        <v>12</v>
      </c>
      <c r="BO45" s="345">
        <v>18</v>
      </c>
      <c r="BP45" s="345">
        <v>4</v>
      </c>
      <c r="BQ45" s="345">
        <v>12</v>
      </c>
      <c r="BR45" s="345">
        <v>4</v>
      </c>
      <c r="BS45" s="345">
        <v>12</v>
      </c>
      <c r="BT45" s="345">
        <v>12</v>
      </c>
      <c r="BU45" s="345">
        <v>60</v>
      </c>
      <c r="BV45" s="345">
        <v>12</v>
      </c>
      <c r="BW45" s="345">
        <v>12</v>
      </c>
      <c r="BX45" s="345">
        <v>12</v>
      </c>
      <c r="BY45" s="345">
        <v>18</v>
      </c>
      <c r="BZ45" s="221">
        <v>18</v>
      </c>
      <c r="CA45" s="221">
        <v>18</v>
      </c>
      <c r="CB45" s="221">
        <v>0</v>
      </c>
      <c r="CC45" s="221">
        <v>6</v>
      </c>
      <c r="CD45" s="221">
        <v>6</v>
      </c>
      <c r="CE45" s="221">
        <v>6</v>
      </c>
      <c r="CF45" s="221">
        <v>36</v>
      </c>
      <c r="CG45" s="221">
        <v>150</v>
      </c>
      <c r="CH45" s="221">
        <v>24</v>
      </c>
      <c r="CI45" s="221">
        <v>24</v>
      </c>
      <c r="CJ45" s="221">
        <v>18</v>
      </c>
      <c r="CK45" s="221">
        <v>24</v>
      </c>
      <c r="CL45" s="221">
        <v>6</v>
      </c>
      <c r="CM45" s="221">
        <v>6</v>
      </c>
      <c r="CN45" s="221">
        <v>0</v>
      </c>
      <c r="CO45" s="221">
        <v>6</v>
      </c>
      <c r="CP45" s="221">
        <v>12</v>
      </c>
      <c r="CQ45" s="221">
        <v>48</v>
      </c>
      <c r="CR45" s="221">
        <v>24</v>
      </c>
      <c r="CS45" s="221">
        <v>36</v>
      </c>
      <c r="CT45" s="221">
        <v>24</v>
      </c>
      <c r="CU45" s="221">
        <v>36</v>
      </c>
      <c r="CV45" s="221">
        <v>0</v>
      </c>
      <c r="CW45" s="221">
        <v>6</v>
      </c>
      <c r="CX45" s="221">
        <v>48</v>
      </c>
      <c r="CY45" s="221">
        <v>12</v>
      </c>
      <c r="CZ45" s="221">
        <v>36</v>
      </c>
      <c r="DA45" s="221">
        <v>12</v>
      </c>
      <c r="DB45" s="221">
        <v>12</v>
      </c>
      <c r="DC45" s="221">
        <v>36</v>
      </c>
      <c r="DD45" s="221">
        <v>18</v>
      </c>
      <c r="DE45" s="221">
        <v>6</v>
      </c>
      <c r="DF45" s="221">
        <v>24</v>
      </c>
      <c r="DG45" s="221">
        <v>12</v>
      </c>
      <c r="DH45" s="33">
        <v>30</v>
      </c>
      <c r="DI45" s="33">
        <v>18</v>
      </c>
      <c r="DJ45" s="33">
        <v>72</v>
      </c>
      <c r="DK45" s="292">
        <v>0</v>
      </c>
      <c r="DL45" s="221">
        <v>6</v>
      </c>
      <c r="DM45" s="221">
        <v>36</v>
      </c>
      <c r="DN45" s="33">
        <v>0</v>
      </c>
      <c r="DO45" s="30">
        <f t="shared" si="120"/>
        <v>2298</v>
      </c>
      <c r="DP45" s="19">
        <f t="shared" si="118"/>
        <v>191.5</v>
      </c>
      <c r="DQ45" s="202"/>
      <c r="DR45" s="203"/>
      <c r="DS45" s="21">
        <f t="shared" si="121"/>
        <v>0</v>
      </c>
      <c r="DT45" s="23">
        <f t="shared" si="122"/>
        <v>0</v>
      </c>
      <c r="DU45" s="23">
        <f t="shared" si="123"/>
        <v>0</v>
      </c>
      <c r="DV45" s="23">
        <f t="shared" si="124"/>
        <v>0</v>
      </c>
      <c r="DW45" s="23">
        <f t="shared" si="125"/>
        <v>0</v>
      </c>
      <c r="DX45" s="23">
        <f t="shared" si="126"/>
        <v>0</v>
      </c>
      <c r="DY45" s="23">
        <f t="shared" si="127"/>
        <v>0</v>
      </c>
      <c r="DZ45" s="23">
        <f t="shared" si="128"/>
        <v>0</v>
      </c>
      <c r="EA45" s="23">
        <f t="shared" si="129"/>
        <v>0</v>
      </c>
      <c r="EB45" s="23">
        <f t="shared" si="130"/>
        <v>0</v>
      </c>
      <c r="EC45" s="23">
        <f t="shared" si="131"/>
        <v>0</v>
      </c>
      <c r="ED45" s="23">
        <f t="shared" si="132"/>
        <v>0</v>
      </c>
      <c r="EE45" s="23">
        <f t="shared" si="133"/>
        <v>0</v>
      </c>
      <c r="EF45" s="23">
        <f t="shared" si="134"/>
        <v>0</v>
      </c>
      <c r="EG45" s="23">
        <f t="shared" si="135"/>
        <v>0</v>
      </c>
      <c r="EH45" s="23">
        <f t="shared" si="136"/>
        <v>0</v>
      </c>
      <c r="EI45" s="23">
        <f t="shared" si="137"/>
        <v>0</v>
      </c>
      <c r="EJ45" s="23">
        <f t="shared" si="138"/>
        <v>0</v>
      </c>
      <c r="EK45" s="23">
        <f t="shared" si="139"/>
        <v>0</v>
      </c>
      <c r="EL45" s="23">
        <f t="shared" si="140"/>
        <v>0</v>
      </c>
      <c r="EM45" s="23">
        <f t="shared" si="141"/>
        <v>0</v>
      </c>
      <c r="EN45" s="23">
        <f t="shared" si="142"/>
        <v>0</v>
      </c>
      <c r="EO45" s="23">
        <f t="shared" si="143"/>
        <v>0</v>
      </c>
      <c r="EP45" s="23">
        <f t="shared" si="144"/>
        <v>0</v>
      </c>
      <c r="EQ45" s="23">
        <f t="shared" si="145"/>
        <v>0</v>
      </c>
      <c r="ER45" s="23">
        <f t="shared" si="146"/>
        <v>0</v>
      </c>
      <c r="ES45" s="23">
        <f t="shared" si="147"/>
        <v>0</v>
      </c>
      <c r="ET45" s="23">
        <f t="shared" si="148"/>
        <v>0</v>
      </c>
      <c r="EU45" s="23">
        <f t="shared" si="149"/>
        <v>0</v>
      </c>
      <c r="EV45" s="23">
        <f t="shared" si="150"/>
        <v>0</v>
      </c>
      <c r="EW45" s="23">
        <f t="shared" si="151"/>
        <v>0</v>
      </c>
      <c r="EX45" s="23">
        <f t="shared" si="152"/>
        <v>0</v>
      </c>
      <c r="EY45" s="23">
        <f t="shared" si="153"/>
        <v>0</v>
      </c>
      <c r="EZ45" s="23">
        <f t="shared" si="154"/>
        <v>0</v>
      </c>
      <c r="FA45" s="23">
        <f t="shared" si="155"/>
        <v>0</v>
      </c>
      <c r="FB45" s="23">
        <f t="shared" si="156"/>
        <v>0</v>
      </c>
      <c r="FC45" s="23">
        <f t="shared" si="157"/>
        <v>0</v>
      </c>
      <c r="FD45" s="23">
        <f t="shared" si="158"/>
        <v>0</v>
      </c>
      <c r="FE45" s="23">
        <f t="shared" si="159"/>
        <v>0</v>
      </c>
      <c r="FF45" s="23">
        <f t="shared" si="160"/>
        <v>0</v>
      </c>
      <c r="FG45" s="23">
        <f t="shared" si="161"/>
        <v>0</v>
      </c>
      <c r="FH45" s="23">
        <f t="shared" si="162"/>
        <v>0</v>
      </c>
      <c r="FI45" s="23">
        <f t="shared" si="163"/>
        <v>0</v>
      </c>
      <c r="FJ45" s="23">
        <f t="shared" si="164"/>
        <v>0</v>
      </c>
      <c r="FK45" s="23">
        <f t="shared" si="165"/>
        <v>0</v>
      </c>
      <c r="FL45" s="23">
        <f t="shared" si="166"/>
        <v>0</v>
      </c>
      <c r="FM45" s="23">
        <f t="shared" si="167"/>
        <v>0</v>
      </c>
      <c r="FN45" s="23">
        <f t="shared" si="168"/>
        <v>0</v>
      </c>
      <c r="FO45" s="23">
        <f t="shared" si="169"/>
        <v>0</v>
      </c>
      <c r="FP45" s="23">
        <f t="shared" si="170"/>
        <v>0</v>
      </c>
      <c r="FQ45" s="23">
        <f t="shared" si="171"/>
        <v>0</v>
      </c>
      <c r="FR45" s="23">
        <f t="shared" si="172"/>
        <v>0</v>
      </c>
      <c r="FS45" s="23">
        <f t="shared" si="173"/>
        <v>0</v>
      </c>
      <c r="FT45" s="23">
        <f t="shared" si="174"/>
        <v>0</v>
      </c>
      <c r="FU45" s="23">
        <f t="shared" si="175"/>
        <v>0</v>
      </c>
      <c r="FV45" s="23">
        <f t="shared" si="176"/>
        <v>0</v>
      </c>
      <c r="FW45" s="23">
        <f t="shared" si="177"/>
        <v>0</v>
      </c>
      <c r="FX45" s="23">
        <f t="shared" si="178"/>
        <v>0</v>
      </c>
      <c r="FY45" s="23">
        <f t="shared" si="179"/>
        <v>0</v>
      </c>
      <c r="FZ45" s="23">
        <f t="shared" si="180"/>
        <v>0</v>
      </c>
      <c r="GA45" s="23">
        <f t="shared" si="181"/>
        <v>0</v>
      </c>
      <c r="GB45" s="23">
        <f t="shared" si="182"/>
        <v>0</v>
      </c>
      <c r="GC45" s="23">
        <f t="shared" si="183"/>
        <v>0</v>
      </c>
      <c r="GD45" s="23">
        <f t="shared" si="184"/>
        <v>0</v>
      </c>
      <c r="GE45" s="23">
        <f t="shared" si="185"/>
        <v>0</v>
      </c>
      <c r="GF45" s="23">
        <f t="shared" si="186"/>
        <v>0</v>
      </c>
      <c r="GG45" s="23">
        <f t="shared" si="187"/>
        <v>0</v>
      </c>
      <c r="GH45" s="23">
        <f t="shared" si="188"/>
        <v>0</v>
      </c>
      <c r="GI45" s="23">
        <f t="shared" si="189"/>
        <v>0</v>
      </c>
      <c r="GJ45" s="23">
        <f t="shared" si="190"/>
        <v>0</v>
      </c>
      <c r="GK45" s="23">
        <f t="shared" si="191"/>
        <v>0</v>
      </c>
      <c r="GL45" s="23">
        <f t="shared" si="192"/>
        <v>0</v>
      </c>
      <c r="GM45" s="23">
        <f t="shared" si="193"/>
        <v>0</v>
      </c>
      <c r="GN45" s="23">
        <f t="shared" si="194"/>
        <v>0</v>
      </c>
      <c r="GO45" s="23">
        <f t="shared" si="195"/>
        <v>0</v>
      </c>
      <c r="GP45" s="23">
        <f t="shared" si="196"/>
        <v>0</v>
      </c>
      <c r="GQ45" s="23">
        <f t="shared" si="197"/>
        <v>0</v>
      </c>
      <c r="GR45" s="23">
        <f t="shared" si="198"/>
        <v>0</v>
      </c>
      <c r="GS45" s="23">
        <f t="shared" si="199"/>
        <v>0</v>
      </c>
      <c r="GT45" s="23">
        <f t="shared" si="200"/>
        <v>0</v>
      </c>
      <c r="GU45" s="23">
        <f t="shared" si="201"/>
        <v>0</v>
      </c>
      <c r="GV45" s="23">
        <f t="shared" si="202"/>
        <v>0</v>
      </c>
      <c r="GW45" s="23">
        <f t="shared" si="203"/>
        <v>0</v>
      </c>
      <c r="GX45" s="23">
        <f t="shared" si="204"/>
        <v>0</v>
      </c>
      <c r="GY45" s="23">
        <f t="shared" si="205"/>
        <v>0</v>
      </c>
      <c r="GZ45" s="23">
        <f t="shared" si="206"/>
        <v>0</v>
      </c>
      <c r="HA45" s="23">
        <f t="shared" si="207"/>
        <v>0</v>
      </c>
      <c r="HB45" s="23">
        <f t="shared" si="208"/>
        <v>0</v>
      </c>
      <c r="HC45" s="23">
        <f t="shared" si="209"/>
        <v>0</v>
      </c>
      <c r="HD45" s="23">
        <f t="shared" si="210"/>
        <v>0</v>
      </c>
      <c r="HE45" s="23">
        <f t="shared" si="211"/>
        <v>0</v>
      </c>
      <c r="HF45" s="23">
        <f t="shared" si="212"/>
        <v>0</v>
      </c>
      <c r="HG45" s="23">
        <f t="shared" si="213"/>
        <v>0</v>
      </c>
      <c r="HH45" s="23">
        <f t="shared" si="214"/>
        <v>0</v>
      </c>
      <c r="HI45" s="23">
        <f t="shared" si="215"/>
        <v>0</v>
      </c>
      <c r="HJ45" s="23">
        <f t="shared" si="216"/>
        <v>0</v>
      </c>
      <c r="HK45" s="23">
        <f t="shared" si="217"/>
        <v>0</v>
      </c>
      <c r="HL45" s="23">
        <f t="shared" si="218"/>
        <v>0</v>
      </c>
      <c r="HM45" s="23">
        <f t="shared" si="219"/>
        <v>0</v>
      </c>
      <c r="HN45" s="23">
        <f t="shared" si="220"/>
        <v>0</v>
      </c>
      <c r="HO45" s="23">
        <f t="shared" si="221"/>
        <v>0</v>
      </c>
      <c r="HP45" s="23">
        <f t="shared" si="222"/>
        <v>0</v>
      </c>
      <c r="HQ45" s="23">
        <f t="shared" si="223"/>
        <v>0</v>
      </c>
      <c r="HR45" s="23">
        <f t="shared" si="224"/>
        <v>0</v>
      </c>
      <c r="HS45" s="23">
        <f t="shared" si="225"/>
        <v>0</v>
      </c>
      <c r="HT45" s="23">
        <f t="shared" si="226"/>
        <v>0</v>
      </c>
      <c r="HU45" s="23">
        <f t="shared" si="227"/>
        <v>0</v>
      </c>
      <c r="HV45" s="23">
        <f t="shared" si="228"/>
        <v>0</v>
      </c>
      <c r="HW45" s="23">
        <f t="shared" si="229"/>
        <v>0</v>
      </c>
      <c r="HX45" s="23">
        <f t="shared" si="230"/>
        <v>0</v>
      </c>
      <c r="HY45" s="23">
        <f t="shared" si="231"/>
        <v>0</v>
      </c>
      <c r="HZ45" s="23">
        <f t="shared" si="232"/>
        <v>0</v>
      </c>
      <c r="IA45" s="23">
        <f t="shared" si="233"/>
        <v>0</v>
      </c>
      <c r="IB45" s="23">
        <f t="shared" si="234"/>
        <v>0</v>
      </c>
      <c r="IC45" s="23">
        <f t="shared" si="235"/>
        <v>0</v>
      </c>
      <c r="ID45" s="23">
        <f t="shared" si="236"/>
        <v>0</v>
      </c>
      <c r="IE45" s="23">
        <f t="shared" si="237"/>
        <v>0</v>
      </c>
      <c r="IH45" s="170"/>
    </row>
    <row r="46" spans="1:242" s="14" customFormat="1">
      <c r="A46" s="349">
        <f t="shared" si="119"/>
        <v>43</v>
      </c>
      <c r="B46" s="393" t="s">
        <v>331</v>
      </c>
      <c r="C46" s="221" t="s">
        <v>143</v>
      </c>
      <c r="D46" s="471">
        <v>180</v>
      </c>
      <c r="E46" s="471">
        <v>18</v>
      </c>
      <c r="F46" s="471">
        <v>480</v>
      </c>
      <c r="G46" s="471">
        <v>60</v>
      </c>
      <c r="H46" s="471">
        <v>60</v>
      </c>
      <c r="I46" s="471">
        <v>60</v>
      </c>
      <c r="J46" s="471">
        <v>12</v>
      </c>
      <c r="K46" s="471">
        <v>60</v>
      </c>
      <c r="L46" s="472">
        <v>30</v>
      </c>
      <c r="M46" s="221">
        <v>48</v>
      </c>
      <c r="N46" s="221">
        <v>6</v>
      </c>
      <c r="O46" s="221">
        <v>120</v>
      </c>
      <c r="P46" s="221">
        <v>90</v>
      </c>
      <c r="Q46" s="221">
        <v>90</v>
      </c>
      <c r="R46" s="221">
        <v>60</v>
      </c>
      <c r="S46" s="221">
        <v>90</v>
      </c>
      <c r="T46" s="221">
        <v>36</v>
      </c>
      <c r="U46" s="221">
        <v>24</v>
      </c>
      <c r="V46" s="221">
        <v>12</v>
      </c>
      <c r="W46" s="221">
        <v>30</v>
      </c>
      <c r="X46" s="221">
        <v>18</v>
      </c>
      <c r="Y46" s="221">
        <v>12</v>
      </c>
      <c r="Z46" s="221">
        <v>18</v>
      </c>
      <c r="AA46" s="221">
        <v>36</v>
      </c>
      <c r="AB46" s="33">
        <v>18</v>
      </c>
      <c r="AC46" s="221">
        <v>24</v>
      </c>
      <c r="AD46" s="221">
        <v>36</v>
      </c>
      <c r="AE46" s="221">
        <v>60</v>
      </c>
      <c r="AF46" s="221">
        <v>24</v>
      </c>
      <c r="AG46" s="221">
        <v>24</v>
      </c>
      <c r="AH46" s="221">
        <v>48</v>
      </c>
      <c r="AI46" s="221">
        <v>18</v>
      </c>
      <c r="AJ46" s="221">
        <v>12</v>
      </c>
      <c r="AK46" s="221">
        <v>24</v>
      </c>
      <c r="AL46" s="221">
        <v>24</v>
      </c>
      <c r="AM46" s="33">
        <v>60</v>
      </c>
      <c r="AN46" s="33">
        <v>18</v>
      </c>
      <c r="AO46" s="33">
        <v>24</v>
      </c>
      <c r="AP46" s="33">
        <v>30</v>
      </c>
      <c r="AQ46" s="33">
        <v>48</v>
      </c>
      <c r="AR46" s="33">
        <v>36</v>
      </c>
      <c r="AS46" s="33">
        <v>12</v>
      </c>
      <c r="AT46" s="221">
        <v>24</v>
      </c>
      <c r="AU46" s="221">
        <v>240</v>
      </c>
      <c r="AV46" s="221">
        <v>150</v>
      </c>
      <c r="AW46" s="221">
        <v>24</v>
      </c>
      <c r="AX46" s="221">
        <v>12</v>
      </c>
      <c r="AY46" s="221">
        <v>12</v>
      </c>
      <c r="AZ46" s="221">
        <v>12</v>
      </c>
      <c r="BA46" s="221">
        <v>24</v>
      </c>
      <c r="BB46" s="221">
        <v>60</v>
      </c>
      <c r="BC46" s="221">
        <v>24</v>
      </c>
      <c r="BD46" s="221">
        <v>24</v>
      </c>
      <c r="BE46" s="221">
        <v>48</v>
      </c>
      <c r="BF46" s="345">
        <v>540</v>
      </c>
      <c r="BG46" s="345">
        <v>24</v>
      </c>
      <c r="BH46" s="345">
        <v>24</v>
      </c>
      <c r="BI46" s="345">
        <v>24</v>
      </c>
      <c r="BJ46" s="345">
        <v>36</v>
      </c>
      <c r="BK46" s="345">
        <v>36</v>
      </c>
      <c r="BL46" s="345">
        <v>24</v>
      </c>
      <c r="BM46" s="345">
        <v>24</v>
      </c>
      <c r="BN46" s="345">
        <v>48</v>
      </c>
      <c r="BO46" s="345">
        <v>60</v>
      </c>
      <c r="BP46" s="345">
        <v>24</v>
      </c>
      <c r="BQ46" s="345">
        <v>48</v>
      </c>
      <c r="BR46" s="345">
        <v>24</v>
      </c>
      <c r="BS46" s="345">
        <v>12</v>
      </c>
      <c r="BT46" s="345">
        <v>12</v>
      </c>
      <c r="BU46" s="345">
        <v>240</v>
      </c>
      <c r="BV46" s="345">
        <v>12</v>
      </c>
      <c r="BW46" s="345">
        <v>12</v>
      </c>
      <c r="BX46" s="345">
        <v>24</v>
      </c>
      <c r="BY46" s="345">
        <v>18</v>
      </c>
      <c r="BZ46" s="221">
        <v>36</v>
      </c>
      <c r="CA46" s="221">
        <v>36</v>
      </c>
      <c r="CB46" s="221">
        <v>36</v>
      </c>
      <c r="CC46" s="221">
        <v>12</v>
      </c>
      <c r="CD46" s="221">
        <v>6</v>
      </c>
      <c r="CE46" s="221">
        <v>24</v>
      </c>
      <c r="CF46" s="221">
        <v>36</v>
      </c>
      <c r="CG46" s="221">
        <v>240</v>
      </c>
      <c r="CH46" s="221">
        <v>24</v>
      </c>
      <c r="CI46" s="221">
        <v>24</v>
      </c>
      <c r="CJ46" s="221">
        <v>60</v>
      </c>
      <c r="CK46" s="221">
        <v>18</v>
      </c>
      <c r="CL46" s="221">
        <v>12</v>
      </c>
      <c r="CM46" s="221">
        <v>12</v>
      </c>
      <c r="CN46" s="221">
        <v>30</v>
      </c>
      <c r="CO46" s="221">
        <v>6</v>
      </c>
      <c r="CP46" s="221">
        <v>36</v>
      </c>
      <c r="CQ46" s="221">
        <v>36</v>
      </c>
      <c r="CR46" s="221">
        <v>102</v>
      </c>
      <c r="CS46" s="221">
        <v>18</v>
      </c>
      <c r="CT46" s="221">
        <v>48</v>
      </c>
      <c r="CU46" s="221">
        <v>30</v>
      </c>
      <c r="CV46" s="221">
        <v>12</v>
      </c>
      <c r="CW46" s="221">
        <v>24</v>
      </c>
      <c r="CX46" s="221">
        <v>120</v>
      </c>
      <c r="CY46" s="221">
        <v>36</v>
      </c>
      <c r="CZ46" s="221">
        <v>60</v>
      </c>
      <c r="DA46" s="221">
        <v>24</v>
      </c>
      <c r="DB46" s="221">
        <v>12</v>
      </c>
      <c r="DC46" s="221">
        <v>60</v>
      </c>
      <c r="DD46" s="221">
        <v>24</v>
      </c>
      <c r="DE46" s="221">
        <v>18</v>
      </c>
      <c r="DF46" s="221">
        <v>48</v>
      </c>
      <c r="DG46" s="221">
        <v>12</v>
      </c>
      <c r="DH46" s="33">
        <v>48</v>
      </c>
      <c r="DI46" s="33">
        <v>36</v>
      </c>
      <c r="DJ46" s="33">
        <v>120</v>
      </c>
      <c r="DK46" s="292">
        <v>345.6</v>
      </c>
      <c r="DL46" s="221">
        <v>36</v>
      </c>
      <c r="DM46" s="221">
        <v>120</v>
      </c>
      <c r="DN46" s="33">
        <v>0</v>
      </c>
      <c r="DO46" s="30">
        <f t="shared" si="120"/>
        <v>6147.6</v>
      </c>
      <c r="DP46" s="19">
        <f t="shared" si="118"/>
        <v>512.30000000000007</v>
      </c>
      <c r="DQ46" s="202"/>
      <c r="DR46" s="203"/>
      <c r="DS46" s="21">
        <f t="shared" si="121"/>
        <v>0</v>
      </c>
      <c r="DT46" s="23">
        <f t="shared" si="122"/>
        <v>0</v>
      </c>
      <c r="DU46" s="23">
        <f t="shared" si="123"/>
        <v>0</v>
      </c>
      <c r="DV46" s="23">
        <f t="shared" si="124"/>
        <v>0</v>
      </c>
      <c r="DW46" s="23">
        <f t="shared" si="125"/>
        <v>0</v>
      </c>
      <c r="DX46" s="23">
        <f t="shared" si="126"/>
        <v>0</v>
      </c>
      <c r="DY46" s="23">
        <f t="shared" si="127"/>
        <v>0</v>
      </c>
      <c r="DZ46" s="23">
        <f t="shared" si="128"/>
        <v>0</v>
      </c>
      <c r="EA46" s="23">
        <f t="shared" si="129"/>
        <v>0</v>
      </c>
      <c r="EB46" s="23">
        <f t="shared" si="130"/>
        <v>0</v>
      </c>
      <c r="EC46" s="23">
        <f t="shared" si="131"/>
        <v>0</v>
      </c>
      <c r="ED46" s="23">
        <f t="shared" si="132"/>
        <v>0</v>
      </c>
      <c r="EE46" s="23">
        <f t="shared" si="133"/>
        <v>0</v>
      </c>
      <c r="EF46" s="23">
        <f t="shared" si="134"/>
        <v>0</v>
      </c>
      <c r="EG46" s="23">
        <f t="shared" si="135"/>
        <v>0</v>
      </c>
      <c r="EH46" s="23">
        <f t="shared" si="136"/>
        <v>0</v>
      </c>
      <c r="EI46" s="23">
        <f t="shared" si="137"/>
        <v>0</v>
      </c>
      <c r="EJ46" s="23">
        <f t="shared" si="138"/>
        <v>0</v>
      </c>
      <c r="EK46" s="23">
        <f t="shared" si="139"/>
        <v>0</v>
      </c>
      <c r="EL46" s="23">
        <f t="shared" si="140"/>
        <v>0</v>
      </c>
      <c r="EM46" s="23">
        <f t="shared" si="141"/>
        <v>0</v>
      </c>
      <c r="EN46" s="23">
        <f t="shared" si="142"/>
        <v>0</v>
      </c>
      <c r="EO46" s="23">
        <f t="shared" si="143"/>
        <v>0</v>
      </c>
      <c r="EP46" s="23">
        <f t="shared" si="144"/>
        <v>0</v>
      </c>
      <c r="EQ46" s="23">
        <f t="shared" si="145"/>
        <v>0</v>
      </c>
      <c r="ER46" s="23">
        <f t="shared" si="146"/>
        <v>0</v>
      </c>
      <c r="ES46" s="23">
        <f t="shared" si="147"/>
        <v>0</v>
      </c>
      <c r="ET46" s="23">
        <f t="shared" si="148"/>
        <v>0</v>
      </c>
      <c r="EU46" s="23">
        <f t="shared" si="149"/>
        <v>0</v>
      </c>
      <c r="EV46" s="23">
        <f t="shared" si="150"/>
        <v>0</v>
      </c>
      <c r="EW46" s="23">
        <f t="shared" si="151"/>
        <v>0</v>
      </c>
      <c r="EX46" s="23">
        <f t="shared" si="152"/>
        <v>0</v>
      </c>
      <c r="EY46" s="23">
        <f t="shared" si="153"/>
        <v>0</v>
      </c>
      <c r="EZ46" s="23">
        <f t="shared" si="154"/>
        <v>0</v>
      </c>
      <c r="FA46" s="23">
        <f t="shared" si="155"/>
        <v>0</v>
      </c>
      <c r="FB46" s="23">
        <f t="shared" si="156"/>
        <v>0</v>
      </c>
      <c r="FC46" s="23">
        <f t="shared" si="157"/>
        <v>0</v>
      </c>
      <c r="FD46" s="23">
        <f t="shared" si="158"/>
        <v>0</v>
      </c>
      <c r="FE46" s="23">
        <f t="shared" si="159"/>
        <v>0</v>
      </c>
      <c r="FF46" s="23">
        <f t="shared" si="160"/>
        <v>0</v>
      </c>
      <c r="FG46" s="23">
        <f t="shared" si="161"/>
        <v>0</v>
      </c>
      <c r="FH46" s="23">
        <f t="shared" si="162"/>
        <v>0</v>
      </c>
      <c r="FI46" s="23">
        <f t="shared" si="163"/>
        <v>0</v>
      </c>
      <c r="FJ46" s="23">
        <f t="shared" si="164"/>
        <v>0</v>
      </c>
      <c r="FK46" s="23">
        <f t="shared" si="165"/>
        <v>0</v>
      </c>
      <c r="FL46" s="23">
        <f t="shared" si="166"/>
        <v>0</v>
      </c>
      <c r="FM46" s="23">
        <f t="shared" si="167"/>
        <v>0</v>
      </c>
      <c r="FN46" s="23">
        <f t="shared" si="168"/>
        <v>0</v>
      </c>
      <c r="FO46" s="23">
        <f t="shared" si="169"/>
        <v>0</v>
      </c>
      <c r="FP46" s="23">
        <f t="shared" si="170"/>
        <v>0</v>
      </c>
      <c r="FQ46" s="23">
        <f t="shared" si="171"/>
        <v>0</v>
      </c>
      <c r="FR46" s="23">
        <f t="shared" si="172"/>
        <v>0</v>
      </c>
      <c r="FS46" s="23">
        <f t="shared" si="173"/>
        <v>0</v>
      </c>
      <c r="FT46" s="23">
        <f t="shared" si="174"/>
        <v>0</v>
      </c>
      <c r="FU46" s="23">
        <f t="shared" si="175"/>
        <v>0</v>
      </c>
      <c r="FV46" s="23">
        <f t="shared" si="176"/>
        <v>0</v>
      </c>
      <c r="FW46" s="23">
        <f t="shared" si="177"/>
        <v>0</v>
      </c>
      <c r="FX46" s="23">
        <f t="shared" si="178"/>
        <v>0</v>
      </c>
      <c r="FY46" s="23">
        <f t="shared" si="179"/>
        <v>0</v>
      </c>
      <c r="FZ46" s="23">
        <f t="shared" si="180"/>
        <v>0</v>
      </c>
      <c r="GA46" s="23">
        <f t="shared" si="181"/>
        <v>0</v>
      </c>
      <c r="GB46" s="23">
        <f t="shared" si="182"/>
        <v>0</v>
      </c>
      <c r="GC46" s="23">
        <f t="shared" si="183"/>
        <v>0</v>
      </c>
      <c r="GD46" s="23">
        <f t="shared" si="184"/>
        <v>0</v>
      </c>
      <c r="GE46" s="23">
        <f t="shared" si="185"/>
        <v>0</v>
      </c>
      <c r="GF46" s="23">
        <f t="shared" si="186"/>
        <v>0</v>
      </c>
      <c r="GG46" s="23">
        <f t="shared" si="187"/>
        <v>0</v>
      </c>
      <c r="GH46" s="23">
        <f t="shared" si="188"/>
        <v>0</v>
      </c>
      <c r="GI46" s="23">
        <f t="shared" si="189"/>
        <v>0</v>
      </c>
      <c r="GJ46" s="23">
        <f t="shared" si="190"/>
        <v>0</v>
      </c>
      <c r="GK46" s="23">
        <f t="shared" si="191"/>
        <v>0</v>
      </c>
      <c r="GL46" s="23">
        <f t="shared" si="192"/>
        <v>0</v>
      </c>
      <c r="GM46" s="23">
        <f t="shared" si="193"/>
        <v>0</v>
      </c>
      <c r="GN46" s="23">
        <f t="shared" si="194"/>
        <v>0</v>
      </c>
      <c r="GO46" s="23">
        <f t="shared" si="195"/>
        <v>0</v>
      </c>
      <c r="GP46" s="23">
        <f t="shared" si="196"/>
        <v>0</v>
      </c>
      <c r="GQ46" s="23">
        <f t="shared" si="197"/>
        <v>0</v>
      </c>
      <c r="GR46" s="23">
        <f t="shared" si="198"/>
        <v>0</v>
      </c>
      <c r="GS46" s="23">
        <f t="shared" si="199"/>
        <v>0</v>
      </c>
      <c r="GT46" s="23">
        <f t="shared" si="200"/>
        <v>0</v>
      </c>
      <c r="GU46" s="23">
        <f t="shared" si="201"/>
        <v>0</v>
      </c>
      <c r="GV46" s="23">
        <f t="shared" si="202"/>
        <v>0</v>
      </c>
      <c r="GW46" s="23">
        <f t="shared" si="203"/>
        <v>0</v>
      </c>
      <c r="GX46" s="23">
        <f t="shared" si="204"/>
        <v>0</v>
      </c>
      <c r="GY46" s="23">
        <f t="shared" si="205"/>
        <v>0</v>
      </c>
      <c r="GZ46" s="23">
        <f t="shared" si="206"/>
        <v>0</v>
      </c>
      <c r="HA46" s="23">
        <f t="shared" si="207"/>
        <v>0</v>
      </c>
      <c r="HB46" s="23">
        <f t="shared" si="208"/>
        <v>0</v>
      </c>
      <c r="HC46" s="23">
        <f t="shared" si="209"/>
        <v>0</v>
      </c>
      <c r="HD46" s="23">
        <f t="shared" si="210"/>
        <v>0</v>
      </c>
      <c r="HE46" s="23">
        <f t="shared" si="211"/>
        <v>0</v>
      </c>
      <c r="HF46" s="23">
        <f t="shared" si="212"/>
        <v>0</v>
      </c>
      <c r="HG46" s="23">
        <f t="shared" si="213"/>
        <v>0</v>
      </c>
      <c r="HH46" s="23">
        <f t="shared" si="214"/>
        <v>0</v>
      </c>
      <c r="HI46" s="23">
        <f t="shared" si="215"/>
        <v>0</v>
      </c>
      <c r="HJ46" s="23">
        <f t="shared" si="216"/>
        <v>0</v>
      </c>
      <c r="HK46" s="23">
        <f t="shared" si="217"/>
        <v>0</v>
      </c>
      <c r="HL46" s="23">
        <f t="shared" si="218"/>
        <v>0</v>
      </c>
      <c r="HM46" s="23">
        <f t="shared" si="219"/>
        <v>0</v>
      </c>
      <c r="HN46" s="23">
        <f t="shared" si="220"/>
        <v>0</v>
      </c>
      <c r="HO46" s="23">
        <f t="shared" si="221"/>
        <v>0</v>
      </c>
      <c r="HP46" s="23">
        <f t="shared" si="222"/>
        <v>0</v>
      </c>
      <c r="HQ46" s="23">
        <f t="shared" si="223"/>
        <v>0</v>
      </c>
      <c r="HR46" s="23">
        <f t="shared" si="224"/>
        <v>0</v>
      </c>
      <c r="HS46" s="23">
        <f t="shared" si="225"/>
        <v>0</v>
      </c>
      <c r="HT46" s="23">
        <f t="shared" si="226"/>
        <v>0</v>
      </c>
      <c r="HU46" s="23">
        <f t="shared" si="227"/>
        <v>0</v>
      </c>
      <c r="HV46" s="23">
        <f t="shared" si="228"/>
        <v>0</v>
      </c>
      <c r="HW46" s="23">
        <f t="shared" si="229"/>
        <v>0</v>
      </c>
      <c r="HX46" s="23">
        <f t="shared" si="230"/>
        <v>0</v>
      </c>
      <c r="HY46" s="23">
        <f t="shared" si="231"/>
        <v>0</v>
      </c>
      <c r="HZ46" s="23">
        <f t="shared" si="232"/>
        <v>0</v>
      </c>
      <c r="IA46" s="23">
        <f t="shared" si="233"/>
        <v>0</v>
      </c>
      <c r="IB46" s="23">
        <f t="shared" si="234"/>
        <v>0</v>
      </c>
      <c r="IC46" s="23">
        <f t="shared" si="235"/>
        <v>0</v>
      </c>
      <c r="ID46" s="23">
        <f t="shared" si="236"/>
        <v>0</v>
      </c>
      <c r="IE46" s="23">
        <f t="shared" si="237"/>
        <v>0</v>
      </c>
      <c r="IH46" s="170"/>
    </row>
    <row r="47" spans="1:242" s="14" customFormat="1">
      <c r="A47" s="349">
        <f t="shared" si="119"/>
        <v>44</v>
      </c>
      <c r="B47" s="27" t="s">
        <v>332</v>
      </c>
      <c r="C47" s="221" t="s">
        <v>333</v>
      </c>
      <c r="D47" s="471">
        <v>30</v>
      </c>
      <c r="E47" s="471">
        <v>6</v>
      </c>
      <c r="F47" s="471">
        <v>0</v>
      </c>
      <c r="G47" s="471">
        <v>0</v>
      </c>
      <c r="H47" s="471">
        <v>0</v>
      </c>
      <c r="I47" s="471">
        <v>0</v>
      </c>
      <c r="J47" s="471">
        <v>0</v>
      </c>
      <c r="K47" s="471">
        <v>0</v>
      </c>
      <c r="L47" s="472">
        <v>0</v>
      </c>
      <c r="M47" s="221">
        <v>0</v>
      </c>
      <c r="N47" s="221">
        <v>0</v>
      </c>
      <c r="O47" s="221">
        <v>0</v>
      </c>
      <c r="P47" s="221">
        <v>0</v>
      </c>
      <c r="Q47" s="221">
        <v>0</v>
      </c>
      <c r="R47" s="221">
        <v>0</v>
      </c>
      <c r="S47" s="221">
        <v>0</v>
      </c>
      <c r="T47" s="221">
        <v>0</v>
      </c>
      <c r="U47" s="221">
        <v>0</v>
      </c>
      <c r="V47" s="221">
        <v>0</v>
      </c>
      <c r="W47" s="221">
        <v>0</v>
      </c>
      <c r="X47" s="221">
        <v>0</v>
      </c>
      <c r="Y47" s="221">
        <v>0</v>
      </c>
      <c r="Z47" s="221">
        <v>6</v>
      </c>
      <c r="AA47" s="221">
        <v>0</v>
      </c>
      <c r="AB47" s="33">
        <v>6</v>
      </c>
      <c r="AC47" s="221">
        <v>0</v>
      </c>
      <c r="AD47" s="221">
        <v>0</v>
      </c>
      <c r="AE47" s="221">
        <v>48</v>
      </c>
      <c r="AF47" s="221">
        <v>0</v>
      </c>
      <c r="AG47" s="221">
        <v>0</v>
      </c>
      <c r="AH47" s="221">
        <v>48</v>
      </c>
      <c r="AI47" s="221">
        <v>6</v>
      </c>
      <c r="AJ47" s="221">
        <v>0</v>
      </c>
      <c r="AK47" s="221">
        <v>0</v>
      </c>
      <c r="AL47" s="221">
        <v>0</v>
      </c>
      <c r="AM47" s="33">
        <v>60</v>
      </c>
      <c r="AN47" s="33">
        <v>6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221">
        <v>0</v>
      </c>
      <c r="AU47" s="221">
        <v>6</v>
      </c>
      <c r="AV47" s="221">
        <v>0</v>
      </c>
      <c r="AW47" s="221">
        <v>0</v>
      </c>
      <c r="AX47" s="221">
        <v>6</v>
      </c>
      <c r="AY47" s="221">
        <v>0</v>
      </c>
      <c r="AZ47" s="221">
        <v>0</v>
      </c>
      <c r="BA47" s="221">
        <v>0</v>
      </c>
      <c r="BB47" s="221">
        <v>0</v>
      </c>
      <c r="BC47" s="221">
        <v>12</v>
      </c>
      <c r="BD47" s="221">
        <v>12</v>
      </c>
      <c r="BE47" s="221">
        <v>0</v>
      </c>
      <c r="BF47" s="345">
        <v>0</v>
      </c>
      <c r="BG47" s="345">
        <v>0</v>
      </c>
      <c r="BH47" s="345">
        <v>0</v>
      </c>
      <c r="BI47" s="345">
        <v>0</v>
      </c>
      <c r="BJ47" s="345">
        <v>0</v>
      </c>
      <c r="BK47" s="345">
        <v>0</v>
      </c>
      <c r="BL47" s="345">
        <v>0</v>
      </c>
      <c r="BM47" s="345">
        <v>0</v>
      </c>
      <c r="BN47" s="345">
        <v>0</v>
      </c>
      <c r="BO47" s="345">
        <v>0</v>
      </c>
      <c r="BP47" s="345">
        <v>0</v>
      </c>
      <c r="BQ47" s="345">
        <v>0</v>
      </c>
      <c r="BR47" s="345">
        <v>0</v>
      </c>
      <c r="BS47" s="345">
        <v>0</v>
      </c>
      <c r="BT47" s="345">
        <v>0</v>
      </c>
      <c r="BU47" s="345">
        <v>0</v>
      </c>
      <c r="BV47" s="345">
        <v>0</v>
      </c>
      <c r="BW47" s="345">
        <v>0</v>
      </c>
      <c r="BX47" s="345">
        <v>0</v>
      </c>
      <c r="BY47" s="345">
        <v>0</v>
      </c>
      <c r="BZ47" s="221">
        <v>0</v>
      </c>
      <c r="CA47" s="221">
        <v>0</v>
      </c>
      <c r="CB47" s="221">
        <v>0</v>
      </c>
      <c r="CC47" s="221">
        <v>0</v>
      </c>
      <c r="CD47" s="221">
        <v>0</v>
      </c>
      <c r="CE47" s="221">
        <v>0</v>
      </c>
      <c r="CF47" s="221">
        <v>0</v>
      </c>
      <c r="CG47" s="221">
        <v>0</v>
      </c>
      <c r="CH47" s="221">
        <v>0</v>
      </c>
      <c r="CI47" s="221">
        <v>0</v>
      </c>
      <c r="CJ47" s="221">
        <v>0</v>
      </c>
      <c r="CK47" s="221">
        <v>0</v>
      </c>
      <c r="CL47" s="221">
        <v>0</v>
      </c>
      <c r="CM47" s="221">
        <v>0</v>
      </c>
      <c r="CN47" s="221">
        <v>0</v>
      </c>
      <c r="CO47" s="221">
        <v>0</v>
      </c>
      <c r="CP47" s="221">
        <v>0</v>
      </c>
      <c r="CQ47" s="221">
        <v>0</v>
      </c>
      <c r="CR47" s="221">
        <v>24</v>
      </c>
      <c r="CS47" s="221">
        <v>0</v>
      </c>
      <c r="CT47" s="221">
        <v>12</v>
      </c>
      <c r="CU47" s="221">
        <v>0</v>
      </c>
      <c r="CV47" s="221">
        <v>12</v>
      </c>
      <c r="CW47" s="221">
        <v>0</v>
      </c>
      <c r="CX47" s="221">
        <v>60</v>
      </c>
      <c r="CY47" s="221">
        <v>6</v>
      </c>
      <c r="CZ47" s="221">
        <v>12</v>
      </c>
      <c r="DA47" s="221">
        <v>6</v>
      </c>
      <c r="DB47" s="221">
        <v>6</v>
      </c>
      <c r="DC47" s="221">
        <v>12</v>
      </c>
      <c r="DD47" s="221">
        <v>12</v>
      </c>
      <c r="DE47" s="221">
        <v>0</v>
      </c>
      <c r="DF47" s="221">
        <v>0</v>
      </c>
      <c r="DG47" s="221">
        <v>0</v>
      </c>
      <c r="DH47" s="33">
        <v>0</v>
      </c>
      <c r="DI47" s="33">
        <v>0</v>
      </c>
      <c r="DJ47" s="33">
        <v>0</v>
      </c>
      <c r="DK47" s="292">
        <v>43.2</v>
      </c>
      <c r="DL47" s="221">
        <v>6</v>
      </c>
      <c r="DM47" s="221">
        <v>0</v>
      </c>
      <c r="DN47" s="33">
        <v>0</v>
      </c>
      <c r="DO47" s="30">
        <f t="shared" si="120"/>
        <v>463.2</v>
      </c>
      <c r="DP47" s="19">
        <f t="shared" si="118"/>
        <v>38.6</v>
      </c>
      <c r="DQ47" s="202"/>
      <c r="DR47" s="203"/>
      <c r="DS47" s="21">
        <f t="shared" si="121"/>
        <v>0</v>
      </c>
      <c r="DT47" s="23">
        <f t="shared" si="122"/>
        <v>0</v>
      </c>
      <c r="DU47" s="23">
        <f t="shared" si="123"/>
        <v>0</v>
      </c>
      <c r="DV47" s="23">
        <f t="shared" si="124"/>
        <v>0</v>
      </c>
      <c r="DW47" s="23">
        <f t="shared" si="125"/>
        <v>0</v>
      </c>
      <c r="DX47" s="23">
        <f t="shared" si="126"/>
        <v>0</v>
      </c>
      <c r="DY47" s="23">
        <f t="shared" si="127"/>
        <v>0</v>
      </c>
      <c r="DZ47" s="23">
        <f t="shared" si="128"/>
        <v>0</v>
      </c>
      <c r="EA47" s="23">
        <f t="shared" si="129"/>
        <v>0</v>
      </c>
      <c r="EB47" s="23">
        <f t="shared" si="130"/>
        <v>0</v>
      </c>
      <c r="EC47" s="23">
        <f t="shared" si="131"/>
        <v>0</v>
      </c>
      <c r="ED47" s="23">
        <f t="shared" si="132"/>
        <v>0</v>
      </c>
      <c r="EE47" s="23">
        <f t="shared" si="133"/>
        <v>0</v>
      </c>
      <c r="EF47" s="23">
        <f t="shared" si="134"/>
        <v>0</v>
      </c>
      <c r="EG47" s="23">
        <f t="shared" si="135"/>
        <v>0</v>
      </c>
      <c r="EH47" s="23">
        <f t="shared" si="136"/>
        <v>0</v>
      </c>
      <c r="EI47" s="23">
        <f t="shared" si="137"/>
        <v>0</v>
      </c>
      <c r="EJ47" s="23">
        <f t="shared" si="138"/>
        <v>0</v>
      </c>
      <c r="EK47" s="23">
        <f t="shared" si="139"/>
        <v>0</v>
      </c>
      <c r="EL47" s="23">
        <f t="shared" si="140"/>
        <v>0</v>
      </c>
      <c r="EM47" s="23">
        <f t="shared" si="141"/>
        <v>0</v>
      </c>
      <c r="EN47" s="23">
        <f t="shared" si="142"/>
        <v>0</v>
      </c>
      <c r="EO47" s="23">
        <f t="shared" si="143"/>
        <v>0</v>
      </c>
      <c r="EP47" s="23">
        <f t="shared" si="144"/>
        <v>0</v>
      </c>
      <c r="EQ47" s="23">
        <f t="shared" si="145"/>
        <v>0</v>
      </c>
      <c r="ER47" s="23">
        <f t="shared" si="146"/>
        <v>0</v>
      </c>
      <c r="ES47" s="23">
        <f t="shared" si="147"/>
        <v>0</v>
      </c>
      <c r="ET47" s="23">
        <f t="shared" si="148"/>
        <v>0</v>
      </c>
      <c r="EU47" s="23">
        <f t="shared" si="149"/>
        <v>0</v>
      </c>
      <c r="EV47" s="23">
        <f t="shared" si="150"/>
        <v>0</v>
      </c>
      <c r="EW47" s="23">
        <f t="shared" si="151"/>
        <v>0</v>
      </c>
      <c r="EX47" s="23">
        <f t="shared" si="152"/>
        <v>0</v>
      </c>
      <c r="EY47" s="23">
        <f t="shared" si="153"/>
        <v>0</v>
      </c>
      <c r="EZ47" s="23">
        <f t="shared" si="154"/>
        <v>0</v>
      </c>
      <c r="FA47" s="23">
        <f t="shared" si="155"/>
        <v>0</v>
      </c>
      <c r="FB47" s="23">
        <f t="shared" si="156"/>
        <v>0</v>
      </c>
      <c r="FC47" s="23">
        <f t="shared" si="157"/>
        <v>0</v>
      </c>
      <c r="FD47" s="23">
        <f t="shared" si="158"/>
        <v>0</v>
      </c>
      <c r="FE47" s="23">
        <f t="shared" si="159"/>
        <v>0</v>
      </c>
      <c r="FF47" s="23">
        <f t="shared" si="160"/>
        <v>0</v>
      </c>
      <c r="FG47" s="23">
        <f t="shared" si="161"/>
        <v>0</v>
      </c>
      <c r="FH47" s="23">
        <f t="shared" si="162"/>
        <v>0</v>
      </c>
      <c r="FI47" s="23">
        <f t="shared" si="163"/>
        <v>0</v>
      </c>
      <c r="FJ47" s="23">
        <f t="shared" si="164"/>
        <v>0</v>
      </c>
      <c r="FK47" s="23">
        <f t="shared" si="165"/>
        <v>0</v>
      </c>
      <c r="FL47" s="23">
        <f t="shared" si="166"/>
        <v>0</v>
      </c>
      <c r="FM47" s="23">
        <f t="shared" si="167"/>
        <v>0</v>
      </c>
      <c r="FN47" s="23">
        <f t="shared" si="168"/>
        <v>0</v>
      </c>
      <c r="FO47" s="23">
        <f t="shared" si="169"/>
        <v>0</v>
      </c>
      <c r="FP47" s="23">
        <f t="shared" si="170"/>
        <v>0</v>
      </c>
      <c r="FQ47" s="23">
        <f t="shared" si="171"/>
        <v>0</v>
      </c>
      <c r="FR47" s="23">
        <f t="shared" si="172"/>
        <v>0</v>
      </c>
      <c r="FS47" s="23">
        <f t="shared" si="173"/>
        <v>0</v>
      </c>
      <c r="FT47" s="23">
        <f t="shared" si="174"/>
        <v>0</v>
      </c>
      <c r="FU47" s="23">
        <f t="shared" si="175"/>
        <v>0</v>
      </c>
      <c r="FV47" s="23">
        <f t="shared" si="176"/>
        <v>0</v>
      </c>
      <c r="FW47" s="23">
        <f t="shared" si="177"/>
        <v>0</v>
      </c>
      <c r="FX47" s="23">
        <f t="shared" si="178"/>
        <v>0</v>
      </c>
      <c r="FY47" s="23">
        <f t="shared" si="179"/>
        <v>0</v>
      </c>
      <c r="FZ47" s="23">
        <f t="shared" si="180"/>
        <v>0</v>
      </c>
      <c r="GA47" s="23">
        <f t="shared" si="181"/>
        <v>0</v>
      </c>
      <c r="GB47" s="23">
        <f t="shared" si="182"/>
        <v>0</v>
      </c>
      <c r="GC47" s="23">
        <f t="shared" si="183"/>
        <v>0</v>
      </c>
      <c r="GD47" s="23">
        <f t="shared" si="184"/>
        <v>0</v>
      </c>
      <c r="GE47" s="23">
        <f t="shared" si="185"/>
        <v>0</v>
      </c>
      <c r="GF47" s="23">
        <f t="shared" si="186"/>
        <v>0</v>
      </c>
      <c r="GG47" s="23">
        <f t="shared" si="187"/>
        <v>0</v>
      </c>
      <c r="GH47" s="23">
        <f t="shared" si="188"/>
        <v>0</v>
      </c>
      <c r="GI47" s="23">
        <f t="shared" si="189"/>
        <v>0</v>
      </c>
      <c r="GJ47" s="23">
        <f t="shared" si="190"/>
        <v>0</v>
      </c>
      <c r="GK47" s="23">
        <f t="shared" si="191"/>
        <v>0</v>
      </c>
      <c r="GL47" s="23">
        <f t="shared" si="192"/>
        <v>0</v>
      </c>
      <c r="GM47" s="23">
        <f t="shared" si="193"/>
        <v>0</v>
      </c>
      <c r="GN47" s="23">
        <f t="shared" si="194"/>
        <v>0</v>
      </c>
      <c r="GO47" s="23">
        <f t="shared" si="195"/>
        <v>0</v>
      </c>
      <c r="GP47" s="23">
        <f t="shared" si="196"/>
        <v>0</v>
      </c>
      <c r="GQ47" s="23">
        <f t="shared" si="197"/>
        <v>0</v>
      </c>
      <c r="GR47" s="23">
        <f t="shared" si="198"/>
        <v>0</v>
      </c>
      <c r="GS47" s="23">
        <f t="shared" si="199"/>
        <v>0</v>
      </c>
      <c r="GT47" s="23">
        <f t="shared" si="200"/>
        <v>0</v>
      </c>
      <c r="GU47" s="23">
        <f t="shared" si="201"/>
        <v>0</v>
      </c>
      <c r="GV47" s="23">
        <f t="shared" si="202"/>
        <v>0</v>
      </c>
      <c r="GW47" s="23">
        <f t="shared" si="203"/>
        <v>0</v>
      </c>
      <c r="GX47" s="23">
        <f t="shared" si="204"/>
        <v>0</v>
      </c>
      <c r="GY47" s="23">
        <f t="shared" si="205"/>
        <v>0</v>
      </c>
      <c r="GZ47" s="23">
        <f t="shared" si="206"/>
        <v>0</v>
      </c>
      <c r="HA47" s="23">
        <f t="shared" si="207"/>
        <v>0</v>
      </c>
      <c r="HB47" s="23">
        <f t="shared" si="208"/>
        <v>0</v>
      </c>
      <c r="HC47" s="23">
        <f t="shared" si="209"/>
        <v>0</v>
      </c>
      <c r="HD47" s="23">
        <f t="shared" si="210"/>
        <v>0</v>
      </c>
      <c r="HE47" s="23">
        <f t="shared" si="211"/>
        <v>0</v>
      </c>
      <c r="HF47" s="23">
        <f t="shared" si="212"/>
        <v>0</v>
      </c>
      <c r="HG47" s="23">
        <f t="shared" si="213"/>
        <v>0</v>
      </c>
      <c r="HH47" s="23">
        <f t="shared" si="214"/>
        <v>0</v>
      </c>
      <c r="HI47" s="23">
        <f t="shared" si="215"/>
        <v>0</v>
      </c>
      <c r="HJ47" s="23">
        <f t="shared" si="216"/>
        <v>0</v>
      </c>
      <c r="HK47" s="23">
        <f t="shared" si="217"/>
        <v>0</v>
      </c>
      <c r="HL47" s="23">
        <f t="shared" si="218"/>
        <v>0</v>
      </c>
      <c r="HM47" s="23">
        <f t="shared" si="219"/>
        <v>0</v>
      </c>
      <c r="HN47" s="23">
        <f t="shared" si="220"/>
        <v>0</v>
      </c>
      <c r="HO47" s="23">
        <f t="shared" si="221"/>
        <v>0</v>
      </c>
      <c r="HP47" s="23">
        <f t="shared" si="222"/>
        <v>0</v>
      </c>
      <c r="HQ47" s="23">
        <f t="shared" si="223"/>
        <v>0</v>
      </c>
      <c r="HR47" s="23">
        <f t="shared" si="224"/>
        <v>0</v>
      </c>
      <c r="HS47" s="23">
        <f t="shared" si="225"/>
        <v>0</v>
      </c>
      <c r="HT47" s="23">
        <f t="shared" si="226"/>
        <v>0</v>
      </c>
      <c r="HU47" s="23">
        <f t="shared" si="227"/>
        <v>0</v>
      </c>
      <c r="HV47" s="23">
        <f t="shared" si="228"/>
        <v>0</v>
      </c>
      <c r="HW47" s="23">
        <f t="shared" si="229"/>
        <v>0</v>
      </c>
      <c r="HX47" s="23">
        <f t="shared" si="230"/>
        <v>0</v>
      </c>
      <c r="HY47" s="23">
        <f t="shared" si="231"/>
        <v>0</v>
      </c>
      <c r="HZ47" s="23">
        <f t="shared" si="232"/>
        <v>0</v>
      </c>
      <c r="IA47" s="23">
        <f t="shared" si="233"/>
        <v>0</v>
      </c>
      <c r="IB47" s="23">
        <f t="shared" si="234"/>
        <v>0</v>
      </c>
      <c r="IC47" s="23">
        <f t="shared" si="235"/>
        <v>0</v>
      </c>
      <c r="ID47" s="23">
        <f t="shared" si="236"/>
        <v>0</v>
      </c>
      <c r="IE47" s="23">
        <f t="shared" si="237"/>
        <v>0</v>
      </c>
      <c r="IH47" s="170"/>
    </row>
    <row r="48" spans="1:242" s="14" customFormat="1">
      <c r="A48" s="349">
        <f t="shared" si="119"/>
        <v>45</v>
      </c>
      <c r="B48" s="27" t="s">
        <v>398</v>
      </c>
      <c r="C48" s="221" t="s">
        <v>303</v>
      </c>
      <c r="D48" s="471">
        <v>0</v>
      </c>
      <c r="E48" s="471">
        <v>0</v>
      </c>
      <c r="F48" s="471">
        <v>0</v>
      </c>
      <c r="G48" s="471">
        <v>0</v>
      </c>
      <c r="H48" s="471">
        <v>0</v>
      </c>
      <c r="I48" s="471">
        <v>0</v>
      </c>
      <c r="J48" s="471">
        <v>0</v>
      </c>
      <c r="K48" s="471">
        <v>0</v>
      </c>
      <c r="L48" s="472">
        <v>0</v>
      </c>
      <c r="M48" s="221">
        <v>0</v>
      </c>
      <c r="N48" s="221">
        <v>0</v>
      </c>
      <c r="O48" s="221">
        <v>0</v>
      </c>
      <c r="P48" s="221">
        <v>0</v>
      </c>
      <c r="Q48" s="221">
        <v>0</v>
      </c>
      <c r="R48" s="221">
        <v>0</v>
      </c>
      <c r="S48" s="221">
        <v>0</v>
      </c>
      <c r="T48" s="221">
        <v>0</v>
      </c>
      <c r="U48" s="221">
        <v>0</v>
      </c>
      <c r="V48" s="221">
        <v>0</v>
      </c>
      <c r="W48" s="221">
        <v>0</v>
      </c>
      <c r="X48" s="221">
        <v>0</v>
      </c>
      <c r="Y48" s="221">
        <v>0</v>
      </c>
      <c r="Z48" s="221">
        <v>0</v>
      </c>
      <c r="AA48" s="221">
        <v>0</v>
      </c>
      <c r="AB48" s="33">
        <v>0</v>
      </c>
      <c r="AC48" s="221">
        <v>0</v>
      </c>
      <c r="AD48" s="221">
        <v>0</v>
      </c>
      <c r="AE48" s="221">
        <v>0</v>
      </c>
      <c r="AF48" s="221">
        <v>0</v>
      </c>
      <c r="AG48" s="221">
        <v>0</v>
      </c>
      <c r="AH48" s="221">
        <v>0</v>
      </c>
      <c r="AI48" s="221">
        <v>0</v>
      </c>
      <c r="AJ48" s="221">
        <v>0</v>
      </c>
      <c r="AK48" s="221">
        <v>0</v>
      </c>
      <c r="AL48" s="221">
        <v>0</v>
      </c>
      <c r="AM48" s="33">
        <v>0</v>
      </c>
      <c r="AN48" s="33">
        <v>0</v>
      </c>
      <c r="AO48" s="33">
        <v>0</v>
      </c>
      <c r="AP48" s="33">
        <v>0</v>
      </c>
      <c r="AQ48" s="33">
        <v>0</v>
      </c>
      <c r="AR48" s="33">
        <v>0</v>
      </c>
      <c r="AS48" s="33">
        <v>0</v>
      </c>
      <c r="AT48" s="221">
        <v>0</v>
      </c>
      <c r="AU48" s="221">
        <v>0</v>
      </c>
      <c r="AV48" s="221">
        <v>0</v>
      </c>
      <c r="AW48" s="221">
        <v>0</v>
      </c>
      <c r="AX48" s="221">
        <v>0</v>
      </c>
      <c r="AY48" s="221">
        <v>0</v>
      </c>
      <c r="AZ48" s="221">
        <v>0</v>
      </c>
      <c r="BA48" s="221">
        <v>0</v>
      </c>
      <c r="BB48" s="221">
        <v>0</v>
      </c>
      <c r="BC48" s="221">
        <v>0</v>
      </c>
      <c r="BD48" s="221">
        <v>0</v>
      </c>
      <c r="BE48" s="221">
        <v>0</v>
      </c>
      <c r="BF48" s="345">
        <v>6</v>
      </c>
      <c r="BG48" s="345">
        <v>0</v>
      </c>
      <c r="BH48" s="345">
        <v>0</v>
      </c>
      <c r="BI48" s="345">
        <v>0</v>
      </c>
      <c r="BJ48" s="345">
        <v>0</v>
      </c>
      <c r="BK48" s="345">
        <v>0</v>
      </c>
      <c r="BL48" s="345">
        <v>0</v>
      </c>
      <c r="BM48" s="345">
        <v>0</v>
      </c>
      <c r="BN48" s="345">
        <v>0</v>
      </c>
      <c r="BO48" s="345">
        <v>0</v>
      </c>
      <c r="BP48" s="345">
        <v>0</v>
      </c>
      <c r="BQ48" s="345">
        <v>0</v>
      </c>
      <c r="BR48" s="345">
        <v>0</v>
      </c>
      <c r="BS48" s="345">
        <v>0</v>
      </c>
      <c r="BT48" s="345">
        <v>0</v>
      </c>
      <c r="BU48" s="345">
        <v>0</v>
      </c>
      <c r="BV48" s="345">
        <v>0</v>
      </c>
      <c r="BW48" s="345">
        <v>0</v>
      </c>
      <c r="BX48" s="345">
        <v>0</v>
      </c>
      <c r="BY48" s="345">
        <v>0</v>
      </c>
      <c r="BZ48" s="221">
        <v>0</v>
      </c>
      <c r="CA48" s="221">
        <v>0</v>
      </c>
      <c r="CB48" s="221">
        <v>0</v>
      </c>
      <c r="CC48" s="221">
        <v>0</v>
      </c>
      <c r="CD48" s="221">
        <v>0</v>
      </c>
      <c r="CE48" s="221">
        <v>0</v>
      </c>
      <c r="CF48" s="221">
        <v>6</v>
      </c>
      <c r="CG48" s="221">
        <v>0</v>
      </c>
      <c r="CH48" s="221">
        <v>0</v>
      </c>
      <c r="CI48" s="221">
        <v>0</v>
      </c>
      <c r="CJ48" s="221">
        <v>0</v>
      </c>
      <c r="CK48" s="221">
        <v>0</v>
      </c>
      <c r="CL48" s="221">
        <v>0</v>
      </c>
      <c r="CM48" s="221">
        <v>0</v>
      </c>
      <c r="CN48" s="221">
        <v>0</v>
      </c>
      <c r="CO48" s="221">
        <v>0</v>
      </c>
      <c r="CP48" s="221">
        <v>0</v>
      </c>
      <c r="CQ48" s="221">
        <v>0</v>
      </c>
      <c r="CR48" s="221">
        <v>0</v>
      </c>
      <c r="CS48" s="221">
        <v>0</v>
      </c>
      <c r="CT48" s="221">
        <v>0</v>
      </c>
      <c r="CU48" s="221">
        <v>0</v>
      </c>
      <c r="CV48" s="221">
        <v>0</v>
      </c>
      <c r="CW48" s="221">
        <v>0</v>
      </c>
      <c r="CX48" s="221">
        <v>0</v>
      </c>
      <c r="CY48" s="221">
        <v>0</v>
      </c>
      <c r="CZ48" s="221">
        <v>0</v>
      </c>
      <c r="DA48" s="221">
        <v>0</v>
      </c>
      <c r="DB48" s="221">
        <v>0</v>
      </c>
      <c r="DC48" s="221">
        <v>0</v>
      </c>
      <c r="DD48" s="221">
        <v>0</v>
      </c>
      <c r="DE48" s="221">
        <v>0</v>
      </c>
      <c r="DF48" s="221">
        <v>0</v>
      </c>
      <c r="DG48" s="221">
        <v>0</v>
      </c>
      <c r="DH48" s="33">
        <v>0</v>
      </c>
      <c r="DI48" s="33">
        <v>0</v>
      </c>
      <c r="DJ48" s="33">
        <v>48</v>
      </c>
      <c r="DK48" s="292">
        <v>0</v>
      </c>
      <c r="DL48" s="221">
        <v>0</v>
      </c>
      <c r="DM48" s="221">
        <v>0</v>
      </c>
      <c r="DN48" s="33">
        <v>0</v>
      </c>
      <c r="DO48" s="30">
        <f t="shared" si="120"/>
        <v>60</v>
      </c>
      <c r="DP48" s="19">
        <f t="shared" si="118"/>
        <v>5</v>
      </c>
      <c r="DQ48" s="202"/>
      <c r="DR48" s="203"/>
      <c r="DS48" s="21">
        <f t="shared" si="121"/>
        <v>0</v>
      </c>
      <c r="DT48" s="23">
        <f t="shared" si="122"/>
        <v>0</v>
      </c>
      <c r="DU48" s="23">
        <f t="shared" si="123"/>
        <v>0</v>
      </c>
      <c r="DV48" s="23">
        <f t="shared" si="124"/>
        <v>0</v>
      </c>
      <c r="DW48" s="23">
        <f t="shared" si="125"/>
        <v>0</v>
      </c>
      <c r="DX48" s="23">
        <f t="shared" si="126"/>
        <v>0</v>
      </c>
      <c r="DY48" s="23">
        <f t="shared" si="127"/>
        <v>0</v>
      </c>
      <c r="DZ48" s="23">
        <f t="shared" si="128"/>
        <v>0</v>
      </c>
      <c r="EA48" s="23">
        <f t="shared" si="129"/>
        <v>0</v>
      </c>
      <c r="EB48" s="23">
        <f t="shared" si="130"/>
        <v>0</v>
      </c>
      <c r="EC48" s="23">
        <f t="shared" si="131"/>
        <v>0</v>
      </c>
      <c r="ED48" s="23">
        <f t="shared" si="132"/>
        <v>0</v>
      </c>
      <c r="EE48" s="23">
        <f t="shared" si="133"/>
        <v>0</v>
      </c>
      <c r="EF48" s="23">
        <f t="shared" si="134"/>
        <v>0</v>
      </c>
      <c r="EG48" s="23">
        <f t="shared" si="135"/>
        <v>0</v>
      </c>
      <c r="EH48" s="23">
        <f t="shared" si="136"/>
        <v>0</v>
      </c>
      <c r="EI48" s="23">
        <f t="shared" si="137"/>
        <v>0</v>
      </c>
      <c r="EJ48" s="23">
        <f t="shared" si="138"/>
        <v>0</v>
      </c>
      <c r="EK48" s="23">
        <f t="shared" si="139"/>
        <v>0</v>
      </c>
      <c r="EL48" s="23">
        <f t="shared" si="140"/>
        <v>0</v>
      </c>
      <c r="EM48" s="23">
        <f t="shared" si="141"/>
        <v>0</v>
      </c>
      <c r="EN48" s="23">
        <f t="shared" si="142"/>
        <v>0</v>
      </c>
      <c r="EO48" s="23">
        <f t="shared" si="143"/>
        <v>0</v>
      </c>
      <c r="EP48" s="23">
        <f t="shared" si="144"/>
        <v>0</v>
      </c>
      <c r="EQ48" s="23">
        <f t="shared" si="145"/>
        <v>0</v>
      </c>
      <c r="ER48" s="23">
        <f t="shared" si="146"/>
        <v>0</v>
      </c>
      <c r="ES48" s="23">
        <f t="shared" si="147"/>
        <v>0</v>
      </c>
      <c r="ET48" s="23">
        <f t="shared" si="148"/>
        <v>0</v>
      </c>
      <c r="EU48" s="23">
        <f t="shared" si="149"/>
        <v>0</v>
      </c>
      <c r="EV48" s="23">
        <f t="shared" si="150"/>
        <v>0</v>
      </c>
      <c r="EW48" s="23">
        <f t="shared" si="151"/>
        <v>0</v>
      </c>
      <c r="EX48" s="23">
        <f t="shared" si="152"/>
        <v>0</v>
      </c>
      <c r="EY48" s="23">
        <f t="shared" si="153"/>
        <v>0</v>
      </c>
      <c r="EZ48" s="23">
        <f t="shared" si="154"/>
        <v>0</v>
      </c>
      <c r="FA48" s="23">
        <f t="shared" si="155"/>
        <v>0</v>
      </c>
      <c r="FB48" s="23">
        <f t="shared" si="156"/>
        <v>0</v>
      </c>
      <c r="FC48" s="23">
        <f t="shared" si="157"/>
        <v>0</v>
      </c>
      <c r="FD48" s="23">
        <f t="shared" si="158"/>
        <v>0</v>
      </c>
      <c r="FE48" s="23">
        <f t="shared" si="159"/>
        <v>0</v>
      </c>
      <c r="FF48" s="23">
        <f t="shared" si="160"/>
        <v>0</v>
      </c>
      <c r="FG48" s="23">
        <f t="shared" si="161"/>
        <v>0</v>
      </c>
      <c r="FH48" s="23">
        <f t="shared" si="162"/>
        <v>0</v>
      </c>
      <c r="FI48" s="23">
        <f t="shared" si="163"/>
        <v>0</v>
      </c>
      <c r="FJ48" s="23">
        <f t="shared" si="164"/>
        <v>0</v>
      </c>
      <c r="FK48" s="23">
        <f t="shared" si="165"/>
        <v>0</v>
      </c>
      <c r="FL48" s="23">
        <f t="shared" si="166"/>
        <v>0</v>
      </c>
      <c r="FM48" s="23">
        <f t="shared" si="167"/>
        <v>0</v>
      </c>
      <c r="FN48" s="23">
        <f t="shared" si="168"/>
        <v>0</v>
      </c>
      <c r="FO48" s="23">
        <f t="shared" si="169"/>
        <v>0</v>
      </c>
      <c r="FP48" s="23">
        <f t="shared" si="170"/>
        <v>0</v>
      </c>
      <c r="FQ48" s="23">
        <f t="shared" si="171"/>
        <v>0</v>
      </c>
      <c r="FR48" s="23">
        <f t="shared" si="172"/>
        <v>0</v>
      </c>
      <c r="FS48" s="23">
        <f t="shared" si="173"/>
        <v>0</v>
      </c>
      <c r="FT48" s="23">
        <f t="shared" si="174"/>
        <v>0</v>
      </c>
      <c r="FU48" s="23">
        <f t="shared" si="175"/>
        <v>0</v>
      </c>
      <c r="FV48" s="23">
        <f t="shared" si="176"/>
        <v>0</v>
      </c>
      <c r="FW48" s="23">
        <f t="shared" si="177"/>
        <v>0</v>
      </c>
      <c r="FX48" s="23">
        <f t="shared" si="178"/>
        <v>0</v>
      </c>
      <c r="FY48" s="23">
        <f t="shared" si="179"/>
        <v>0</v>
      </c>
      <c r="FZ48" s="23">
        <f t="shared" si="180"/>
        <v>0</v>
      </c>
      <c r="GA48" s="23">
        <f t="shared" si="181"/>
        <v>0</v>
      </c>
      <c r="GB48" s="23">
        <f t="shared" si="182"/>
        <v>0</v>
      </c>
      <c r="GC48" s="23">
        <f t="shared" si="183"/>
        <v>0</v>
      </c>
      <c r="GD48" s="23">
        <f t="shared" si="184"/>
        <v>0</v>
      </c>
      <c r="GE48" s="23">
        <f t="shared" si="185"/>
        <v>0</v>
      </c>
      <c r="GF48" s="23">
        <f t="shared" si="186"/>
        <v>0</v>
      </c>
      <c r="GG48" s="23">
        <f t="shared" si="187"/>
        <v>0</v>
      </c>
      <c r="GH48" s="23">
        <f t="shared" si="188"/>
        <v>0</v>
      </c>
      <c r="GI48" s="23">
        <f t="shared" si="189"/>
        <v>0</v>
      </c>
      <c r="GJ48" s="23">
        <f t="shared" si="190"/>
        <v>0</v>
      </c>
      <c r="GK48" s="23">
        <f t="shared" si="191"/>
        <v>0</v>
      </c>
      <c r="GL48" s="23">
        <f t="shared" si="192"/>
        <v>0</v>
      </c>
      <c r="GM48" s="23">
        <f t="shared" si="193"/>
        <v>0</v>
      </c>
      <c r="GN48" s="23">
        <f t="shared" si="194"/>
        <v>0</v>
      </c>
      <c r="GO48" s="23">
        <f t="shared" si="195"/>
        <v>0</v>
      </c>
      <c r="GP48" s="23">
        <f t="shared" si="196"/>
        <v>0</v>
      </c>
      <c r="GQ48" s="23">
        <f t="shared" si="197"/>
        <v>0</v>
      </c>
      <c r="GR48" s="23">
        <f t="shared" si="198"/>
        <v>0</v>
      </c>
      <c r="GS48" s="23">
        <f t="shared" si="199"/>
        <v>0</v>
      </c>
      <c r="GT48" s="23">
        <f t="shared" si="200"/>
        <v>0</v>
      </c>
      <c r="GU48" s="23">
        <f t="shared" si="201"/>
        <v>0</v>
      </c>
      <c r="GV48" s="23">
        <f t="shared" si="202"/>
        <v>0</v>
      </c>
      <c r="GW48" s="23">
        <f t="shared" si="203"/>
        <v>0</v>
      </c>
      <c r="GX48" s="23">
        <f t="shared" si="204"/>
        <v>0</v>
      </c>
      <c r="GY48" s="23">
        <f t="shared" si="205"/>
        <v>0</v>
      </c>
      <c r="GZ48" s="23">
        <f t="shared" si="206"/>
        <v>0</v>
      </c>
      <c r="HA48" s="23">
        <f t="shared" si="207"/>
        <v>0</v>
      </c>
      <c r="HB48" s="23">
        <f t="shared" si="208"/>
        <v>0</v>
      </c>
      <c r="HC48" s="23">
        <f t="shared" si="209"/>
        <v>0</v>
      </c>
      <c r="HD48" s="23">
        <f t="shared" si="210"/>
        <v>0</v>
      </c>
      <c r="HE48" s="23">
        <f t="shared" si="211"/>
        <v>0</v>
      </c>
      <c r="HF48" s="23">
        <f t="shared" si="212"/>
        <v>0</v>
      </c>
      <c r="HG48" s="23">
        <f t="shared" si="213"/>
        <v>0</v>
      </c>
      <c r="HH48" s="23">
        <f t="shared" si="214"/>
        <v>0</v>
      </c>
      <c r="HI48" s="23">
        <f t="shared" si="215"/>
        <v>0</v>
      </c>
      <c r="HJ48" s="23">
        <f t="shared" si="216"/>
        <v>0</v>
      </c>
      <c r="HK48" s="23">
        <f t="shared" si="217"/>
        <v>0</v>
      </c>
      <c r="HL48" s="23">
        <f t="shared" si="218"/>
        <v>0</v>
      </c>
      <c r="HM48" s="23">
        <f t="shared" si="219"/>
        <v>0</v>
      </c>
      <c r="HN48" s="23">
        <f t="shared" si="220"/>
        <v>0</v>
      </c>
      <c r="HO48" s="23">
        <f t="shared" si="221"/>
        <v>0</v>
      </c>
      <c r="HP48" s="23">
        <f t="shared" si="222"/>
        <v>0</v>
      </c>
      <c r="HQ48" s="23">
        <f t="shared" si="223"/>
        <v>0</v>
      </c>
      <c r="HR48" s="23">
        <f t="shared" si="224"/>
        <v>0</v>
      </c>
      <c r="HS48" s="23">
        <f t="shared" si="225"/>
        <v>0</v>
      </c>
      <c r="HT48" s="23">
        <f t="shared" si="226"/>
        <v>0</v>
      </c>
      <c r="HU48" s="23">
        <f t="shared" si="227"/>
        <v>0</v>
      </c>
      <c r="HV48" s="23">
        <f t="shared" si="228"/>
        <v>0</v>
      </c>
      <c r="HW48" s="23">
        <f t="shared" si="229"/>
        <v>0</v>
      </c>
      <c r="HX48" s="23">
        <f t="shared" si="230"/>
        <v>0</v>
      </c>
      <c r="HY48" s="23">
        <f t="shared" si="231"/>
        <v>0</v>
      </c>
      <c r="HZ48" s="23">
        <f t="shared" si="232"/>
        <v>0</v>
      </c>
      <c r="IA48" s="23">
        <f t="shared" si="233"/>
        <v>0</v>
      </c>
      <c r="IB48" s="23">
        <f t="shared" si="234"/>
        <v>0</v>
      </c>
      <c r="IC48" s="23">
        <f t="shared" si="235"/>
        <v>0</v>
      </c>
      <c r="ID48" s="23">
        <f t="shared" si="236"/>
        <v>0</v>
      </c>
      <c r="IE48" s="23">
        <f t="shared" si="237"/>
        <v>0</v>
      </c>
      <c r="IH48" s="170"/>
    </row>
    <row r="49" spans="1:242" s="14" customFormat="1">
      <c r="A49" s="349">
        <f t="shared" si="119"/>
        <v>46</v>
      </c>
      <c r="B49" s="27" t="s">
        <v>334</v>
      </c>
      <c r="C49" s="221" t="s">
        <v>302</v>
      </c>
      <c r="D49" s="471">
        <v>0</v>
      </c>
      <c r="E49" s="471">
        <v>0</v>
      </c>
      <c r="F49" s="471">
        <v>0</v>
      </c>
      <c r="G49" s="471">
        <v>0</v>
      </c>
      <c r="H49" s="471">
        <v>0</v>
      </c>
      <c r="I49" s="471">
        <v>0</v>
      </c>
      <c r="J49" s="471">
        <v>0</v>
      </c>
      <c r="K49" s="471">
        <v>0</v>
      </c>
      <c r="L49" s="472">
        <v>0</v>
      </c>
      <c r="M49" s="221">
        <v>0</v>
      </c>
      <c r="N49" s="221">
        <v>0</v>
      </c>
      <c r="O49" s="221">
        <v>6</v>
      </c>
      <c r="P49" s="221">
        <v>0</v>
      </c>
      <c r="Q49" s="221">
        <v>0</v>
      </c>
      <c r="R49" s="221">
        <v>0</v>
      </c>
      <c r="S49" s="221">
        <v>0</v>
      </c>
      <c r="T49" s="221">
        <v>0</v>
      </c>
      <c r="U49" s="221">
        <v>0</v>
      </c>
      <c r="V49" s="221">
        <v>0</v>
      </c>
      <c r="W49" s="221">
        <v>0</v>
      </c>
      <c r="X49" s="221">
        <v>0</v>
      </c>
      <c r="Y49" s="221">
        <v>0</v>
      </c>
      <c r="Z49" s="221">
        <v>0</v>
      </c>
      <c r="AA49" s="221">
        <v>0</v>
      </c>
      <c r="AB49" s="33">
        <v>0</v>
      </c>
      <c r="AC49" s="221">
        <v>0</v>
      </c>
      <c r="AD49" s="221">
        <v>0</v>
      </c>
      <c r="AE49" s="221">
        <v>0</v>
      </c>
      <c r="AF49" s="221">
        <v>0</v>
      </c>
      <c r="AG49" s="221">
        <v>0</v>
      </c>
      <c r="AH49" s="221">
        <v>0</v>
      </c>
      <c r="AI49" s="221">
        <v>0</v>
      </c>
      <c r="AJ49" s="221">
        <v>0</v>
      </c>
      <c r="AK49" s="221">
        <v>0</v>
      </c>
      <c r="AL49" s="221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221">
        <v>0</v>
      </c>
      <c r="AU49" s="221">
        <v>0</v>
      </c>
      <c r="AV49" s="221">
        <v>0</v>
      </c>
      <c r="AW49" s="221">
        <v>0</v>
      </c>
      <c r="AX49" s="221">
        <v>0</v>
      </c>
      <c r="AY49" s="221">
        <v>0</v>
      </c>
      <c r="AZ49" s="221">
        <v>0</v>
      </c>
      <c r="BA49" s="221">
        <v>0</v>
      </c>
      <c r="BB49" s="221">
        <v>0</v>
      </c>
      <c r="BC49" s="221">
        <v>0</v>
      </c>
      <c r="BD49" s="221">
        <v>0</v>
      </c>
      <c r="BE49" s="221">
        <v>0</v>
      </c>
      <c r="BF49" s="345">
        <v>2</v>
      </c>
      <c r="BG49" s="345">
        <v>0</v>
      </c>
      <c r="BH49" s="345">
        <v>0</v>
      </c>
      <c r="BI49" s="345">
        <v>0</v>
      </c>
      <c r="BJ49" s="345">
        <v>0</v>
      </c>
      <c r="BK49" s="345">
        <v>0</v>
      </c>
      <c r="BL49" s="345">
        <v>0</v>
      </c>
      <c r="BM49" s="345">
        <v>0</v>
      </c>
      <c r="BN49" s="345">
        <v>0</v>
      </c>
      <c r="BO49" s="345">
        <v>0</v>
      </c>
      <c r="BP49" s="345">
        <v>0</v>
      </c>
      <c r="BQ49" s="345">
        <v>0</v>
      </c>
      <c r="BR49" s="345">
        <v>0</v>
      </c>
      <c r="BS49" s="345">
        <v>0</v>
      </c>
      <c r="BT49" s="345">
        <v>0</v>
      </c>
      <c r="BU49" s="345">
        <v>6</v>
      </c>
      <c r="BV49" s="345">
        <v>0</v>
      </c>
      <c r="BW49" s="345">
        <v>0</v>
      </c>
      <c r="BX49" s="345">
        <v>0</v>
      </c>
      <c r="BY49" s="345">
        <v>0</v>
      </c>
      <c r="BZ49" s="221">
        <v>0</v>
      </c>
      <c r="CA49" s="221">
        <v>0</v>
      </c>
      <c r="CB49" s="221">
        <v>0</v>
      </c>
      <c r="CC49" s="221">
        <v>0</v>
      </c>
      <c r="CD49" s="221">
        <v>0</v>
      </c>
      <c r="CE49" s="221">
        <v>0</v>
      </c>
      <c r="CF49" s="221">
        <v>0</v>
      </c>
      <c r="CG49" s="221">
        <v>0</v>
      </c>
      <c r="CH49" s="221">
        <v>0</v>
      </c>
      <c r="CI49" s="221">
        <v>0</v>
      </c>
      <c r="CJ49" s="221">
        <v>0</v>
      </c>
      <c r="CK49" s="221">
        <v>0</v>
      </c>
      <c r="CL49" s="221">
        <v>0</v>
      </c>
      <c r="CM49" s="221">
        <v>0</v>
      </c>
      <c r="CN49" s="221">
        <v>0</v>
      </c>
      <c r="CO49" s="221">
        <v>0</v>
      </c>
      <c r="CP49" s="221">
        <v>0</v>
      </c>
      <c r="CQ49" s="221">
        <v>0</v>
      </c>
      <c r="CR49" s="221">
        <v>0</v>
      </c>
      <c r="CS49" s="221">
        <v>0</v>
      </c>
      <c r="CT49" s="221">
        <v>0</v>
      </c>
      <c r="CU49" s="221">
        <v>0</v>
      </c>
      <c r="CV49" s="221">
        <v>0</v>
      </c>
      <c r="CW49" s="221">
        <v>0</v>
      </c>
      <c r="CX49" s="221">
        <v>6</v>
      </c>
      <c r="CY49" s="221">
        <v>6</v>
      </c>
      <c r="CZ49" s="221">
        <v>6</v>
      </c>
      <c r="DA49" s="221">
        <v>6</v>
      </c>
      <c r="DB49" s="221">
        <v>6</v>
      </c>
      <c r="DC49" s="221">
        <v>6</v>
      </c>
      <c r="DD49" s="221">
        <v>0</v>
      </c>
      <c r="DE49" s="221">
        <v>0</v>
      </c>
      <c r="DF49" s="221">
        <v>0</v>
      </c>
      <c r="DG49" s="221">
        <v>0</v>
      </c>
      <c r="DH49" s="33">
        <v>0</v>
      </c>
      <c r="DI49" s="33">
        <v>0</v>
      </c>
      <c r="DJ49" s="33">
        <v>0</v>
      </c>
      <c r="DK49" s="292">
        <v>0</v>
      </c>
      <c r="DL49" s="221">
        <v>0</v>
      </c>
      <c r="DM49" s="221">
        <v>0</v>
      </c>
      <c r="DN49" s="33">
        <v>0</v>
      </c>
      <c r="DO49" s="30">
        <f t="shared" si="120"/>
        <v>50</v>
      </c>
      <c r="DP49" s="19">
        <f t="shared" si="118"/>
        <v>4.166666666666667</v>
      </c>
      <c r="DQ49" s="202"/>
      <c r="DR49" s="203"/>
      <c r="DS49" s="21">
        <f t="shared" si="121"/>
        <v>0</v>
      </c>
      <c r="DT49" s="23">
        <f t="shared" si="122"/>
        <v>0</v>
      </c>
      <c r="DU49" s="23">
        <f t="shared" si="123"/>
        <v>0</v>
      </c>
      <c r="DV49" s="23">
        <f t="shared" si="124"/>
        <v>0</v>
      </c>
      <c r="DW49" s="23">
        <f t="shared" si="125"/>
        <v>0</v>
      </c>
      <c r="DX49" s="23">
        <f t="shared" si="126"/>
        <v>0</v>
      </c>
      <c r="DY49" s="23">
        <f t="shared" si="127"/>
        <v>0</v>
      </c>
      <c r="DZ49" s="23">
        <f t="shared" si="128"/>
        <v>0</v>
      </c>
      <c r="EA49" s="23">
        <f t="shared" si="129"/>
        <v>0</v>
      </c>
      <c r="EB49" s="23">
        <f t="shared" si="130"/>
        <v>0</v>
      </c>
      <c r="EC49" s="23">
        <f t="shared" si="131"/>
        <v>0</v>
      </c>
      <c r="ED49" s="23">
        <f t="shared" si="132"/>
        <v>0</v>
      </c>
      <c r="EE49" s="23">
        <f t="shared" si="133"/>
        <v>0</v>
      </c>
      <c r="EF49" s="23">
        <f t="shared" si="134"/>
        <v>0</v>
      </c>
      <c r="EG49" s="23">
        <f t="shared" si="135"/>
        <v>0</v>
      </c>
      <c r="EH49" s="23">
        <f t="shared" si="136"/>
        <v>0</v>
      </c>
      <c r="EI49" s="23">
        <f t="shared" si="137"/>
        <v>0</v>
      </c>
      <c r="EJ49" s="23">
        <f t="shared" si="138"/>
        <v>0</v>
      </c>
      <c r="EK49" s="23">
        <f t="shared" si="139"/>
        <v>0</v>
      </c>
      <c r="EL49" s="23">
        <f t="shared" si="140"/>
        <v>0</v>
      </c>
      <c r="EM49" s="23">
        <f t="shared" si="141"/>
        <v>0</v>
      </c>
      <c r="EN49" s="23">
        <f t="shared" si="142"/>
        <v>0</v>
      </c>
      <c r="EO49" s="23">
        <f t="shared" si="143"/>
        <v>0</v>
      </c>
      <c r="EP49" s="23">
        <f t="shared" si="144"/>
        <v>0</v>
      </c>
      <c r="EQ49" s="23">
        <f t="shared" si="145"/>
        <v>0</v>
      </c>
      <c r="ER49" s="23">
        <f t="shared" si="146"/>
        <v>0</v>
      </c>
      <c r="ES49" s="23">
        <f t="shared" si="147"/>
        <v>0</v>
      </c>
      <c r="ET49" s="23">
        <f t="shared" si="148"/>
        <v>0</v>
      </c>
      <c r="EU49" s="23">
        <f t="shared" si="149"/>
        <v>0</v>
      </c>
      <c r="EV49" s="23">
        <f t="shared" si="150"/>
        <v>0</v>
      </c>
      <c r="EW49" s="23">
        <f t="shared" si="151"/>
        <v>0</v>
      </c>
      <c r="EX49" s="23">
        <f t="shared" si="152"/>
        <v>0</v>
      </c>
      <c r="EY49" s="23">
        <f t="shared" si="153"/>
        <v>0</v>
      </c>
      <c r="EZ49" s="23">
        <f t="shared" si="154"/>
        <v>0</v>
      </c>
      <c r="FA49" s="23">
        <f t="shared" si="155"/>
        <v>0</v>
      </c>
      <c r="FB49" s="23">
        <f t="shared" si="156"/>
        <v>0</v>
      </c>
      <c r="FC49" s="23">
        <f t="shared" si="157"/>
        <v>0</v>
      </c>
      <c r="FD49" s="23">
        <f t="shared" si="158"/>
        <v>0</v>
      </c>
      <c r="FE49" s="23">
        <f t="shared" si="159"/>
        <v>0</v>
      </c>
      <c r="FF49" s="23">
        <f t="shared" si="160"/>
        <v>0</v>
      </c>
      <c r="FG49" s="23">
        <f t="shared" si="161"/>
        <v>0</v>
      </c>
      <c r="FH49" s="23">
        <f t="shared" si="162"/>
        <v>0</v>
      </c>
      <c r="FI49" s="23">
        <f t="shared" si="163"/>
        <v>0</v>
      </c>
      <c r="FJ49" s="23">
        <f t="shared" si="164"/>
        <v>0</v>
      </c>
      <c r="FK49" s="23">
        <f t="shared" si="165"/>
        <v>0</v>
      </c>
      <c r="FL49" s="23">
        <f t="shared" si="166"/>
        <v>0</v>
      </c>
      <c r="FM49" s="23">
        <f t="shared" si="167"/>
        <v>0</v>
      </c>
      <c r="FN49" s="23">
        <f t="shared" si="168"/>
        <v>0</v>
      </c>
      <c r="FO49" s="23">
        <f t="shared" si="169"/>
        <v>0</v>
      </c>
      <c r="FP49" s="23">
        <f t="shared" si="170"/>
        <v>0</v>
      </c>
      <c r="FQ49" s="23">
        <f t="shared" si="171"/>
        <v>0</v>
      </c>
      <c r="FR49" s="23">
        <f t="shared" si="172"/>
        <v>0</v>
      </c>
      <c r="FS49" s="23">
        <f t="shared" si="173"/>
        <v>0</v>
      </c>
      <c r="FT49" s="23">
        <f t="shared" si="174"/>
        <v>0</v>
      </c>
      <c r="FU49" s="23">
        <f t="shared" si="175"/>
        <v>0</v>
      </c>
      <c r="FV49" s="23">
        <f t="shared" si="176"/>
        <v>0</v>
      </c>
      <c r="FW49" s="23">
        <f t="shared" si="177"/>
        <v>0</v>
      </c>
      <c r="FX49" s="23">
        <f t="shared" si="178"/>
        <v>0</v>
      </c>
      <c r="FY49" s="23">
        <f t="shared" si="179"/>
        <v>0</v>
      </c>
      <c r="FZ49" s="23">
        <f t="shared" si="180"/>
        <v>0</v>
      </c>
      <c r="GA49" s="23">
        <f t="shared" si="181"/>
        <v>0</v>
      </c>
      <c r="GB49" s="23">
        <f t="shared" si="182"/>
        <v>0</v>
      </c>
      <c r="GC49" s="23">
        <f t="shared" si="183"/>
        <v>0</v>
      </c>
      <c r="GD49" s="23">
        <f t="shared" si="184"/>
        <v>0</v>
      </c>
      <c r="GE49" s="23">
        <f t="shared" si="185"/>
        <v>0</v>
      </c>
      <c r="GF49" s="23">
        <f t="shared" si="186"/>
        <v>0</v>
      </c>
      <c r="GG49" s="23">
        <f t="shared" si="187"/>
        <v>0</v>
      </c>
      <c r="GH49" s="23">
        <f t="shared" si="188"/>
        <v>0</v>
      </c>
      <c r="GI49" s="23">
        <f t="shared" si="189"/>
        <v>0</v>
      </c>
      <c r="GJ49" s="23">
        <f t="shared" si="190"/>
        <v>0</v>
      </c>
      <c r="GK49" s="23">
        <f t="shared" si="191"/>
        <v>0</v>
      </c>
      <c r="GL49" s="23">
        <f t="shared" si="192"/>
        <v>0</v>
      </c>
      <c r="GM49" s="23">
        <f t="shared" si="193"/>
        <v>0</v>
      </c>
      <c r="GN49" s="23">
        <f t="shared" si="194"/>
        <v>0</v>
      </c>
      <c r="GO49" s="23">
        <f t="shared" si="195"/>
        <v>0</v>
      </c>
      <c r="GP49" s="23">
        <f t="shared" si="196"/>
        <v>0</v>
      </c>
      <c r="GQ49" s="23">
        <f t="shared" si="197"/>
        <v>0</v>
      </c>
      <c r="GR49" s="23">
        <f t="shared" si="198"/>
        <v>0</v>
      </c>
      <c r="GS49" s="23">
        <f t="shared" si="199"/>
        <v>0</v>
      </c>
      <c r="GT49" s="23">
        <f t="shared" si="200"/>
        <v>0</v>
      </c>
      <c r="GU49" s="23">
        <f t="shared" si="201"/>
        <v>0</v>
      </c>
      <c r="GV49" s="23">
        <f t="shared" si="202"/>
        <v>0</v>
      </c>
      <c r="GW49" s="23">
        <f t="shared" si="203"/>
        <v>0</v>
      </c>
      <c r="GX49" s="23">
        <f t="shared" si="204"/>
        <v>0</v>
      </c>
      <c r="GY49" s="23">
        <f t="shared" si="205"/>
        <v>0</v>
      </c>
      <c r="GZ49" s="23">
        <f t="shared" si="206"/>
        <v>0</v>
      </c>
      <c r="HA49" s="23">
        <f t="shared" si="207"/>
        <v>0</v>
      </c>
      <c r="HB49" s="23">
        <f t="shared" si="208"/>
        <v>0</v>
      </c>
      <c r="HC49" s="23">
        <f t="shared" si="209"/>
        <v>0</v>
      </c>
      <c r="HD49" s="23">
        <f t="shared" si="210"/>
        <v>0</v>
      </c>
      <c r="HE49" s="23">
        <f t="shared" si="211"/>
        <v>0</v>
      </c>
      <c r="HF49" s="23">
        <f t="shared" si="212"/>
        <v>0</v>
      </c>
      <c r="HG49" s="23">
        <f t="shared" si="213"/>
        <v>0</v>
      </c>
      <c r="HH49" s="23">
        <f t="shared" si="214"/>
        <v>0</v>
      </c>
      <c r="HI49" s="23">
        <f t="shared" si="215"/>
        <v>0</v>
      </c>
      <c r="HJ49" s="23">
        <f t="shared" si="216"/>
        <v>0</v>
      </c>
      <c r="HK49" s="23">
        <f t="shared" si="217"/>
        <v>0</v>
      </c>
      <c r="HL49" s="23">
        <f t="shared" si="218"/>
        <v>0</v>
      </c>
      <c r="HM49" s="23">
        <f t="shared" si="219"/>
        <v>0</v>
      </c>
      <c r="HN49" s="23">
        <f t="shared" si="220"/>
        <v>0</v>
      </c>
      <c r="HO49" s="23">
        <f t="shared" si="221"/>
        <v>0</v>
      </c>
      <c r="HP49" s="23">
        <f t="shared" si="222"/>
        <v>0</v>
      </c>
      <c r="HQ49" s="23">
        <f t="shared" si="223"/>
        <v>0</v>
      </c>
      <c r="HR49" s="23">
        <f t="shared" si="224"/>
        <v>0</v>
      </c>
      <c r="HS49" s="23">
        <f t="shared" si="225"/>
        <v>0</v>
      </c>
      <c r="HT49" s="23">
        <f t="shared" si="226"/>
        <v>0</v>
      </c>
      <c r="HU49" s="23">
        <f t="shared" si="227"/>
        <v>0</v>
      </c>
      <c r="HV49" s="23">
        <f t="shared" si="228"/>
        <v>0</v>
      </c>
      <c r="HW49" s="23">
        <f t="shared" si="229"/>
        <v>0</v>
      </c>
      <c r="HX49" s="23">
        <f t="shared" si="230"/>
        <v>0</v>
      </c>
      <c r="HY49" s="23">
        <f t="shared" si="231"/>
        <v>0</v>
      </c>
      <c r="HZ49" s="23">
        <f t="shared" si="232"/>
        <v>0</v>
      </c>
      <c r="IA49" s="23">
        <f t="shared" si="233"/>
        <v>0</v>
      </c>
      <c r="IB49" s="23">
        <f t="shared" si="234"/>
        <v>0</v>
      </c>
      <c r="IC49" s="23">
        <f t="shared" si="235"/>
        <v>0</v>
      </c>
      <c r="ID49" s="23">
        <f t="shared" si="236"/>
        <v>0</v>
      </c>
      <c r="IE49" s="23">
        <f t="shared" si="237"/>
        <v>0</v>
      </c>
      <c r="IH49" s="170"/>
    </row>
    <row r="50" spans="1:242" s="14" customFormat="1">
      <c r="A50" s="349">
        <f t="shared" si="119"/>
        <v>47</v>
      </c>
      <c r="B50" s="350" t="s">
        <v>400</v>
      </c>
      <c r="C50" s="394" t="s">
        <v>143</v>
      </c>
      <c r="D50" s="471">
        <v>12</v>
      </c>
      <c r="E50" s="471">
        <v>6</v>
      </c>
      <c r="F50" s="471">
        <v>60</v>
      </c>
      <c r="G50" s="471">
        <v>0</v>
      </c>
      <c r="H50" s="471">
        <v>0</v>
      </c>
      <c r="I50" s="471">
        <v>0</v>
      </c>
      <c r="J50" s="471">
        <v>6</v>
      </c>
      <c r="K50" s="471">
        <v>0</v>
      </c>
      <c r="L50" s="472">
        <v>6</v>
      </c>
      <c r="M50" s="221">
        <v>6</v>
      </c>
      <c r="N50" s="221">
        <v>0</v>
      </c>
      <c r="O50" s="221">
        <v>6</v>
      </c>
      <c r="P50" s="221">
        <v>6</v>
      </c>
      <c r="Q50" s="221">
        <v>6</v>
      </c>
      <c r="R50" s="221">
        <v>6</v>
      </c>
      <c r="S50" s="221">
        <v>24</v>
      </c>
      <c r="T50" s="221">
        <v>6</v>
      </c>
      <c r="U50" s="221">
        <v>6</v>
      </c>
      <c r="V50" s="221">
        <v>6</v>
      </c>
      <c r="W50" s="221">
        <v>6</v>
      </c>
      <c r="X50" s="221">
        <v>6</v>
      </c>
      <c r="Y50" s="221">
        <v>6</v>
      </c>
      <c r="Z50" s="221">
        <v>6</v>
      </c>
      <c r="AA50" s="221">
        <v>6</v>
      </c>
      <c r="AB50" s="33">
        <v>6</v>
      </c>
      <c r="AC50" s="221">
        <v>12</v>
      </c>
      <c r="AD50" s="221">
        <v>0</v>
      </c>
      <c r="AE50" s="221">
        <v>12</v>
      </c>
      <c r="AF50" s="221">
        <v>0</v>
      </c>
      <c r="AG50" s="221">
        <v>12</v>
      </c>
      <c r="AH50" s="221">
        <v>0</v>
      </c>
      <c r="AI50" s="221">
        <v>0</v>
      </c>
      <c r="AJ50" s="221">
        <v>0</v>
      </c>
      <c r="AK50" s="221">
        <v>0</v>
      </c>
      <c r="AL50" s="221">
        <v>0</v>
      </c>
      <c r="AM50" s="33">
        <v>6</v>
      </c>
      <c r="AN50" s="33">
        <v>6</v>
      </c>
      <c r="AO50" s="33">
        <v>6</v>
      </c>
      <c r="AP50" s="33">
        <v>6</v>
      </c>
      <c r="AQ50" s="33">
        <v>3</v>
      </c>
      <c r="AR50" s="33">
        <v>6</v>
      </c>
      <c r="AS50" s="33">
        <v>6</v>
      </c>
      <c r="AT50" s="221">
        <v>1</v>
      </c>
      <c r="AU50" s="221">
        <v>54</v>
      </c>
      <c r="AV50" s="221">
        <v>18</v>
      </c>
      <c r="AW50" s="221">
        <v>8</v>
      </c>
      <c r="AX50" s="221">
        <v>6</v>
      </c>
      <c r="AY50" s="221">
        <v>6</v>
      </c>
      <c r="AZ50" s="221">
        <v>6</v>
      </c>
      <c r="BA50" s="221">
        <v>0</v>
      </c>
      <c r="BB50" s="221">
        <v>6</v>
      </c>
      <c r="BC50" s="221">
        <v>6</v>
      </c>
      <c r="BD50" s="221">
        <v>0</v>
      </c>
      <c r="BE50" s="221">
        <v>0</v>
      </c>
      <c r="BF50" s="345">
        <v>8</v>
      </c>
      <c r="BG50" s="345">
        <v>2</v>
      </c>
      <c r="BH50" s="345">
        <v>2</v>
      </c>
      <c r="BI50" s="345">
        <v>2</v>
      </c>
      <c r="BJ50" s="345">
        <v>2</v>
      </c>
      <c r="BK50" s="345">
        <v>2</v>
      </c>
      <c r="BL50" s="345">
        <v>2</v>
      </c>
      <c r="BM50" s="345">
        <v>2</v>
      </c>
      <c r="BN50" s="345">
        <v>3</v>
      </c>
      <c r="BO50" s="345">
        <v>4</v>
      </c>
      <c r="BP50" s="345">
        <v>2</v>
      </c>
      <c r="BQ50" s="345">
        <v>3</v>
      </c>
      <c r="BR50" s="345">
        <v>2</v>
      </c>
      <c r="BS50" s="345">
        <v>6</v>
      </c>
      <c r="BT50" s="345">
        <v>6</v>
      </c>
      <c r="BU50" s="345">
        <v>24</v>
      </c>
      <c r="BV50" s="345">
        <v>0</v>
      </c>
      <c r="BW50" s="345">
        <v>0</v>
      </c>
      <c r="BX50" s="345">
        <v>6</v>
      </c>
      <c r="BY50" s="345">
        <v>0</v>
      </c>
      <c r="BZ50" s="221">
        <v>6</v>
      </c>
      <c r="CA50" s="221">
        <v>6</v>
      </c>
      <c r="CB50" s="221">
        <v>6</v>
      </c>
      <c r="CC50" s="221">
        <v>6</v>
      </c>
      <c r="CD50" s="221">
        <v>0</v>
      </c>
      <c r="CE50" s="221">
        <v>6</v>
      </c>
      <c r="CF50" s="221">
        <v>0</v>
      </c>
      <c r="CG50" s="221">
        <v>60</v>
      </c>
      <c r="CH50" s="221">
        <v>6</v>
      </c>
      <c r="CI50" s="221">
        <v>6</v>
      </c>
      <c r="CJ50" s="221">
        <v>12</v>
      </c>
      <c r="CK50" s="221">
        <v>6</v>
      </c>
      <c r="CL50" s="221">
        <v>6</v>
      </c>
      <c r="CM50" s="221">
        <v>6</v>
      </c>
      <c r="CN50" s="221">
        <v>0</v>
      </c>
      <c r="CO50" s="221">
        <v>0</v>
      </c>
      <c r="CP50" s="221">
        <v>12</v>
      </c>
      <c r="CQ50" s="221">
        <v>12</v>
      </c>
      <c r="CR50" s="221">
        <v>18</v>
      </c>
      <c r="CS50" s="221">
        <v>6</v>
      </c>
      <c r="CT50" s="221">
        <v>6</v>
      </c>
      <c r="CU50" s="221">
        <v>6</v>
      </c>
      <c r="CV50" s="221">
        <v>6</v>
      </c>
      <c r="CW50" s="221">
        <v>6</v>
      </c>
      <c r="CX50" s="221">
        <v>18</v>
      </c>
      <c r="CY50" s="221">
        <v>6</v>
      </c>
      <c r="CZ50" s="221">
        <v>6</v>
      </c>
      <c r="DA50" s="221">
        <v>6</v>
      </c>
      <c r="DB50" s="221">
        <v>12</v>
      </c>
      <c r="DC50" s="221">
        <v>6</v>
      </c>
      <c r="DD50" s="221">
        <v>6</v>
      </c>
      <c r="DE50" s="221">
        <v>6</v>
      </c>
      <c r="DF50" s="221">
        <v>6</v>
      </c>
      <c r="DG50" s="221">
        <v>0</v>
      </c>
      <c r="DH50" s="33">
        <v>12</v>
      </c>
      <c r="DI50" s="33">
        <v>0</v>
      </c>
      <c r="DJ50" s="33">
        <v>18</v>
      </c>
      <c r="DK50" s="292">
        <v>10.8</v>
      </c>
      <c r="DL50" s="221">
        <v>6</v>
      </c>
      <c r="DM50" s="221">
        <v>2</v>
      </c>
      <c r="DN50" s="33">
        <v>0</v>
      </c>
      <c r="DO50" s="30">
        <f t="shared" si="120"/>
        <v>786.8</v>
      </c>
      <c r="DP50" s="19">
        <f t="shared" si="118"/>
        <v>65.566666666666663</v>
      </c>
      <c r="DQ50" s="204"/>
      <c r="DR50" s="203"/>
      <c r="DS50" s="21">
        <f t="shared" si="121"/>
        <v>0</v>
      </c>
      <c r="DT50" s="23">
        <f t="shared" si="122"/>
        <v>0</v>
      </c>
      <c r="DU50" s="23">
        <f t="shared" si="123"/>
        <v>0</v>
      </c>
      <c r="DV50" s="23">
        <f t="shared" si="124"/>
        <v>0</v>
      </c>
      <c r="DW50" s="23">
        <f t="shared" si="125"/>
        <v>0</v>
      </c>
      <c r="DX50" s="23">
        <f t="shared" si="126"/>
        <v>0</v>
      </c>
      <c r="DY50" s="23">
        <f t="shared" si="127"/>
        <v>0</v>
      </c>
      <c r="DZ50" s="23">
        <f t="shared" si="128"/>
        <v>0</v>
      </c>
      <c r="EA50" s="23">
        <f t="shared" si="129"/>
        <v>0</v>
      </c>
      <c r="EB50" s="23">
        <f t="shared" si="130"/>
        <v>0</v>
      </c>
      <c r="EC50" s="23">
        <f t="shared" si="131"/>
        <v>0</v>
      </c>
      <c r="ED50" s="23">
        <f t="shared" si="132"/>
        <v>0</v>
      </c>
      <c r="EE50" s="23">
        <f t="shared" si="133"/>
        <v>0</v>
      </c>
      <c r="EF50" s="23">
        <f t="shared" si="134"/>
        <v>0</v>
      </c>
      <c r="EG50" s="23">
        <f t="shared" si="135"/>
        <v>0</v>
      </c>
      <c r="EH50" s="23">
        <f t="shared" si="136"/>
        <v>0</v>
      </c>
      <c r="EI50" s="23">
        <f t="shared" si="137"/>
        <v>0</v>
      </c>
      <c r="EJ50" s="23">
        <f t="shared" si="138"/>
        <v>0</v>
      </c>
      <c r="EK50" s="23">
        <f t="shared" si="139"/>
        <v>0</v>
      </c>
      <c r="EL50" s="23">
        <f t="shared" si="140"/>
        <v>0</v>
      </c>
      <c r="EM50" s="23">
        <f t="shared" si="141"/>
        <v>0</v>
      </c>
      <c r="EN50" s="23">
        <f t="shared" si="142"/>
        <v>0</v>
      </c>
      <c r="EO50" s="23">
        <f t="shared" si="143"/>
        <v>0</v>
      </c>
      <c r="EP50" s="23">
        <f t="shared" si="144"/>
        <v>0</v>
      </c>
      <c r="EQ50" s="23">
        <f t="shared" si="145"/>
        <v>0</v>
      </c>
      <c r="ER50" s="23">
        <f t="shared" si="146"/>
        <v>0</v>
      </c>
      <c r="ES50" s="23">
        <f t="shared" si="147"/>
        <v>0</v>
      </c>
      <c r="ET50" s="23">
        <f t="shared" si="148"/>
        <v>0</v>
      </c>
      <c r="EU50" s="23">
        <f t="shared" si="149"/>
        <v>0</v>
      </c>
      <c r="EV50" s="23">
        <f t="shared" si="150"/>
        <v>0</v>
      </c>
      <c r="EW50" s="23">
        <f t="shared" si="151"/>
        <v>0</v>
      </c>
      <c r="EX50" s="23">
        <f t="shared" si="152"/>
        <v>0</v>
      </c>
      <c r="EY50" s="23">
        <f t="shared" si="153"/>
        <v>0</v>
      </c>
      <c r="EZ50" s="23">
        <f t="shared" si="154"/>
        <v>0</v>
      </c>
      <c r="FA50" s="23">
        <f t="shared" si="155"/>
        <v>0</v>
      </c>
      <c r="FB50" s="23">
        <f t="shared" si="156"/>
        <v>0</v>
      </c>
      <c r="FC50" s="23">
        <f t="shared" si="157"/>
        <v>0</v>
      </c>
      <c r="FD50" s="23">
        <f t="shared" si="158"/>
        <v>0</v>
      </c>
      <c r="FE50" s="23">
        <f t="shared" si="159"/>
        <v>0</v>
      </c>
      <c r="FF50" s="23">
        <f t="shared" si="160"/>
        <v>0</v>
      </c>
      <c r="FG50" s="23">
        <f t="shared" si="161"/>
        <v>0</v>
      </c>
      <c r="FH50" s="23">
        <f t="shared" si="162"/>
        <v>0</v>
      </c>
      <c r="FI50" s="23">
        <f t="shared" si="163"/>
        <v>0</v>
      </c>
      <c r="FJ50" s="23">
        <f t="shared" si="164"/>
        <v>0</v>
      </c>
      <c r="FK50" s="23">
        <f t="shared" si="165"/>
        <v>0</v>
      </c>
      <c r="FL50" s="23">
        <f t="shared" si="166"/>
        <v>0</v>
      </c>
      <c r="FM50" s="23">
        <f t="shared" si="167"/>
        <v>0</v>
      </c>
      <c r="FN50" s="23">
        <f t="shared" si="168"/>
        <v>0</v>
      </c>
      <c r="FO50" s="23">
        <f t="shared" si="169"/>
        <v>0</v>
      </c>
      <c r="FP50" s="23">
        <f t="shared" si="170"/>
        <v>0</v>
      </c>
      <c r="FQ50" s="23">
        <f t="shared" si="171"/>
        <v>0</v>
      </c>
      <c r="FR50" s="23">
        <f t="shared" si="172"/>
        <v>0</v>
      </c>
      <c r="FS50" s="23">
        <f t="shared" si="173"/>
        <v>0</v>
      </c>
      <c r="FT50" s="23">
        <f t="shared" si="174"/>
        <v>0</v>
      </c>
      <c r="FU50" s="23">
        <f t="shared" si="175"/>
        <v>0</v>
      </c>
      <c r="FV50" s="23">
        <f t="shared" si="176"/>
        <v>0</v>
      </c>
      <c r="FW50" s="23">
        <f t="shared" si="177"/>
        <v>0</v>
      </c>
      <c r="FX50" s="23">
        <f t="shared" si="178"/>
        <v>0</v>
      </c>
      <c r="FY50" s="23">
        <f t="shared" si="179"/>
        <v>0</v>
      </c>
      <c r="FZ50" s="23">
        <f t="shared" si="180"/>
        <v>0</v>
      </c>
      <c r="GA50" s="23">
        <f t="shared" si="181"/>
        <v>0</v>
      </c>
      <c r="GB50" s="23">
        <f t="shared" si="182"/>
        <v>0</v>
      </c>
      <c r="GC50" s="23">
        <f t="shared" si="183"/>
        <v>0</v>
      </c>
      <c r="GD50" s="23">
        <f t="shared" si="184"/>
        <v>0</v>
      </c>
      <c r="GE50" s="23">
        <f t="shared" si="185"/>
        <v>0</v>
      </c>
      <c r="GF50" s="23">
        <f t="shared" si="186"/>
        <v>0</v>
      </c>
      <c r="GG50" s="23">
        <f t="shared" si="187"/>
        <v>0</v>
      </c>
      <c r="GH50" s="23">
        <f t="shared" si="188"/>
        <v>0</v>
      </c>
      <c r="GI50" s="23">
        <f t="shared" si="189"/>
        <v>0</v>
      </c>
      <c r="GJ50" s="23">
        <f t="shared" si="190"/>
        <v>0</v>
      </c>
      <c r="GK50" s="23">
        <f t="shared" si="191"/>
        <v>0</v>
      </c>
      <c r="GL50" s="23">
        <f t="shared" si="192"/>
        <v>0</v>
      </c>
      <c r="GM50" s="23">
        <f t="shared" si="193"/>
        <v>0</v>
      </c>
      <c r="GN50" s="23">
        <f t="shared" si="194"/>
        <v>0</v>
      </c>
      <c r="GO50" s="23">
        <f t="shared" si="195"/>
        <v>0</v>
      </c>
      <c r="GP50" s="23">
        <f t="shared" si="196"/>
        <v>0</v>
      </c>
      <c r="GQ50" s="23">
        <f t="shared" si="197"/>
        <v>0</v>
      </c>
      <c r="GR50" s="23">
        <f t="shared" si="198"/>
        <v>0</v>
      </c>
      <c r="GS50" s="23">
        <f t="shared" si="199"/>
        <v>0</v>
      </c>
      <c r="GT50" s="23">
        <f t="shared" si="200"/>
        <v>0</v>
      </c>
      <c r="GU50" s="23">
        <f t="shared" si="201"/>
        <v>0</v>
      </c>
      <c r="GV50" s="23">
        <f t="shared" si="202"/>
        <v>0</v>
      </c>
      <c r="GW50" s="23">
        <f t="shared" si="203"/>
        <v>0</v>
      </c>
      <c r="GX50" s="23">
        <f t="shared" si="204"/>
        <v>0</v>
      </c>
      <c r="GY50" s="23">
        <f t="shared" si="205"/>
        <v>0</v>
      </c>
      <c r="GZ50" s="23">
        <f t="shared" si="206"/>
        <v>0</v>
      </c>
      <c r="HA50" s="23">
        <f t="shared" si="207"/>
        <v>0</v>
      </c>
      <c r="HB50" s="23">
        <f t="shared" si="208"/>
        <v>0</v>
      </c>
      <c r="HC50" s="23">
        <f t="shared" si="209"/>
        <v>0</v>
      </c>
      <c r="HD50" s="23">
        <f t="shared" si="210"/>
        <v>0</v>
      </c>
      <c r="HE50" s="23">
        <f t="shared" si="211"/>
        <v>0</v>
      </c>
      <c r="HF50" s="23">
        <f t="shared" si="212"/>
        <v>0</v>
      </c>
      <c r="HG50" s="23">
        <f t="shared" si="213"/>
        <v>0</v>
      </c>
      <c r="HH50" s="23">
        <f t="shared" si="214"/>
        <v>0</v>
      </c>
      <c r="HI50" s="23">
        <f t="shared" si="215"/>
        <v>0</v>
      </c>
      <c r="HJ50" s="23">
        <f t="shared" si="216"/>
        <v>0</v>
      </c>
      <c r="HK50" s="23">
        <f t="shared" si="217"/>
        <v>0</v>
      </c>
      <c r="HL50" s="23">
        <f t="shared" si="218"/>
        <v>0</v>
      </c>
      <c r="HM50" s="23">
        <f t="shared" si="219"/>
        <v>0</v>
      </c>
      <c r="HN50" s="23">
        <f t="shared" si="220"/>
        <v>0</v>
      </c>
      <c r="HO50" s="23">
        <f t="shared" si="221"/>
        <v>0</v>
      </c>
      <c r="HP50" s="23">
        <f t="shared" si="222"/>
        <v>0</v>
      </c>
      <c r="HQ50" s="23">
        <f t="shared" si="223"/>
        <v>0</v>
      </c>
      <c r="HR50" s="23">
        <f t="shared" si="224"/>
        <v>0</v>
      </c>
      <c r="HS50" s="23">
        <f t="shared" si="225"/>
        <v>0</v>
      </c>
      <c r="HT50" s="23">
        <f t="shared" si="226"/>
        <v>0</v>
      </c>
      <c r="HU50" s="23">
        <f t="shared" si="227"/>
        <v>0</v>
      </c>
      <c r="HV50" s="23">
        <f t="shared" si="228"/>
        <v>0</v>
      </c>
      <c r="HW50" s="23">
        <f t="shared" si="229"/>
        <v>0</v>
      </c>
      <c r="HX50" s="23">
        <f t="shared" si="230"/>
        <v>0</v>
      </c>
      <c r="HY50" s="23">
        <f t="shared" si="231"/>
        <v>0</v>
      </c>
      <c r="HZ50" s="23">
        <f t="shared" si="232"/>
        <v>0</v>
      </c>
      <c r="IA50" s="23">
        <f t="shared" si="233"/>
        <v>0</v>
      </c>
      <c r="IB50" s="23">
        <f t="shared" si="234"/>
        <v>0</v>
      </c>
      <c r="IC50" s="23">
        <f t="shared" si="235"/>
        <v>0</v>
      </c>
      <c r="ID50" s="23">
        <f t="shared" si="236"/>
        <v>0</v>
      </c>
      <c r="IE50" s="23">
        <f t="shared" si="237"/>
        <v>0</v>
      </c>
      <c r="IH50" s="170"/>
    </row>
    <row r="51" spans="1:242" s="14" customFormat="1">
      <c r="A51" s="349">
        <f t="shared" si="119"/>
        <v>48</v>
      </c>
      <c r="B51" s="350" t="s">
        <v>401</v>
      </c>
      <c r="C51" s="221" t="s">
        <v>143</v>
      </c>
      <c r="D51" s="471">
        <v>30</v>
      </c>
      <c r="E51" s="471">
        <v>6</v>
      </c>
      <c r="F51" s="471">
        <v>90</v>
      </c>
      <c r="G51" s="471">
        <v>0</v>
      </c>
      <c r="H51" s="471">
        <v>6</v>
      </c>
      <c r="I51" s="471">
        <v>0</v>
      </c>
      <c r="J51" s="471">
        <v>0</v>
      </c>
      <c r="K51" s="471">
        <v>0</v>
      </c>
      <c r="L51" s="472">
        <v>6</v>
      </c>
      <c r="M51" s="221">
        <v>6</v>
      </c>
      <c r="N51" s="221">
        <v>6</v>
      </c>
      <c r="O51" s="221">
        <v>6</v>
      </c>
      <c r="P51" s="221">
        <v>6</v>
      </c>
      <c r="Q51" s="221">
        <v>6</v>
      </c>
      <c r="R51" s="221">
        <v>6</v>
      </c>
      <c r="S51" s="221">
        <v>30</v>
      </c>
      <c r="T51" s="221">
        <v>6</v>
      </c>
      <c r="U51" s="221">
        <v>6</v>
      </c>
      <c r="V51" s="221">
        <v>6</v>
      </c>
      <c r="W51" s="221">
        <v>6</v>
      </c>
      <c r="X51" s="221">
        <v>6</v>
      </c>
      <c r="Y51" s="221">
        <v>6</v>
      </c>
      <c r="Z51" s="221">
        <v>6</v>
      </c>
      <c r="AA51" s="221">
        <v>6</v>
      </c>
      <c r="AB51" s="33">
        <v>6</v>
      </c>
      <c r="AC51" s="221">
        <v>0</v>
      </c>
      <c r="AD51" s="221">
        <v>0</v>
      </c>
      <c r="AE51" s="221">
        <v>12</v>
      </c>
      <c r="AF51" s="221">
        <v>6</v>
      </c>
      <c r="AG51" s="221">
        <v>6</v>
      </c>
      <c r="AH51" s="221">
        <v>0</v>
      </c>
      <c r="AI51" s="221">
        <v>0</v>
      </c>
      <c r="AJ51" s="221">
        <v>0</v>
      </c>
      <c r="AK51" s="221">
        <v>6</v>
      </c>
      <c r="AL51" s="221">
        <v>6</v>
      </c>
      <c r="AM51" s="33">
        <v>6</v>
      </c>
      <c r="AN51" s="33">
        <v>6</v>
      </c>
      <c r="AO51" s="33">
        <v>3</v>
      </c>
      <c r="AP51" s="33">
        <v>6</v>
      </c>
      <c r="AQ51" s="33">
        <v>3</v>
      </c>
      <c r="AR51" s="33">
        <v>3</v>
      </c>
      <c r="AS51" s="33">
        <v>6</v>
      </c>
      <c r="AT51" s="221">
        <v>0</v>
      </c>
      <c r="AU51" s="221">
        <v>24</v>
      </c>
      <c r="AV51" s="221">
        <v>18</v>
      </c>
      <c r="AW51" s="221">
        <v>0</v>
      </c>
      <c r="AX51" s="221">
        <v>0</v>
      </c>
      <c r="AY51" s="221">
        <v>0</v>
      </c>
      <c r="AZ51" s="221">
        <v>0</v>
      </c>
      <c r="BA51" s="221">
        <v>0</v>
      </c>
      <c r="BB51" s="221">
        <v>6</v>
      </c>
      <c r="BC51" s="221">
        <v>0</v>
      </c>
      <c r="BD51" s="221">
        <v>0</v>
      </c>
      <c r="BE51" s="221">
        <v>0</v>
      </c>
      <c r="BF51" s="345">
        <v>0</v>
      </c>
      <c r="BG51" s="345">
        <v>0</v>
      </c>
      <c r="BH51" s="345">
        <v>0</v>
      </c>
      <c r="BI51" s="345">
        <v>0</v>
      </c>
      <c r="BJ51" s="345">
        <v>0</v>
      </c>
      <c r="BK51" s="345">
        <v>0</v>
      </c>
      <c r="BL51" s="345">
        <v>0</v>
      </c>
      <c r="BM51" s="345">
        <v>0</v>
      </c>
      <c r="BN51" s="345">
        <v>0</v>
      </c>
      <c r="BO51" s="345">
        <v>0</v>
      </c>
      <c r="BP51" s="345">
        <v>0</v>
      </c>
      <c r="BQ51" s="345">
        <v>0</v>
      </c>
      <c r="BR51" s="345">
        <v>0</v>
      </c>
      <c r="BS51" s="345">
        <v>0</v>
      </c>
      <c r="BT51" s="345">
        <v>0</v>
      </c>
      <c r="BU51" s="345">
        <v>6</v>
      </c>
      <c r="BV51" s="345">
        <v>0</v>
      </c>
      <c r="BW51" s="345">
        <v>6</v>
      </c>
      <c r="BX51" s="345">
        <v>0</v>
      </c>
      <c r="BY51" s="345">
        <v>6</v>
      </c>
      <c r="BZ51" s="221">
        <v>6</v>
      </c>
      <c r="CA51" s="221">
        <v>6</v>
      </c>
      <c r="CB51" s="221">
        <v>6</v>
      </c>
      <c r="CC51" s="221">
        <v>0</v>
      </c>
      <c r="CD51" s="221">
        <v>0</v>
      </c>
      <c r="CE51" s="221">
        <v>6</v>
      </c>
      <c r="CF51" s="221">
        <v>0</v>
      </c>
      <c r="CG51" s="221">
        <v>60</v>
      </c>
      <c r="CH51" s="221">
        <v>6</v>
      </c>
      <c r="CI51" s="221">
        <v>6</v>
      </c>
      <c r="CJ51" s="221">
        <v>0</v>
      </c>
      <c r="CK51" s="221">
        <v>0</v>
      </c>
      <c r="CL51" s="221">
        <v>0</v>
      </c>
      <c r="CM51" s="221">
        <v>0</v>
      </c>
      <c r="CN51" s="221">
        <v>0</v>
      </c>
      <c r="CO51" s="221">
        <v>0</v>
      </c>
      <c r="CP51" s="221">
        <v>0</v>
      </c>
      <c r="CQ51" s="221">
        <v>0</v>
      </c>
      <c r="CR51" s="221">
        <v>0</v>
      </c>
      <c r="CS51" s="221">
        <v>0</v>
      </c>
      <c r="CT51" s="221">
        <v>0</v>
      </c>
      <c r="CU51" s="221">
        <v>0</v>
      </c>
      <c r="CV51" s="221">
        <v>0</v>
      </c>
      <c r="CW51" s="221">
        <v>6</v>
      </c>
      <c r="CX51" s="221">
        <v>18</v>
      </c>
      <c r="CY51" s="221">
        <v>6</v>
      </c>
      <c r="CZ51" s="221">
        <v>12</v>
      </c>
      <c r="DA51" s="221">
        <v>6</v>
      </c>
      <c r="DB51" s="221">
        <v>6</v>
      </c>
      <c r="DC51" s="221">
        <v>6</v>
      </c>
      <c r="DD51" s="221">
        <v>0</v>
      </c>
      <c r="DE51" s="221">
        <v>0</v>
      </c>
      <c r="DF51" s="221">
        <v>0</v>
      </c>
      <c r="DG51" s="221">
        <v>0</v>
      </c>
      <c r="DH51" s="33">
        <v>0</v>
      </c>
      <c r="DI51" s="33">
        <v>0</v>
      </c>
      <c r="DJ51" s="33">
        <v>18</v>
      </c>
      <c r="DK51" s="292">
        <v>0</v>
      </c>
      <c r="DL51" s="221">
        <v>6</v>
      </c>
      <c r="DM51" s="221">
        <v>0</v>
      </c>
      <c r="DN51" s="33">
        <v>0</v>
      </c>
      <c r="DO51" s="30">
        <f t="shared" si="120"/>
        <v>573</v>
      </c>
      <c r="DP51" s="19">
        <f t="shared" si="118"/>
        <v>47.75</v>
      </c>
      <c r="DQ51" s="204"/>
      <c r="DR51" s="203"/>
      <c r="DS51" s="21">
        <f t="shared" si="121"/>
        <v>0</v>
      </c>
      <c r="DT51" s="23">
        <f t="shared" si="122"/>
        <v>0</v>
      </c>
      <c r="DU51" s="23">
        <f t="shared" si="123"/>
        <v>0</v>
      </c>
      <c r="DV51" s="23">
        <f t="shared" si="124"/>
        <v>0</v>
      </c>
      <c r="DW51" s="23">
        <f t="shared" si="125"/>
        <v>0</v>
      </c>
      <c r="DX51" s="23">
        <f t="shared" si="126"/>
        <v>0</v>
      </c>
      <c r="DY51" s="23">
        <f t="shared" si="127"/>
        <v>0</v>
      </c>
      <c r="DZ51" s="23">
        <f t="shared" si="128"/>
        <v>0</v>
      </c>
      <c r="EA51" s="23">
        <f t="shared" si="129"/>
        <v>0</v>
      </c>
      <c r="EB51" s="23">
        <f t="shared" si="130"/>
        <v>0</v>
      </c>
      <c r="EC51" s="23">
        <f t="shared" si="131"/>
        <v>0</v>
      </c>
      <c r="ED51" s="23">
        <f t="shared" si="132"/>
        <v>0</v>
      </c>
      <c r="EE51" s="23">
        <f t="shared" si="133"/>
        <v>0</v>
      </c>
      <c r="EF51" s="23">
        <f t="shared" si="134"/>
        <v>0</v>
      </c>
      <c r="EG51" s="23">
        <f t="shared" si="135"/>
        <v>0</v>
      </c>
      <c r="EH51" s="23">
        <f t="shared" si="136"/>
        <v>0</v>
      </c>
      <c r="EI51" s="23">
        <f t="shared" si="137"/>
        <v>0</v>
      </c>
      <c r="EJ51" s="23">
        <f t="shared" si="138"/>
        <v>0</v>
      </c>
      <c r="EK51" s="23">
        <f t="shared" si="139"/>
        <v>0</v>
      </c>
      <c r="EL51" s="23">
        <f t="shared" si="140"/>
        <v>0</v>
      </c>
      <c r="EM51" s="23">
        <f t="shared" si="141"/>
        <v>0</v>
      </c>
      <c r="EN51" s="23">
        <f t="shared" si="142"/>
        <v>0</v>
      </c>
      <c r="EO51" s="23">
        <f t="shared" si="143"/>
        <v>0</v>
      </c>
      <c r="EP51" s="23">
        <f t="shared" si="144"/>
        <v>0</v>
      </c>
      <c r="EQ51" s="23">
        <f t="shared" si="145"/>
        <v>0</v>
      </c>
      <c r="ER51" s="23">
        <f t="shared" si="146"/>
        <v>0</v>
      </c>
      <c r="ES51" s="23">
        <f t="shared" si="147"/>
        <v>0</v>
      </c>
      <c r="ET51" s="23">
        <f t="shared" si="148"/>
        <v>0</v>
      </c>
      <c r="EU51" s="23">
        <f t="shared" si="149"/>
        <v>0</v>
      </c>
      <c r="EV51" s="23">
        <f t="shared" si="150"/>
        <v>0</v>
      </c>
      <c r="EW51" s="23">
        <f t="shared" si="151"/>
        <v>0</v>
      </c>
      <c r="EX51" s="23">
        <f t="shared" si="152"/>
        <v>0</v>
      </c>
      <c r="EY51" s="23">
        <f t="shared" si="153"/>
        <v>0</v>
      </c>
      <c r="EZ51" s="23">
        <f t="shared" si="154"/>
        <v>0</v>
      </c>
      <c r="FA51" s="23">
        <f t="shared" si="155"/>
        <v>0</v>
      </c>
      <c r="FB51" s="23">
        <f t="shared" si="156"/>
        <v>0</v>
      </c>
      <c r="FC51" s="23">
        <f t="shared" si="157"/>
        <v>0</v>
      </c>
      <c r="FD51" s="23">
        <f t="shared" si="158"/>
        <v>0</v>
      </c>
      <c r="FE51" s="23">
        <f t="shared" si="159"/>
        <v>0</v>
      </c>
      <c r="FF51" s="23">
        <f t="shared" si="160"/>
        <v>0</v>
      </c>
      <c r="FG51" s="23">
        <f t="shared" si="161"/>
        <v>0</v>
      </c>
      <c r="FH51" s="23">
        <f t="shared" si="162"/>
        <v>0</v>
      </c>
      <c r="FI51" s="23">
        <f t="shared" si="163"/>
        <v>0</v>
      </c>
      <c r="FJ51" s="23">
        <f t="shared" si="164"/>
        <v>0</v>
      </c>
      <c r="FK51" s="23">
        <f t="shared" si="165"/>
        <v>0</v>
      </c>
      <c r="FL51" s="23">
        <f t="shared" si="166"/>
        <v>0</v>
      </c>
      <c r="FM51" s="23">
        <f t="shared" si="167"/>
        <v>0</v>
      </c>
      <c r="FN51" s="23">
        <f t="shared" si="168"/>
        <v>0</v>
      </c>
      <c r="FO51" s="23">
        <f t="shared" si="169"/>
        <v>0</v>
      </c>
      <c r="FP51" s="23">
        <f t="shared" si="170"/>
        <v>0</v>
      </c>
      <c r="FQ51" s="23">
        <f t="shared" si="171"/>
        <v>0</v>
      </c>
      <c r="FR51" s="23">
        <f t="shared" si="172"/>
        <v>0</v>
      </c>
      <c r="FS51" s="23">
        <f t="shared" si="173"/>
        <v>0</v>
      </c>
      <c r="FT51" s="23">
        <f t="shared" si="174"/>
        <v>0</v>
      </c>
      <c r="FU51" s="23">
        <f t="shared" si="175"/>
        <v>0</v>
      </c>
      <c r="FV51" s="23">
        <f t="shared" si="176"/>
        <v>0</v>
      </c>
      <c r="FW51" s="23">
        <f t="shared" si="177"/>
        <v>0</v>
      </c>
      <c r="FX51" s="23">
        <f t="shared" si="178"/>
        <v>0</v>
      </c>
      <c r="FY51" s="23">
        <f t="shared" si="179"/>
        <v>0</v>
      </c>
      <c r="FZ51" s="23">
        <f t="shared" si="180"/>
        <v>0</v>
      </c>
      <c r="GA51" s="23">
        <f t="shared" si="181"/>
        <v>0</v>
      </c>
      <c r="GB51" s="23">
        <f t="shared" si="182"/>
        <v>0</v>
      </c>
      <c r="GC51" s="23">
        <f t="shared" si="183"/>
        <v>0</v>
      </c>
      <c r="GD51" s="23">
        <f t="shared" si="184"/>
        <v>0</v>
      </c>
      <c r="GE51" s="23">
        <f t="shared" si="185"/>
        <v>0</v>
      </c>
      <c r="GF51" s="23">
        <f t="shared" si="186"/>
        <v>0</v>
      </c>
      <c r="GG51" s="23">
        <f t="shared" si="187"/>
        <v>0</v>
      </c>
      <c r="GH51" s="23">
        <f t="shared" si="188"/>
        <v>0</v>
      </c>
      <c r="GI51" s="23">
        <f t="shared" si="189"/>
        <v>0</v>
      </c>
      <c r="GJ51" s="23">
        <f t="shared" si="190"/>
        <v>0</v>
      </c>
      <c r="GK51" s="23">
        <f t="shared" si="191"/>
        <v>0</v>
      </c>
      <c r="GL51" s="23">
        <f t="shared" si="192"/>
        <v>0</v>
      </c>
      <c r="GM51" s="23">
        <f t="shared" si="193"/>
        <v>0</v>
      </c>
      <c r="GN51" s="23">
        <f t="shared" si="194"/>
        <v>0</v>
      </c>
      <c r="GO51" s="23">
        <f t="shared" si="195"/>
        <v>0</v>
      </c>
      <c r="GP51" s="23">
        <f t="shared" si="196"/>
        <v>0</v>
      </c>
      <c r="GQ51" s="23">
        <f t="shared" si="197"/>
        <v>0</v>
      </c>
      <c r="GR51" s="23">
        <f t="shared" si="198"/>
        <v>0</v>
      </c>
      <c r="GS51" s="23">
        <f t="shared" si="199"/>
        <v>0</v>
      </c>
      <c r="GT51" s="23">
        <f t="shared" si="200"/>
        <v>0</v>
      </c>
      <c r="GU51" s="23">
        <f t="shared" si="201"/>
        <v>0</v>
      </c>
      <c r="GV51" s="23">
        <f t="shared" si="202"/>
        <v>0</v>
      </c>
      <c r="GW51" s="23">
        <f t="shared" si="203"/>
        <v>0</v>
      </c>
      <c r="GX51" s="23">
        <f t="shared" si="204"/>
        <v>0</v>
      </c>
      <c r="GY51" s="23">
        <f t="shared" si="205"/>
        <v>0</v>
      </c>
      <c r="GZ51" s="23">
        <f t="shared" si="206"/>
        <v>0</v>
      </c>
      <c r="HA51" s="23">
        <f t="shared" si="207"/>
        <v>0</v>
      </c>
      <c r="HB51" s="23">
        <f t="shared" si="208"/>
        <v>0</v>
      </c>
      <c r="HC51" s="23">
        <f t="shared" si="209"/>
        <v>0</v>
      </c>
      <c r="HD51" s="23">
        <f t="shared" si="210"/>
        <v>0</v>
      </c>
      <c r="HE51" s="23">
        <f t="shared" si="211"/>
        <v>0</v>
      </c>
      <c r="HF51" s="23">
        <f t="shared" si="212"/>
        <v>0</v>
      </c>
      <c r="HG51" s="23">
        <f t="shared" si="213"/>
        <v>0</v>
      </c>
      <c r="HH51" s="23">
        <f t="shared" si="214"/>
        <v>0</v>
      </c>
      <c r="HI51" s="23">
        <f t="shared" si="215"/>
        <v>0</v>
      </c>
      <c r="HJ51" s="23">
        <f t="shared" si="216"/>
        <v>0</v>
      </c>
      <c r="HK51" s="23">
        <f t="shared" si="217"/>
        <v>0</v>
      </c>
      <c r="HL51" s="23">
        <f t="shared" si="218"/>
        <v>0</v>
      </c>
      <c r="HM51" s="23">
        <f t="shared" si="219"/>
        <v>0</v>
      </c>
      <c r="HN51" s="23">
        <f t="shared" si="220"/>
        <v>0</v>
      </c>
      <c r="HO51" s="23">
        <f t="shared" si="221"/>
        <v>0</v>
      </c>
      <c r="HP51" s="23">
        <f t="shared" si="222"/>
        <v>0</v>
      </c>
      <c r="HQ51" s="23">
        <f t="shared" si="223"/>
        <v>0</v>
      </c>
      <c r="HR51" s="23">
        <f t="shared" si="224"/>
        <v>0</v>
      </c>
      <c r="HS51" s="23">
        <f t="shared" si="225"/>
        <v>0</v>
      </c>
      <c r="HT51" s="23">
        <f t="shared" si="226"/>
        <v>0</v>
      </c>
      <c r="HU51" s="23">
        <f t="shared" si="227"/>
        <v>0</v>
      </c>
      <c r="HV51" s="23">
        <f t="shared" si="228"/>
        <v>0</v>
      </c>
      <c r="HW51" s="23">
        <f t="shared" si="229"/>
        <v>0</v>
      </c>
      <c r="HX51" s="23">
        <f t="shared" si="230"/>
        <v>0</v>
      </c>
      <c r="HY51" s="23">
        <f t="shared" si="231"/>
        <v>0</v>
      </c>
      <c r="HZ51" s="23">
        <f t="shared" si="232"/>
        <v>0</v>
      </c>
      <c r="IA51" s="23">
        <f t="shared" si="233"/>
        <v>0</v>
      </c>
      <c r="IB51" s="23">
        <f t="shared" si="234"/>
        <v>0</v>
      </c>
      <c r="IC51" s="23">
        <f t="shared" si="235"/>
        <v>0</v>
      </c>
      <c r="ID51" s="23">
        <f t="shared" si="236"/>
        <v>0</v>
      </c>
      <c r="IE51" s="23">
        <f t="shared" si="237"/>
        <v>0</v>
      </c>
      <c r="IH51" s="170"/>
    </row>
    <row r="52" spans="1:242" s="14" customFormat="1">
      <c r="A52" s="349">
        <f t="shared" si="119"/>
        <v>49</v>
      </c>
      <c r="B52" s="350" t="s">
        <v>335</v>
      </c>
      <c r="C52" s="221" t="s">
        <v>143</v>
      </c>
      <c r="D52" s="471">
        <v>12</v>
      </c>
      <c r="E52" s="471">
        <v>6</v>
      </c>
      <c r="F52" s="471">
        <v>60</v>
      </c>
      <c r="G52" s="471">
        <v>12</v>
      </c>
      <c r="H52" s="471">
        <v>12</v>
      </c>
      <c r="I52" s="471">
        <v>12</v>
      </c>
      <c r="J52" s="471">
        <v>0</v>
      </c>
      <c r="K52" s="471">
        <v>12</v>
      </c>
      <c r="L52" s="472">
        <v>6</v>
      </c>
      <c r="M52" s="221">
        <v>6</v>
      </c>
      <c r="N52" s="221">
        <v>6</v>
      </c>
      <c r="O52" s="221">
        <v>6</v>
      </c>
      <c r="P52" s="221">
        <v>6</v>
      </c>
      <c r="Q52" s="221">
        <v>6</v>
      </c>
      <c r="R52" s="221">
        <v>6</v>
      </c>
      <c r="S52" s="221">
        <v>6</v>
      </c>
      <c r="T52" s="221">
        <v>6</v>
      </c>
      <c r="U52" s="221">
        <v>6</v>
      </c>
      <c r="V52" s="221">
        <v>6</v>
      </c>
      <c r="W52" s="221">
        <v>6</v>
      </c>
      <c r="X52" s="221">
        <v>6</v>
      </c>
      <c r="Y52" s="221">
        <v>6</v>
      </c>
      <c r="Z52" s="221">
        <v>0</v>
      </c>
      <c r="AA52" s="221">
        <v>6</v>
      </c>
      <c r="AB52" s="33">
        <v>0</v>
      </c>
      <c r="AC52" s="221">
        <v>0</v>
      </c>
      <c r="AD52" s="221">
        <v>0</v>
      </c>
      <c r="AE52" s="221">
        <v>0</v>
      </c>
      <c r="AF52" s="221">
        <v>0</v>
      </c>
      <c r="AG52" s="221">
        <v>0</v>
      </c>
      <c r="AH52" s="221">
        <v>0</v>
      </c>
      <c r="AI52" s="221">
        <v>0</v>
      </c>
      <c r="AJ52" s="221">
        <v>6</v>
      </c>
      <c r="AK52" s="221">
        <v>0</v>
      </c>
      <c r="AL52" s="221">
        <v>6</v>
      </c>
      <c r="AM52" s="33">
        <v>6</v>
      </c>
      <c r="AN52" s="33">
        <v>3</v>
      </c>
      <c r="AO52" s="33">
        <v>6</v>
      </c>
      <c r="AP52" s="33">
        <v>6</v>
      </c>
      <c r="AQ52" s="33">
        <v>3</v>
      </c>
      <c r="AR52" s="33">
        <v>6</v>
      </c>
      <c r="AS52" s="33">
        <v>6</v>
      </c>
      <c r="AT52" s="221">
        <v>6</v>
      </c>
      <c r="AU52" s="221">
        <v>30</v>
      </c>
      <c r="AV52" s="221">
        <v>12</v>
      </c>
      <c r="AW52" s="221">
        <v>6</v>
      </c>
      <c r="AX52" s="221">
        <v>6</v>
      </c>
      <c r="AY52" s="221">
        <v>6</v>
      </c>
      <c r="AZ52" s="221">
        <v>6</v>
      </c>
      <c r="BA52" s="221">
        <v>0</v>
      </c>
      <c r="BB52" s="221">
        <v>6</v>
      </c>
      <c r="BC52" s="221">
        <v>6</v>
      </c>
      <c r="BD52" s="221">
        <v>0</v>
      </c>
      <c r="BE52" s="221">
        <v>0</v>
      </c>
      <c r="BF52" s="345">
        <v>7</v>
      </c>
      <c r="BG52" s="345">
        <v>2</v>
      </c>
      <c r="BH52" s="345">
        <v>2</v>
      </c>
      <c r="BI52" s="345">
        <v>2</v>
      </c>
      <c r="BJ52" s="345">
        <v>2</v>
      </c>
      <c r="BK52" s="345">
        <v>2</v>
      </c>
      <c r="BL52" s="345">
        <v>2</v>
      </c>
      <c r="BM52" s="345">
        <v>2</v>
      </c>
      <c r="BN52" s="345">
        <v>3</v>
      </c>
      <c r="BO52" s="345">
        <v>4</v>
      </c>
      <c r="BP52" s="345">
        <v>2</v>
      </c>
      <c r="BQ52" s="345">
        <v>2</v>
      </c>
      <c r="BR52" s="345">
        <v>2</v>
      </c>
      <c r="BS52" s="345">
        <v>6</v>
      </c>
      <c r="BT52" s="345">
        <v>0</v>
      </c>
      <c r="BU52" s="345">
        <v>12</v>
      </c>
      <c r="BV52" s="345">
        <v>0</v>
      </c>
      <c r="BW52" s="345">
        <v>0</v>
      </c>
      <c r="BX52" s="345">
        <v>6</v>
      </c>
      <c r="BY52" s="345">
        <v>6</v>
      </c>
      <c r="BZ52" s="221">
        <v>6</v>
      </c>
      <c r="CA52" s="221">
        <v>6</v>
      </c>
      <c r="CB52" s="221">
        <v>6</v>
      </c>
      <c r="CC52" s="221">
        <v>6</v>
      </c>
      <c r="CD52" s="221">
        <v>0</v>
      </c>
      <c r="CE52" s="221">
        <v>0</v>
      </c>
      <c r="CF52" s="221">
        <v>0</v>
      </c>
      <c r="CG52" s="221">
        <v>60</v>
      </c>
      <c r="CH52" s="221">
        <v>6</v>
      </c>
      <c r="CI52" s="221">
        <v>6</v>
      </c>
      <c r="CJ52" s="221">
        <v>6</v>
      </c>
      <c r="CK52" s="221">
        <v>0</v>
      </c>
      <c r="CL52" s="221">
        <v>0</v>
      </c>
      <c r="CM52" s="221">
        <v>0</v>
      </c>
      <c r="CN52" s="221">
        <v>0</v>
      </c>
      <c r="CO52" s="221">
        <v>0</v>
      </c>
      <c r="CP52" s="221">
        <v>12</v>
      </c>
      <c r="CQ52" s="221">
        <v>6</v>
      </c>
      <c r="CR52" s="221">
        <v>12</v>
      </c>
      <c r="CS52" s="221">
        <v>6</v>
      </c>
      <c r="CT52" s="221">
        <v>6</v>
      </c>
      <c r="CU52" s="221">
        <v>6</v>
      </c>
      <c r="CV52" s="221">
        <v>6</v>
      </c>
      <c r="CW52" s="221">
        <v>0</v>
      </c>
      <c r="CX52" s="221">
        <v>18</v>
      </c>
      <c r="CY52" s="221">
        <v>6</v>
      </c>
      <c r="CZ52" s="221">
        <v>6</v>
      </c>
      <c r="DA52" s="221">
        <v>6</v>
      </c>
      <c r="DB52" s="221">
        <v>6</v>
      </c>
      <c r="DC52" s="221">
        <v>6</v>
      </c>
      <c r="DD52" s="221">
        <v>6</v>
      </c>
      <c r="DE52" s="221">
        <v>0</v>
      </c>
      <c r="DF52" s="221">
        <v>6</v>
      </c>
      <c r="DG52" s="221">
        <v>0</v>
      </c>
      <c r="DH52" s="33">
        <v>0</v>
      </c>
      <c r="DI52" s="33">
        <v>0</v>
      </c>
      <c r="DJ52" s="33">
        <v>6</v>
      </c>
      <c r="DK52" s="292">
        <v>10.8</v>
      </c>
      <c r="DL52" s="221">
        <v>6</v>
      </c>
      <c r="DM52" s="221">
        <v>0</v>
      </c>
      <c r="DN52" s="33">
        <v>0</v>
      </c>
      <c r="DO52" s="30">
        <f t="shared" si="120"/>
        <v>650.79999999999995</v>
      </c>
      <c r="DP52" s="19">
        <f t="shared" si="118"/>
        <v>54.233333333333327</v>
      </c>
      <c r="DQ52" s="204"/>
      <c r="DR52" s="203"/>
      <c r="DS52" s="21">
        <f t="shared" si="121"/>
        <v>0</v>
      </c>
      <c r="DT52" s="23">
        <f t="shared" si="122"/>
        <v>0</v>
      </c>
      <c r="DU52" s="23">
        <f t="shared" si="123"/>
        <v>0</v>
      </c>
      <c r="DV52" s="23">
        <f t="shared" si="124"/>
        <v>0</v>
      </c>
      <c r="DW52" s="23">
        <f t="shared" si="125"/>
        <v>0</v>
      </c>
      <c r="DX52" s="23">
        <f t="shared" si="126"/>
        <v>0</v>
      </c>
      <c r="DY52" s="23">
        <f t="shared" si="127"/>
        <v>0</v>
      </c>
      <c r="DZ52" s="23">
        <f t="shared" si="128"/>
        <v>0</v>
      </c>
      <c r="EA52" s="23">
        <f t="shared" si="129"/>
        <v>0</v>
      </c>
      <c r="EB52" s="23">
        <f t="shared" si="130"/>
        <v>0</v>
      </c>
      <c r="EC52" s="23">
        <f t="shared" si="131"/>
        <v>0</v>
      </c>
      <c r="ED52" s="23">
        <f t="shared" si="132"/>
        <v>0</v>
      </c>
      <c r="EE52" s="23">
        <f t="shared" si="133"/>
        <v>0</v>
      </c>
      <c r="EF52" s="23">
        <f t="shared" si="134"/>
        <v>0</v>
      </c>
      <c r="EG52" s="23">
        <f t="shared" si="135"/>
        <v>0</v>
      </c>
      <c r="EH52" s="23">
        <f t="shared" si="136"/>
        <v>0</v>
      </c>
      <c r="EI52" s="23">
        <f t="shared" si="137"/>
        <v>0</v>
      </c>
      <c r="EJ52" s="23">
        <f t="shared" si="138"/>
        <v>0</v>
      </c>
      <c r="EK52" s="23">
        <f t="shared" si="139"/>
        <v>0</v>
      </c>
      <c r="EL52" s="23">
        <f t="shared" si="140"/>
        <v>0</v>
      </c>
      <c r="EM52" s="23">
        <f t="shared" si="141"/>
        <v>0</v>
      </c>
      <c r="EN52" s="23">
        <f t="shared" si="142"/>
        <v>0</v>
      </c>
      <c r="EO52" s="23">
        <f t="shared" si="143"/>
        <v>0</v>
      </c>
      <c r="EP52" s="23">
        <f t="shared" si="144"/>
        <v>0</v>
      </c>
      <c r="EQ52" s="23">
        <f t="shared" si="145"/>
        <v>0</v>
      </c>
      <c r="ER52" s="23">
        <f t="shared" si="146"/>
        <v>0</v>
      </c>
      <c r="ES52" s="23">
        <f t="shared" si="147"/>
        <v>0</v>
      </c>
      <c r="ET52" s="23">
        <f t="shared" si="148"/>
        <v>0</v>
      </c>
      <c r="EU52" s="23">
        <f t="shared" si="149"/>
        <v>0</v>
      </c>
      <c r="EV52" s="23">
        <f t="shared" si="150"/>
        <v>0</v>
      </c>
      <c r="EW52" s="23">
        <f t="shared" si="151"/>
        <v>0</v>
      </c>
      <c r="EX52" s="23">
        <f t="shared" si="152"/>
        <v>0</v>
      </c>
      <c r="EY52" s="23">
        <f t="shared" si="153"/>
        <v>0</v>
      </c>
      <c r="EZ52" s="23">
        <f t="shared" si="154"/>
        <v>0</v>
      </c>
      <c r="FA52" s="23">
        <f t="shared" si="155"/>
        <v>0</v>
      </c>
      <c r="FB52" s="23">
        <f t="shared" si="156"/>
        <v>0</v>
      </c>
      <c r="FC52" s="23">
        <f t="shared" si="157"/>
        <v>0</v>
      </c>
      <c r="FD52" s="23">
        <f t="shared" si="158"/>
        <v>0</v>
      </c>
      <c r="FE52" s="23">
        <f t="shared" si="159"/>
        <v>0</v>
      </c>
      <c r="FF52" s="23">
        <f t="shared" si="160"/>
        <v>0</v>
      </c>
      <c r="FG52" s="23">
        <f t="shared" si="161"/>
        <v>0</v>
      </c>
      <c r="FH52" s="23">
        <f t="shared" si="162"/>
        <v>0</v>
      </c>
      <c r="FI52" s="23">
        <f t="shared" si="163"/>
        <v>0</v>
      </c>
      <c r="FJ52" s="23">
        <f t="shared" si="164"/>
        <v>0</v>
      </c>
      <c r="FK52" s="23">
        <f t="shared" si="165"/>
        <v>0</v>
      </c>
      <c r="FL52" s="23">
        <f t="shared" si="166"/>
        <v>0</v>
      </c>
      <c r="FM52" s="23">
        <f t="shared" si="167"/>
        <v>0</v>
      </c>
      <c r="FN52" s="23">
        <f t="shared" si="168"/>
        <v>0</v>
      </c>
      <c r="FO52" s="23">
        <f t="shared" si="169"/>
        <v>0</v>
      </c>
      <c r="FP52" s="23">
        <f t="shared" si="170"/>
        <v>0</v>
      </c>
      <c r="FQ52" s="23">
        <f t="shared" si="171"/>
        <v>0</v>
      </c>
      <c r="FR52" s="23">
        <f t="shared" si="172"/>
        <v>0</v>
      </c>
      <c r="FS52" s="23">
        <f t="shared" si="173"/>
        <v>0</v>
      </c>
      <c r="FT52" s="23">
        <f t="shared" si="174"/>
        <v>0</v>
      </c>
      <c r="FU52" s="23">
        <f t="shared" si="175"/>
        <v>0</v>
      </c>
      <c r="FV52" s="23">
        <f t="shared" si="176"/>
        <v>0</v>
      </c>
      <c r="FW52" s="23">
        <f t="shared" si="177"/>
        <v>0</v>
      </c>
      <c r="FX52" s="23">
        <f t="shared" si="178"/>
        <v>0</v>
      </c>
      <c r="FY52" s="23">
        <f t="shared" si="179"/>
        <v>0</v>
      </c>
      <c r="FZ52" s="23">
        <f t="shared" si="180"/>
        <v>0</v>
      </c>
      <c r="GA52" s="23">
        <f t="shared" si="181"/>
        <v>0</v>
      </c>
      <c r="GB52" s="23">
        <f t="shared" si="182"/>
        <v>0</v>
      </c>
      <c r="GC52" s="23">
        <f t="shared" si="183"/>
        <v>0</v>
      </c>
      <c r="GD52" s="23">
        <f t="shared" si="184"/>
        <v>0</v>
      </c>
      <c r="GE52" s="23">
        <f t="shared" si="185"/>
        <v>0</v>
      </c>
      <c r="GF52" s="23">
        <f t="shared" si="186"/>
        <v>0</v>
      </c>
      <c r="GG52" s="23">
        <f t="shared" si="187"/>
        <v>0</v>
      </c>
      <c r="GH52" s="23">
        <f t="shared" si="188"/>
        <v>0</v>
      </c>
      <c r="GI52" s="23">
        <f t="shared" si="189"/>
        <v>0</v>
      </c>
      <c r="GJ52" s="23">
        <f t="shared" si="190"/>
        <v>0</v>
      </c>
      <c r="GK52" s="23">
        <f t="shared" si="191"/>
        <v>0</v>
      </c>
      <c r="GL52" s="23">
        <f t="shared" si="192"/>
        <v>0</v>
      </c>
      <c r="GM52" s="23">
        <f t="shared" si="193"/>
        <v>0</v>
      </c>
      <c r="GN52" s="23">
        <f t="shared" si="194"/>
        <v>0</v>
      </c>
      <c r="GO52" s="23">
        <f t="shared" si="195"/>
        <v>0</v>
      </c>
      <c r="GP52" s="23">
        <f t="shared" si="196"/>
        <v>0</v>
      </c>
      <c r="GQ52" s="23">
        <f t="shared" si="197"/>
        <v>0</v>
      </c>
      <c r="GR52" s="23">
        <f t="shared" si="198"/>
        <v>0</v>
      </c>
      <c r="GS52" s="23">
        <f t="shared" si="199"/>
        <v>0</v>
      </c>
      <c r="GT52" s="23">
        <f t="shared" si="200"/>
        <v>0</v>
      </c>
      <c r="GU52" s="23">
        <f t="shared" si="201"/>
        <v>0</v>
      </c>
      <c r="GV52" s="23">
        <f t="shared" si="202"/>
        <v>0</v>
      </c>
      <c r="GW52" s="23">
        <f t="shared" si="203"/>
        <v>0</v>
      </c>
      <c r="GX52" s="23">
        <f t="shared" si="204"/>
        <v>0</v>
      </c>
      <c r="GY52" s="23">
        <f t="shared" si="205"/>
        <v>0</v>
      </c>
      <c r="GZ52" s="23">
        <f t="shared" si="206"/>
        <v>0</v>
      </c>
      <c r="HA52" s="23">
        <f t="shared" si="207"/>
        <v>0</v>
      </c>
      <c r="HB52" s="23">
        <f t="shared" si="208"/>
        <v>0</v>
      </c>
      <c r="HC52" s="23">
        <f t="shared" si="209"/>
        <v>0</v>
      </c>
      <c r="HD52" s="23">
        <f t="shared" si="210"/>
        <v>0</v>
      </c>
      <c r="HE52" s="23">
        <f t="shared" si="211"/>
        <v>0</v>
      </c>
      <c r="HF52" s="23">
        <f t="shared" si="212"/>
        <v>0</v>
      </c>
      <c r="HG52" s="23">
        <f t="shared" si="213"/>
        <v>0</v>
      </c>
      <c r="HH52" s="23">
        <f t="shared" si="214"/>
        <v>0</v>
      </c>
      <c r="HI52" s="23">
        <f t="shared" si="215"/>
        <v>0</v>
      </c>
      <c r="HJ52" s="23">
        <f t="shared" si="216"/>
        <v>0</v>
      </c>
      <c r="HK52" s="23">
        <f t="shared" si="217"/>
        <v>0</v>
      </c>
      <c r="HL52" s="23">
        <f t="shared" si="218"/>
        <v>0</v>
      </c>
      <c r="HM52" s="23">
        <f t="shared" si="219"/>
        <v>0</v>
      </c>
      <c r="HN52" s="23">
        <f t="shared" si="220"/>
        <v>0</v>
      </c>
      <c r="HO52" s="23">
        <f t="shared" si="221"/>
        <v>0</v>
      </c>
      <c r="HP52" s="23">
        <f t="shared" si="222"/>
        <v>0</v>
      </c>
      <c r="HQ52" s="23">
        <f t="shared" si="223"/>
        <v>0</v>
      </c>
      <c r="HR52" s="23">
        <f t="shared" si="224"/>
        <v>0</v>
      </c>
      <c r="HS52" s="23">
        <f t="shared" si="225"/>
        <v>0</v>
      </c>
      <c r="HT52" s="23">
        <f t="shared" si="226"/>
        <v>0</v>
      </c>
      <c r="HU52" s="23">
        <f t="shared" si="227"/>
        <v>0</v>
      </c>
      <c r="HV52" s="23">
        <f t="shared" si="228"/>
        <v>0</v>
      </c>
      <c r="HW52" s="23">
        <f t="shared" si="229"/>
        <v>0</v>
      </c>
      <c r="HX52" s="23">
        <f t="shared" si="230"/>
        <v>0</v>
      </c>
      <c r="HY52" s="23">
        <f t="shared" si="231"/>
        <v>0</v>
      </c>
      <c r="HZ52" s="23">
        <f t="shared" si="232"/>
        <v>0</v>
      </c>
      <c r="IA52" s="23">
        <f t="shared" si="233"/>
        <v>0</v>
      </c>
      <c r="IB52" s="23">
        <f t="shared" si="234"/>
        <v>0</v>
      </c>
      <c r="IC52" s="23">
        <f t="shared" si="235"/>
        <v>0</v>
      </c>
      <c r="ID52" s="23">
        <f t="shared" si="236"/>
        <v>0</v>
      </c>
      <c r="IE52" s="23">
        <f t="shared" si="237"/>
        <v>0</v>
      </c>
      <c r="IH52" s="170"/>
    </row>
    <row r="53" spans="1:242" s="14" customFormat="1">
      <c r="A53" s="349">
        <f t="shared" si="119"/>
        <v>50</v>
      </c>
      <c r="B53" s="350" t="s">
        <v>336</v>
      </c>
      <c r="C53" s="221" t="s">
        <v>143</v>
      </c>
      <c r="D53" s="471">
        <v>12</v>
      </c>
      <c r="E53" s="471">
        <v>6</v>
      </c>
      <c r="F53" s="471">
        <v>30</v>
      </c>
      <c r="G53" s="471">
        <v>12</v>
      </c>
      <c r="H53" s="471">
        <v>12</v>
      </c>
      <c r="I53" s="471">
        <v>12</v>
      </c>
      <c r="J53" s="471">
        <v>0</v>
      </c>
      <c r="K53" s="471">
        <v>12</v>
      </c>
      <c r="L53" s="472">
        <v>6</v>
      </c>
      <c r="M53" s="221">
        <v>6</v>
      </c>
      <c r="N53" s="221">
        <v>6</v>
      </c>
      <c r="O53" s="221">
        <v>6</v>
      </c>
      <c r="P53" s="221">
        <v>6</v>
      </c>
      <c r="Q53" s="221">
        <v>6</v>
      </c>
      <c r="R53" s="221">
        <v>6</v>
      </c>
      <c r="S53" s="221">
        <v>6</v>
      </c>
      <c r="T53" s="221">
        <v>6</v>
      </c>
      <c r="U53" s="221">
        <v>6</v>
      </c>
      <c r="V53" s="221">
        <v>6</v>
      </c>
      <c r="W53" s="221">
        <v>6</v>
      </c>
      <c r="X53" s="221">
        <v>6</v>
      </c>
      <c r="Y53" s="221">
        <v>6</v>
      </c>
      <c r="Z53" s="221">
        <v>0</v>
      </c>
      <c r="AA53" s="221">
        <v>0</v>
      </c>
      <c r="AB53" s="33">
        <v>0</v>
      </c>
      <c r="AC53" s="221">
        <v>6</v>
      </c>
      <c r="AD53" s="221">
        <v>6</v>
      </c>
      <c r="AE53" s="221">
        <v>6</v>
      </c>
      <c r="AF53" s="221">
        <v>6</v>
      </c>
      <c r="AG53" s="221">
        <v>6</v>
      </c>
      <c r="AH53" s="221">
        <v>6</v>
      </c>
      <c r="AI53" s="221">
        <v>6</v>
      </c>
      <c r="AJ53" s="221">
        <v>6</v>
      </c>
      <c r="AK53" s="221">
        <v>6</v>
      </c>
      <c r="AL53" s="221">
        <v>6</v>
      </c>
      <c r="AM53" s="33">
        <v>12</v>
      </c>
      <c r="AN53" s="33">
        <v>3</v>
      </c>
      <c r="AO53" s="33">
        <v>6</v>
      </c>
      <c r="AP53" s="33">
        <v>6</v>
      </c>
      <c r="AQ53" s="33">
        <v>3</v>
      </c>
      <c r="AR53" s="33">
        <v>6</v>
      </c>
      <c r="AS53" s="33">
        <v>6</v>
      </c>
      <c r="AT53" s="221">
        <v>0</v>
      </c>
      <c r="AU53" s="221">
        <v>24</v>
      </c>
      <c r="AV53" s="221">
        <v>12</v>
      </c>
      <c r="AW53" s="221">
        <v>6</v>
      </c>
      <c r="AX53" s="221">
        <v>6</v>
      </c>
      <c r="AY53" s="221">
        <v>6</v>
      </c>
      <c r="AZ53" s="221">
        <v>6</v>
      </c>
      <c r="BA53" s="221">
        <v>0</v>
      </c>
      <c r="BB53" s="221">
        <v>6</v>
      </c>
      <c r="BC53" s="221">
        <v>6</v>
      </c>
      <c r="BD53" s="221">
        <v>0</v>
      </c>
      <c r="BE53" s="221">
        <v>0</v>
      </c>
      <c r="BF53" s="345">
        <v>4</v>
      </c>
      <c r="BG53" s="345">
        <v>1</v>
      </c>
      <c r="BH53" s="345">
        <v>1</v>
      </c>
      <c r="BI53" s="345">
        <v>1</v>
      </c>
      <c r="BJ53" s="345">
        <v>1</v>
      </c>
      <c r="BK53" s="345">
        <v>1</v>
      </c>
      <c r="BL53" s="345">
        <v>1</v>
      </c>
      <c r="BM53" s="345">
        <v>1</v>
      </c>
      <c r="BN53" s="345">
        <v>1</v>
      </c>
      <c r="BO53" s="345">
        <v>1</v>
      </c>
      <c r="BP53" s="345">
        <v>1</v>
      </c>
      <c r="BQ53" s="345">
        <v>1</v>
      </c>
      <c r="BR53" s="345">
        <v>1</v>
      </c>
      <c r="BS53" s="345">
        <v>6</v>
      </c>
      <c r="BT53" s="345">
        <v>0</v>
      </c>
      <c r="BU53" s="345">
        <v>12</v>
      </c>
      <c r="BV53" s="345">
        <v>0</v>
      </c>
      <c r="BW53" s="345">
        <v>0</v>
      </c>
      <c r="BX53" s="345">
        <v>6</v>
      </c>
      <c r="BY53" s="345">
        <v>6</v>
      </c>
      <c r="BZ53" s="221">
        <v>6</v>
      </c>
      <c r="CA53" s="221">
        <v>6</v>
      </c>
      <c r="CB53" s="221">
        <v>6</v>
      </c>
      <c r="CC53" s="221">
        <v>6</v>
      </c>
      <c r="CD53" s="221">
        <v>0</v>
      </c>
      <c r="CE53" s="221">
        <v>0</v>
      </c>
      <c r="CF53" s="221">
        <v>0</v>
      </c>
      <c r="CG53" s="221">
        <v>30</v>
      </c>
      <c r="CH53" s="221">
        <v>6</v>
      </c>
      <c r="CI53" s="221">
        <v>6</v>
      </c>
      <c r="CJ53" s="221">
        <v>6</v>
      </c>
      <c r="CK53" s="221">
        <v>0</v>
      </c>
      <c r="CL53" s="221">
        <v>0</v>
      </c>
      <c r="CM53" s="221">
        <v>0</v>
      </c>
      <c r="CN53" s="221">
        <v>0</v>
      </c>
      <c r="CO53" s="221">
        <v>0</v>
      </c>
      <c r="CP53" s="221">
        <v>12</v>
      </c>
      <c r="CQ53" s="221">
        <v>6</v>
      </c>
      <c r="CR53" s="221">
        <v>6</v>
      </c>
      <c r="CS53" s="221">
        <v>6</v>
      </c>
      <c r="CT53" s="221">
        <v>6</v>
      </c>
      <c r="CU53" s="221">
        <v>6</v>
      </c>
      <c r="CV53" s="221">
        <v>6</v>
      </c>
      <c r="CW53" s="221">
        <v>0</v>
      </c>
      <c r="CX53" s="221">
        <v>18</v>
      </c>
      <c r="CY53" s="221">
        <v>6</v>
      </c>
      <c r="CZ53" s="221">
        <v>6</v>
      </c>
      <c r="DA53" s="221">
        <v>6</v>
      </c>
      <c r="DB53" s="221">
        <v>6</v>
      </c>
      <c r="DC53" s="221">
        <v>6</v>
      </c>
      <c r="DD53" s="221">
        <v>6</v>
      </c>
      <c r="DE53" s="221">
        <v>6</v>
      </c>
      <c r="DF53" s="221">
        <v>6</v>
      </c>
      <c r="DG53" s="221">
        <v>0</v>
      </c>
      <c r="DH53" s="33">
        <v>0</v>
      </c>
      <c r="DI53" s="33">
        <v>0</v>
      </c>
      <c r="DJ53" s="33">
        <v>6</v>
      </c>
      <c r="DK53" s="292">
        <v>10.8</v>
      </c>
      <c r="DL53" s="221">
        <v>6</v>
      </c>
      <c r="DM53" s="221">
        <v>0</v>
      </c>
      <c r="DN53" s="33">
        <v>0</v>
      </c>
      <c r="DO53" s="30">
        <f t="shared" si="120"/>
        <v>608.79999999999995</v>
      </c>
      <c r="DP53" s="19">
        <f t="shared" si="118"/>
        <v>50.733333333333327</v>
      </c>
      <c r="DQ53" s="204"/>
      <c r="DR53" s="203"/>
      <c r="DS53" s="21">
        <f t="shared" si="121"/>
        <v>0</v>
      </c>
      <c r="DT53" s="23">
        <f t="shared" si="122"/>
        <v>0</v>
      </c>
      <c r="DU53" s="23">
        <f t="shared" si="123"/>
        <v>0</v>
      </c>
      <c r="DV53" s="23">
        <f t="shared" si="124"/>
        <v>0</v>
      </c>
      <c r="DW53" s="23">
        <f t="shared" si="125"/>
        <v>0</v>
      </c>
      <c r="DX53" s="23">
        <f t="shared" si="126"/>
        <v>0</v>
      </c>
      <c r="DY53" s="23">
        <f t="shared" si="127"/>
        <v>0</v>
      </c>
      <c r="DZ53" s="23">
        <f t="shared" si="128"/>
        <v>0</v>
      </c>
      <c r="EA53" s="23">
        <f t="shared" si="129"/>
        <v>0</v>
      </c>
      <c r="EB53" s="23">
        <f t="shared" si="130"/>
        <v>0</v>
      </c>
      <c r="EC53" s="23">
        <f t="shared" si="131"/>
        <v>0</v>
      </c>
      <c r="ED53" s="23">
        <f t="shared" si="132"/>
        <v>0</v>
      </c>
      <c r="EE53" s="23">
        <f t="shared" si="133"/>
        <v>0</v>
      </c>
      <c r="EF53" s="23">
        <f t="shared" si="134"/>
        <v>0</v>
      </c>
      <c r="EG53" s="23">
        <f t="shared" si="135"/>
        <v>0</v>
      </c>
      <c r="EH53" s="23">
        <f t="shared" si="136"/>
        <v>0</v>
      </c>
      <c r="EI53" s="23">
        <f t="shared" si="137"/>
        <v>0</v>
      </c>
      <c r="EJ53" s="23">
        <f t="shared" si="138"/>
        <v>0</v>
      </c>
      <c r="EK53" s="23">
        <f t="shared" si="139"/>
        <v>0</v>
      </c>
      <c r="EL53" s="23">
        <f t="shared" si="140"/>
        <v>0</v>
      </c>
      <c r="EM53" s="23">
        <f t="shared" si="141"/>
        <v>0</v>
      </c>
      <c r="EN53" s="23">
        <f t="shared" si="142"/>
        <v>0</v>
      </c>
      <c r="EO53" s="23">
        <f t="shared" si="143"/>
        <v>0</v>
      </c>
      <c r="EP53" s="23">
        <f t="shared" si="144"/>
        <v>0</v>
      </c>
      <c r="EQ53" s="23">
        <f t="shared" si="145"/>
        <v>0</v>
      </c>
      <c r="ER53" s="23">
        <f t="shared" si="146"/>
        <v>0</v>
      </c>
      <c r="ES53" s="23">
        <f t="shared" si="147"/>
        <v>0</v>
      </c>
      <c r="ET53" s="23">
        <f t="shared" si="148"/>
        <v>0</v>
      </c>
      <c r="EU53" s="23">
        <f t="shared" si="149"/>
        <v>0</v>
      </c>
      <c r="EV53" s="23">
        <f t="shared" si="150"/>
        <v>0</v>
      </c>
      <c r="EW53" s="23">
        <f t="shared" si="151"/>
        <v>0</v>
      </c>
      <c r="EX53" s="23">
        <f t="shared" si="152"/>
        <v>0</v>
      </c>
      <c r="EY53" s="23">
        <f t="shared" si="153"/>
        <v>0</v>
      </c>
      <c r="EZ53" s="23">
        <f t="shared" si="154"/>
        <v>0</v>
      </c>
      <c r="FA53" s="23">
        <f t="shared" si="155"/>
        <v>0</v>
      </c>
      <c r="FB53" s="23">
        <f t="shared" si="156"/>
        <v>0</v>
      </c>
      <c r="FC53" s="23">
        <f t="shared" si="157"/>
        <v>0</v>
      </c>
      <c r="FD53" s="23">
        <f t="shared" si="158"/>
        <v>0</v>
      </c>
      <c r="FE53" s="23">
        <f t="shared" si="159"/>
        <v>0</v>
      </c>
      <c r="FF53" s="23">
        <f t="shared" si="160"/>
        <v>0</v>
      </c>
      <c r="FG53" s="23">
        <f t="shared" si="161"/>
        <v>0</v>
      </c>
      <c r="FH53" s="23">
        <f t="shared" si="162"/>
        <v>0</v>
      </c>
      <c r="FI53" s="23">
        <f t="shared" si="163"/>
        <v>0</v>
      </c>
      <c r="FJ53" s="23">
        <f t="shared" si="164"/>
        <v>0</v>
      </c>
      <c r="FK53" s="23">
        <f t="shared" si="165"/>
        <v>0</v>
      </c>
      <c r="FL53" s="23">
        <f t="shared" si="166"/>
        <v>0</v>
      </c>
      <c r="FM53" s="23">
        <f t="shared" si="167"/>
        <v>0</v>
      </c>
      <c r="FN53" s="23">
        <f t="shared" si="168"/>
        <v>0</v>
      </c>
      <c r="FO53" s="23">
        <f t="shared" si="169"/>
        <v>0</v>
      </c>
      <c r="FP53" s="23">
        <f t="shared" si="170"/>
        <v>0</v>
      </c>
      <c r="FQ53" s="23">
        <f t="shared" si="171"/>
        <v>0</v>
      </c>
      <c r="FR53" s="23">
        <f t="shared" si="172"/>
        <v>0</v>
      </c>
      <c r="FS53" s="23">
        <f t="shared" si="173"/>
        <v>0</v>
      </c>
      <c r="FT53" s="23">
        <f t="shared" si="174"/>
        <v>0</v>
      </c>
      <c r="FU53" s="23">
        <f t="shared" si="175"/>
        <v>0</v>
      </c>
      <c r="FV53" s="23">
        <f t="shared" si="176"/>
        <v>0</v>
      </c>
      <c r="FW53" s="23">
        <f t="shared" si="177"/>
        <v>0</v>
      </c>
      <c r="FX53" s="23">
        <f t="shared" si="178"/>
        <v>0</v>
      </c>
      <c r="FY53" s="23">
        <f t="shared" si="179"/>
        <v>0</v>
      </c>
      <c r="FZ53" s="23">
        <f t="shared" si="180"/>
        <v>0</v>
      </c>
      <c r="GA53" s="23">
        <f t="shared" si="181"/>
        <v>0</v>
      </c>
      <c r="GB53" s="23">
        <f t="shared" si="182"/>
        <v>0</v>
      </c>
      <c r="GC53" s="23">
        <f t="shared" si="183"/>
        <v>0</v>
      </c>
      <c r="GD53" s="23">
        <f t="shared" si="184"/>
        <v>0</v>
      </c>
      <c r="GE53" s="23">
        <f t="shared" si="185"/>
        <v>0</v>
      </c>
      <c r="GF53" s="23">
        <f t="shared" si="186"/>
        <v>0</v>
      </c>
      <c r="GG53" s="23">
        <f t="shared" si="187"/>
        <v>0</v>
      </c>
      <c r="GH53" s="23">
        <f t="shared" si="188"/>
        <v>0</v>
      </c>
      <c r="GI53" s="23">
        <f t="shared" si="189"/>
        <v>0</v>
      </c>
      <c r="GJ53" s="23">
        <f t="shared" si="190"/>
        <v>0</v>
      </c>
      <c r="GK53" s="23">
        <f t="shared" si="191"/>
        <v>0</v>
      </c>
      <c r="GL53" s="23">
        <f t="shared" si="192"/>
        <v>0</v>
      </c>
      <c r="GM53" s="23">
        <f t="shared" si="193"/>
        <v>0</v>
      </c>
      <c r="GN53" s="23">
        <f t="shared" si="194"/>
        <v>0</v>
      </c>
      <c r="GO53" s="23">
        <f t="shared" si="195"/>
        <v>0</v>
      </c>
      <c r="GP53" s="23">
        <f t="shared" si="196"/>
        <v>0</v>
      </c>
      <c r="GQ53" s="23">
        <f t="shared" si="197"/>
        <v>0</v>
      </c>
      <c r="GR53" s="23">
        <f t="shared" si="198"/>
        <v>0</v>
      </c>
      <c r="GS53" s="23">
        <f t="shared" si="199"/>
        <v>0</v>
      </c>
      <c r="GT53" s="23">
        <f t="shared" si="200"/>
        <v>0</v>
      </c>
      <c r="GU53" s="23">
        <f t="shared" si="201"/>
        <v>0</v>
      </c>
      <c r="GV53" s="23">
        <f t="shared" si="202"/>
        <v>0</v>
      </c>
      <c r="GW53" s="23">
        <f t="shared" si="203"/>
        <v>0</v>
      </c>
      <c r="GX53" s="23">
        <f t="shared" si="204"/>
        <v>0</v>
      </c>
      <c r="GY53" s="23">
        <f t="shared" si="205"/>
        <v>0</v>
      </c>
      <c r="GZ53" s="23">
        <f t="shared" si="206"/>
        <v>0</v>
      </c>
      <c r="HA53" s="23">
        <f t="shared" si="207"/>
        <v>0</v>
      </c>
      <c r="HB53" s="23">
        <f t="shared" si="208"/>
        <v>0</v>
      </c>
      <c r="HC53" s="23">
        <f t="shared" si="209"/>
        <v>0</v>
      </c>
      <c r="HD53" s="23">
        <f t="shared" si="210"/>
        <v>0</v>
      </c>
      <c r="HE53" s="23">
        <f t="shared" si="211"/>
        <v>0</v>
      </c>
      <c r="HF53" s="23">
        <f t="shared" si="212"/>
        <v>0</v>
      </c>
      <c r="HG53" s="23">
        <f t="shared" si="213"/>
        <v>0</v>
      </c>
      <c r="HH53" s="23">
        <f t="shared" si="214"/>
        <v>0</v>
      </c>
      <c r="HI53" s="23">
        <f t="shared" si="215"/>
        <v>0</v>
      </c>
      <c r="HJ53" s="23">
        <f t="shared" si="216"/>
        <v>0</v>
      </c>
      <c r="HK53" s="23">
        <f t="shared" si="217"/>
        <v>0</v>
      </c>
      <c r="HL53" s="23">
        <f t="shared" si="218"/>
        <v>0</v>
      </c>
      <c r="HM53" s="23">
        <f t="shared" si="219"/>
        <v>0</v>
      </c>
      <c r="HN53" s="23">
        <f t="shared" si="220"/>
        <v>0</v>
      </c>
      <c r="HO53" s="23">
        <f t="shared" si="221"/>
        <v>0</v>
      </c>
      <c r="HP53" s="23">
        <f t="shared" si="222"/>
        <v>0</v>
      </c>
      <c r="HQ53" s="23">
        <f t="shared" si="223"/>
        <v>0</v>
      </c>
      <c r="HR53" s="23">
        <f t="shared" si="224"/>
        <v>0</v>
      </c>
      <c r="HS53" s="23">
        <f t="shared" si="225"/>
        <v>0</v>
      </c>
      <c r="HT53" s="23">
        <f t="shared" si="226"/>
        <v>0</v>
      </c>
      <c r="HU53" s="23">
        <f t="shared" si="227"/>
        <v>0</v>
      </c>
      <c r="HV53" s="23">
        <f t="shared" si="228"/>
        <v>0</v>
      </c>
      <c r="HW53" s="23">
        <f t="shared" si="229"/>
        <v>0</v>
      </c>
      <c r="HX53" s="23">
        <f t="shared" si="230"/>
        <v>0</v>
      </c>
      <c r="HY53" s="23">
        <f t="shared" si="231"/>
        <v>0</v>
      </c>
      <c r="HZ53" s="23">
        <f t="shared" si="232"/>
        <v>0</v>
      </c>
      <c r="IA53" s="23">
        <f t="shared" si="233"/>
        <v>0</v>
      </c>
      <c r="IB53" s="23">
        <f t="shared" si="234"/>
        <v>0</v>
      </c>
      <c r="IC53" s="23">
        <f t="shared" si="235"/>
        <v>0</v>
      </c>
      <c r="ID53" s="23">
        <f t="shared" si="236"/>
        <v>0</v>
      </c>
      <c r="IE53" s="23">
        <f t="shared" si="237"/>
        <v>0</v>
      </c>
      <c r="IH53" s="170"/>
    </row>
    <row r="54" spans="1:242" s="14" customFormat="1">
      <c r="A54" s="349">
        <f t="shared" si="119"/>
        <v>51</v>
      </c>
      <c r="B54" s="350" t="s">
        <v>819</v>
      </c>
      <c r="C54" s="221" t="s">
        <v>143</v>
      </c>
      <c r="D54" s="471">
        <v>30</v>
      </c>
      <c r="E54" s="471">
        <v>6</v>
      </c>
      <c r="F54" s="471">
        <v>90</v>
      </c>
      <c r="G54" s="471">
        <v>6</v>
      </c>
      <c r="H54" s="471">
        <v>6</v>
      </c>
      <c r="I54" s="471">
        <v>6</v>
      </c>
      <c r="J54" s="471">
        <v>6</v>
      </c>
      <c r="K54" s="471">
        <v>6</v>
      </c>
      <c r="L54" s="472">
        <v>6</v>
      </c>
      <c r="M54" s="221">
        <v>6</v>
      </c>
      <c r="N54" s="221">
        <v>6</v>
      </c>
      <c r="O54" s="221">
        <v>6</v>
      </c>
      <c r="P54" s="221">
        <v>6</v>
      </c>
      <c r="Q54" s="221">
        <v>6</v>
      </c>
      <c r="R54" s="221">
        <v>6</v>
      </c>
      <c r="S54" s="221">
        <v>12</v>
      </c>
      <c r="T54" s="221">
        <v>0</v>
      </c>
      <c r="U54" s="221">
        <v>6</v>
      </c>
      <c r="V54" s="221">
        <v>6</v>
      </c>
      <c r="W54" s="221">
        <v>6</v>
      </c>
      <c r="X54" s="221">
        <v>6</v>
      </c>
      <c r="Y54" s="221">
        <v>6</v>
      </c>
      <c r="Z54" s="221">
        <v>0</v>
      </c>
      <c r="AA54" s="221">
        <v>6</v>
      </c>
      <c r="AB54" s="33">
        <v>0</v>
      </c>
      <c r="AC54" s="221">
        <v>6</v>
      </c>
      <c r="AD54" s="221">
        <v>0</v>
      </c>
      <c r="AE54" s="221">
        <v>6</v>
      </c>
      <c r="AF54" s="221">
        <v>0</v>
      </c>
      <c r="AG54" s="221">
        <v>0</v>
      </c>
      <c r="AH54" s="221">
        <v>0</v>
      </c>
      <c r="AI54" s="221">
        <v>0</v>
      </c>
      <c r="AJ54" s="221">
        <v>0</v>
      </c>
      <c r="AK54" s="221">
        <v>0</v>
      </c>
      <c r="AL54" s="221">
        <v>0</v>
      </c>
      <c r="AM54" s="33">
        <v>15</v>
      </c>
      <c r="AN54" s="33">
        <v>5</v>
      </c>
      <c r="AO54" s="33">
        <v>6</v>
      </c>
      <c r="AP54" s="33">
        <v>6</v>
      </c>
      <c r="AQ54" s="33">
        <v>6</v>
      </c>
      <c r="AR54" s="33">
        <v>5</v>
      </c>
      <c r="AS54" s="33">
        <v>6</v>
      </c>
      <c r="AT54" s="221">
        <v>0</v>
      </c>
      <c r="AU54" s="221">
        <v>24</v>
      </c>
      <c r="AV54" s="221">
        <v>12</v>
      </c>
      <c r="AW54" s="221">
        <v>6</v>
      </c>
      <c r="AX54" s="221">
        <v>6</v>
      </c>
      <c r="AY54" s="221">
        <v>6</v>
      </c>
      <c r="AZ54" s="221">
        <v>6</v>
      </c>
      <c r="BA54" s="221">
        <v>0</v>
      </c>
      <c r="BB54" s="221">
        <v>0</v>
      </c>
      <c r="BC54" s="221">
        <v>6</v>
      </c>
      <c r="BD54" s="221">
        <v>0</v>
      </c>
      <c r="BE54" s="221">
        <v>6</v>
      </c>
      <c r="BF54" s="345">
        <v>0</v>
      </c>
      <c r="BG54" s="345">
        <v>0</v>
      </c>
      <c r="BH54" s="345">
        <v>0</v>
      </c>
      <c r="BI54" s="345">
        <v>0</v>
      </c>
      <c r="BJ54" s="345">
        <v>0</v>
      </c>
      <c r="BK54" s="345">
        <v>0</v>
      </c>
      <c r="BL54" s="345">
        <v>0</v>
      </c>
      <c r="BM54" s="345">
        <v>0</v>
      </c>
      <c r="BN54" s="345">
        <v>0</v>
      </c>
      <c r="BO54" s="345">
        <v>0</v>
      </c>
      <c r="BP54" s="345">
        <v>0</v>
      </c>
      <c r="BQ54" s="345">
        <v>0</v>
      </c>
      <c r="BR54" s="345">
        <v>0</v>
      </c>
      <c r="BS54" s="345">
        <v>6</v>
      </c>
      <c r="BT54" s="345">
        <v>6</v>
      </c>
      <c r="BU54" s="345">
        <v>6</v>
      </c>
      <c r="BV54" s="345">
        <v>0</v>
      </c>
      <c r="BW54" s="345">
        <v>0</v>
      </c>
      <c r="BX54" s="345">
        <v>6</v>
      </c>
      <c r="BY54" s="345">
        <v>6</v>
      </c>
      <c r="BZ54" s="221">
        <v>6</v>
      </c>
      <c r="CA54" s="221">
        <v>6</v>
      </c>
      <c r="CB54" s="221">
        <v>6</v>
      </c>
      <c r="CC54" s="221">
        <v>0</v>
      </c>
      <c r="CD54" s="221">
        <v>0</v>
      </c>
      <c r="CE54" s="221">
        <v>0</v>
      </c>
      <c r="CF54" s="221">
        <v>0</v>
      </c>
      <c r="CG54" s="221">
        <v>0</v>
      </c>
      <c r="CH54" s="221">
        <v>0</v>
      </c>
      <c r="CI54" s="221">
        <v>0</v>
      </c>
      <c r="CJ54" s="221">
        <v>6</v>
      </c>
      <c r="CK54" s="221">
        <v>6</v>
      </c>
      <c r="CL54" s="221">
        <v>6</v>
      </c>
      <c r="CM54" s="221">
        <v>6</v>
      </c>
      <c r="CN54" s="221">
        <v>0</v>
      </c>
      <c r="CO54" s="221">
        <v>0</v>
      </c>
      <c r="CP54" s="221">
        <v>12</v>
      </c>
      <c r="CQ54" s="221">
        <v>0</v>
      </c>
      <c r="CR54" s="221">
        <v>0</v>
      </c>
      <c r="CS54" s="221">
        <v>6</v>
      </c>
      <c r="CT54" s="221">
        <v>6</v>
      </c>
      <c r="CU54" s="221">
        <v>0</v>
      </c>
      <c r="CV54" s="221">
        <v>0</v>
      </c>
      <c r="CW54" s="221">
        <v>6</v>
      </c>
      <c r="CX54" s="221">
        <v>18</v>
      </c>
      <c r="CY54" s="221">
        <v>6</v>
      </c>
      <c r="CZ54" s="221">
        <v>6</v>
      </c>
      <c r="DA54" s="221">
        <v>6</v>
      </c>
      <c r="DB54" s="221">
        <v>6</v>
      </c>
      <c r="DC54" s="221">
        <v>6</v>
      </c>
      <c r="DD54" s="221">
        <v>0</v>
      </c>
      <c r="DE54" s="221">
        <v>6</v>
      </c>
      <c r="DF54" s="221">
        <v>0</v>
      </c>
      <c r="DG54" s="221">
        <v>0</v>
      </c>
      <c r="DH54" s="33">
        <v>0</v>
      </c>
      <c r="DI54" s="33">
        <v>0</v>
      </c>
      <c r="DJ54" s="33">
        <v>18</v>
      </c>
      <c r="DK54" s="292">
        <v>0</v>
      </c>
      <c r="DL54" s="221">
        <v>6</v>
      </c>
      <c r="DM54" s="221">
        <v>0</v>
      </c>
      <c r="DN54" s="33">
        <v>0</v>
      </c>
      <c r="DO54" s="30">
        <f t="shared" si="120"/>
        <v>559</v>
      </c>
      <c r="DP54" s="19">
        <f t="shared" si="118"/>
        <v>46.583333333333336</v>
      </c>
      <c r="DQ54" s="204"/>
      <c r="DR54" s="203"/>
      <c r="DS54" s="21">
        <f t="shared" si="121"/>
        <v>0</v>
      </c>
      <c r="DT54" s="23">
        <f t="shared" si="122"/>
        <v>0</v>
      </c>
      <c r="DU54" s="23">
        <f t="shared" si="123"/>
        <v>0</v>
      </c>
      <c r="DV54" s="23">
        <f t="shared" si="124"/>
        <v>0</v>
      </c>
      <c r="DW54" s="23">
        <f t="shared" si="125"/>
        <v>0</v>
      </c>
      <c r="DX54" s="23">
        <f t="shared" si="126"/>
        <v>0</v>
      </c>
      <c r="DY54" s="23">
        <f t="shared" si="127"/>
        <v>0</v>
      </c>
      <c r="DZ54" s="23">
        <f t="shared" si="128"/>
        <v>0</v>
      </c>
      <c r="EA54" s="23">
        <f t="shared" si="129"/>
        <v>0</v>
      </c>
      <c r="EB54" s="23">
        <f t="shared" si="130"/>
        <v>0</v>
      </c>
      <c r="EC54" s="23">
        <f t="shared" si="131"/>
        <v>0</v>
      </c>
      <c r="ED54" s="23">
        <f t="shared" si="132"/>
        <v>0</v>
      </c>
      <c r="EE54" s="23">
        <f t="shared" si="133"/>
        <v>0</v>
      </c>
      <c r="EF54" s="23">
        <f t="shared" si="134"/>
        <v>0</v>
      </c>
      <c r="EG54" s="23">
        <f t="shared" si="135"/>
        <v>0</v>
      </c>
      <c r="EH54" s="23">
        <f t="shared" si="136"/>
        <v>0</v>
      </c>
      <c r="EI54" s="23">
        <f t="shared" si="137"/>
        <v>0</v>
      </c>
      <c r="EJ54" s="23">
        <f t="shared" si="138"/>
        <v>0</v>
      </c>
      <c r="EK54" s="23">
        <f t="shared" si="139"/>
        <v>0</v>
      </c>
      <c r="EL54" s="23">
        <f t="shared" si="140"/>
        <v>0</v>
      </c>
      <c r="EM54" s="23">
        <f t="shared" si="141"/>
        <v>0</v>
      </c>
      <c r="EN54" s="23">
        <f t="shared" si="142"/>
        <v>0</v>
      </c>
      <c r="EO54" s="23">
        <f t="shared" si="143"/>
        <v>0</v>
      </c>
      <c r="EP54" s="23">
        <f t="shared" si="144"/>
        <v>0</v>
      </c>
      <c r="EQ54" s="23">
        <f t="shared" si="145"/>
        <v>0</v>
      </c>
      <c r="ER54" s="23">
        <f t="shared" si="146"/>
        <v>0</v>
      </c>
      <c r="ES54" s="23">
        <f t="shared" si="147"/>
        <v>0</v>
      </c>
      <c r="ET54" s="23">
        <f t="shared" si="148"/>
        <v>0</v>
      </c>
      <c r="EU54" s="23">
        <f t="shared" si="149"/>
        <v>0</v>
      </c>
      <c r="EV54" s="23">
        <f t="shared" si="150"/>
        <v>0</v>
      </c>
      <c r="EW54" s="23">
        <f t="shared" si="151"/>
        <v>0</v>
      </c>
      <c r="EX54" s="23">
        <f t="shared" si="152"/>
        <v>0</v>
      </c>
      <c r="EY54" s="23">
        <f t="shared" si="153"/>
        <v>0</v>
      </c>
      <c r="EZ54" s="23">
        <f t="shared" si="154"/>
        <v>0</v>
      </c>
      <c r="FA54" s="23">
        <f t="shared" si="155"/>
        <v>0</v>
      </c>
      <c r="FB54" s="23">
        <f t="shared" si="156"/>
        <v>0</v>
      </c>
      <c r="FC54" s="23">
        <f t="shared" si="157"/>
        <v>0</v>
      </c>
      <c r="FD54" s="23">
        <f t="shared" si="158"/>
        <v>0</v>
      </c>
      <c r="FE54" s="23">
        <f t="shared" si="159"/>
        <v>0</v>
      </c>
      <c r="FF54" s="23">
        <f t="shared" si="160"/>
        <v>0</v>
      </c>
      <c r="FG54" s="23">
        <f t="shared" si="161"/>
        <v>0</v>
      </c>
      <c r="FH54" s="23">
        <f t="shared" si="162"/>
        <v>0</v>
      </c>
      <c r="FI54" s="23">
        <f t="shared" si="163"/>
        <v>0</v>
      </c>
      <c r="FJ54" s="23">
        <f t="shared" si="164"/>
        <v>0</v>
      </c>
      <c r="FK54" s="23">
        <f t="shared" si="165"/>
        <v>0</v>
      </c>
      <c r="FL54" s="23">
        <f t="shared" si="166"/>
        <v>0</v>
      </c>
      <c r="FM54" s="23">
        <f t="shared" si="167"/>
        <v>0</v>
      </c>
      <c r="FN54" s="23">
        <f t="shared" si="168"/>
        <v>0</v>
      </c>
      <c r="FO54" s="23">
        <f t="shared" si="169"/>
        <v>0</v>
      </c>
      <c r="FP54" s="23">
        <f t="shared" si="170"/>
        <v>0</v>
      </c>
      <c r="FQ54" s="23">
        <f t="shared" si="171"/>
        <v>0</v>
      </c>
      <c r="FR54" s="23">
        <f t="shared" si="172"/>
        <v>0</v>
      </c>
      <c r="FS54" s="23">
        <f t="shared" si="173"/>
        <v>0</v>
      </c>
      <c r="FT54" s="23">
        <f t="shared" si="174"/>
        <v>0</v>
      </c>
      <c r="FU54" s="23">
        <f t="shared" si="175"/>
        <v>0</v>
      </c>
      <c r="FV54" s="23">
        <f t="shared" si="176"/>
        <v>0</v>
      </c>
      <c r="FW54" s="23">
        <f t="shared" si="177"/>
        <v>0</v>
      </c>
      <c r="FX54" s="23">
        <f t="shared" si="178"/>
        <v>0</v>
      </c>
      <c r="FY54" s="23">
        <f t="shared" si="179"/>
        <v>0</v>
      </c>
      <c r="FZ54" s="23">
        <f t="shared" si="180"/>
        <v>0</v>
      </c>
      <c r="GA54" s="23">
        <f t="shared" si="181"/>
        <v>0</v>
      </c>
      <c r="GB54" s="23">
        <f t="shared" si="182"/>
        <v>0</v>
      </c>
      <c r="GC54" s="23">
        <f t="shared" si="183"/>
        <v>0</v>
      </c>
      <c r="GD54" s="23">
        <f t="shared" si="184"/>
        <v>0</v>
      </c>
      <c r="GE54" s="23">
        <f t="shared" si="185"/>
        <v>0</v>
      </c>
      <c r="GF54" s="23">
        <f t="shared" si="186"/>
        <v>0</v>
      </c>
      <c r="GG54" s="23">
        <f t="shared" si="187"/>
        <v>0</v>
      </c>
      <c r="GH54" s="23">
        <f t="shared" si="188"/>
        <v>0</v>
      </c>
      <c r="GI54" s="23">
        <f t="shared" si="189"/>
        <v>0</v>
      </c>
      <c r="GJ54" s="23">
        <f t="shared" si="190"/>
        <v>0</v>
      </c>
      <c r="GK54" s="23">
        <f t="shared" si="191"/>
        <v>0</v>
      </c>
      <c r="GL54" s="23">
        <f t="shared" si="192"/>
        <v>0</v>
      </c>
      <c r="GM54" s="23">
        <f t="shared" si="193"/>
        <v>0</v>
      </c>
      <c r="GN54" s="23">
        <f t="shared" si="194"/>
        <v>0</v>
      </c>
      <c r="GO54" s="23">
        <f t="shared" si="195"/>
        <v>0</v>
      </c>
      <c r="GP54" s="23">
        <f t="shared" si="196"/>
        <v>0</v>
      </c>
      <c r="GQ54" s="23">
        <f t="shared" si="197"/>
        <v>0</v>
      </c>
      <c r="GR54" s="23">
        <f t="shared" si="198"/>
        <v>0</v>
      </c>
      <c r="GS54" s="23">
        <f t="shared" si="199"/>
        <v>0</v>
      </c>
      <c r="GT54" s="23">
        <f t="shared" si="200"/>
        <v>0</v>
      </c>
      <c r="GU54" s="23">
        <f t="shared" si="201"/>
        <v>0</v>
      </c>
      <c r="GV54" s="23">
        <f t="shared" si="202"/>
        <v>0</v>
      </c>
      <c r="GW54" s="23">
        <f t="shared" si="203"/>
        <v>0</v>
      </c>
      <c r="GX54" s="23">
        <f t="shared" si="204"/>
        <v>0</v>
      </c>
      <c r="GY54" s="23">
        <f t="shared" si="205"/>
        <v>0</v>
      </c>
      <c r="GZ54" s="23">
        <f t="shared" si="206"/>
        <v>0</v>
      </c>
      <c r="HA54" s="23">
        <f t="shared" si="207"/>
        <v>0</v>
      </c>
      <c r="HB54" s="23">
        <f t="shared" si="208"/>
        <v>0</v>
      </c>
      <c r="HC54" s="23">
        <f t="shared" si="209"/>
        <v>0</v>
      </c>
      <c r="HD54" s="23">
        <f t="shared" si="210"/>
        <v>0</v>
      </c>
      <c r="HE54" s="23">
        <f t="shared" si="211"/>
        <v>0</v>
      </c>
      <c r="HF54" s="23">
        <f t="shared" si="212"/>
        <v>0</v>
      </c>
      <c r="HG54" s="23">
        <f t="shared" si="213"/>
        <v>0</v>
      </c>
      <c r="HH54" s="23">
        <f t="shared" si="214"/>
        <v>0</v>
      </c>
      <c r="HI54" s="23">
        <f t="shared" si="215"/>
        <v>0</v>
      </c>
      <c r="HJ54" s="23">
        <f t="shared" si="216"/>
        <v>0</v>
      </c>
      <c r="HK54" s="23">
        <f t="shared" si="217"/>
        <v>0</v>
      </c>
      <c r="HL54" s="23">
        <f t="shared" si="218"/>
        <v>0</v>
      </c>
      <c r="HM54" s="23">
        <f t="shared" si="219"/>
        <v>0</v>
      </c>
      <c r="HN54" s="23">
        <f t="shared" si="220"/>
        <v>0</v>
      </c>
      <c r="HO54" s="23">
        <f t="shared" si="221"/>
        <v>0</v>
      </c>
      <c r="HP54" s="23">
        <f t="shared" si="222"/>
        <v>0</v>
      </c>
      <c r="HQ54" s="23">
        <f t="shared" si="223"/>
        <v>0</v>
      </c>
      <c r="HR54" s="23">
        <f t="shared" si="224"/>
        <v>0</v>
      </c>
      <c r="HS54" s="23">
        <f t="shared" si="225"/>
        <v>0</v>
      </c>
      <c r="HT54" s="23">
        <f t="shared" si="226"/>
        <v>0</v>
      </c>
      <c r="HU54" s="23">
        <f t="shared" si="227"/>
        <v>0</v>
      </c>
      <c r="HV54" s="23">
        <f t="shared" si="228"/>
        <v>0</v>
      </c>
      <c r="HW54" s="23">
        <f t="shared" si="229"/>
        <v>0</v>
      </c>
      <c r="HX54" s="23">
        <f t="shared" si="230"/>
        <v>0</v>
      </c>
      <c r="HY54" s="23">
        <f t="shared" si="231"/>
        <v>0</v>
      </c>
      <c r="HZ54" s="23">
        <f t="shared" si="232"/>
        <v>0</v>
      </c>
      <c r="IA54" s="23">
        <f t="shared" si="233"/>
        <v>0</v>
      </c>
      <c r="IB54" s="23">
        <f t="shared" si="234"/>
        <v>0</v>
      </c>
      <c r="IC54" s="23">
        <f t="shared" si="235"/>
        <v>0</v>
      </c>
      <c r="ID54" s="23">
        <f t="shared" si="236"/>
        <v>0</v>
      </c>
      <c r="IE54" s="23">
        <f t="shared" si="237"/>
        <v>0</v>
      </c>
      <c r="IH54" s="170"/>
    </row>
    <row r="55" spans="1:242" s="14" customFormat="1">
      <c r="A55" s="349">
        <f t="shared" si="119"/>
        <v>52</v>
      </c>
      <c r="B55" s="350" t="s">
        <v>337</v>
      </c>
      <c r="C55" s="221" t="s">
        <v>143</v>
      </c>
      <c r="D55" s="471">
        <v>18</v>
      </c>
      <c r="E55" s="471">
        <v>6</v>
      </c>
      <c r="F55" s="471">
        <v>0</v>
      </c>
      <c r="G55" s="471">
        <v>24</v>
      </c>
      <c r="H55" s="471">
        <v>24</v>
      </c>
      <c r="I55" s="471">
        <v>24</v>
      </c>
      <c r="J55" s="471">
        <v>0</v>
      </c>
      <c r="K55" s="471">
        <v>24</v>
      </c>
      <c r="L55" s="472">
        <v>0</v>
      </c>
      <c r="M55" s="221">
        <v>6</v>
      </c>
      <c r="N55" s="221">
        <v>0</v>
      </c>
      <c r="O55" s="221">
        <v>6</v>
      </c>
      <c r="P55" s="221">
        <v>6</v>
      </c>
      <c r="Q55" s="221">
        <v>6</v>
      </c>
      <c r="R55" s="221">
        <v>6</v>
      </c>
      <c r="S55" s="221">
        <v>144</v>
      </c>
      <c r="T55" s="221">
        <v>30</v>
      </c>
      <c r="U55" s="221">
        <v>6</v>
      </c>
      <c r="V55" s="221">
        <v>6</v>
      </c>
      <c r="W55" s="221">
        <v>6</v>
      </c>
      <c r="X55" s="221">
        <v>6</v>
      </c>
      <c r="Y55" s="221">
        <v>6</v>
      </c>
      <c r="Z55" s="221">
        <v>6</v>
      </c>
      <c r="AA55" s="221">
        <v>6</v>
      </c>
      <c r="AB55" s="33">
        <v>6</v>
      </c>
      <c r="AC55" s="221">
        <v>12</v>
      </c>
      <c r="AD55" s="221">
        <v>12</v>
      </c>
      <c r="AE55" s="221">
        <v>48</v>
      </c>
      <c r="AF55" s="221">
        <v>6</v>
      </c>
      <c r="AG55" s="221">
        <v>12</v>
      </c>
      <c r="AH55" s="221">
        <v>48</v>
      </c>
      <c r="AI55" s="221">
        <v>0</v>
      </c>
      <c r="AJ55" s="221">
        <v>0</v>
      </c>
      <c r="AK55" s="221">
        <v>0</v>
      </c>
      <c r="AL55" s="221">
        <v>0</v>
      </c>
      <c r="AM55" s="33">
        <v>0</v>
      </c>
      <c r="AN55" s="33">
        <v>0</v>
      </c>
      <c r="AO55" s="33">
        <v>6</v>
      </c>
      <c r="AP55" s="33">
        <v>6</v>
      </c>
      <c r="AQ55" s="33">
        <v>0</v>
      </c>
      <c r="AR55" s="33">
        <v>6</v>
      </c>
      <c r="AS55" s="33">
        <v>6</v>
      </c>
      <c r="AT55" s="221">
        <v>0</v>
      </c>
      <c r="AU55" s="221">
        <v>72</v>
      </c>
      <c r="AV55" s="221">
        <v>54</v>
      </c>
      <c r="AW55" s="221">
        <v>10</v>
      </c>
      <c r="AX55" s="221">
        <v>12</v>
      </c>
      <c r="AY55" s="221">
        <v>12</v>
      </c>
      <c r="AZ55" s="221">
        <v>12</v>
      </c>
      <c r="BA55" s="221">
        <v>0</v>
      </c>
      <c r="BB55" s="221">
        <v>0</v>
      </c>
      <c r="BC55" s="221">
        <v>6</v>
      </c>
      <c r="BD55" s="221">
        <v>0</v>
      </c>
      <c r="BE55" s="221">
        <v>0</v>
      </c>
      <c r="BF55" s="345">
        <v>0</v>
      </c>
      <c r="BG55" s="345">
        <v>0</v>
      </c>
      <c r="BH55" s="345">
        <v>0</v>
      </c>
      <c r="BI55" s="345">
        <v>0</v>
      </c>
      <c r="BJ55" s="345">
        <v>0</v>
      </c>
      <c r="BK55" s="345">
        <v>0</v>
      </c>
      <c r="BL55" s="345">
        <v>0</v>
      </c>
      <c r="BM55" s="345">
        <v>0</v>
      </c>
      <c r="BN55" s="345">
        <v>0</v>
      </c>
      <c r="BO55" s="345">
        <v>0</v>
      </c>
      <c r="BP55" s="345">
        <v>0</v>
      </c>
      <c r="BQ55" s="345">
        <v>0</v>
      </c>
      <c r="BR55" s="345">
        <v>0</v>
      </c>
      <c r="BS55" s="345">
        <v>12</v>
      </c>
      <c r="BT55" s="345">
        <v>0</v>
      </c>
      <c r="BU55" s="345">
        <v>12</v>
      </c>
      <c r="BV55" s="345">
        <v>0</v>
      </c>
      <c r="BW55" s="345">
        <v>0</v>
      </c>
      <c r="BX55" s="345">
        <v>6</v>
      </c>
      <c r="BY55" s="345">
        <v>6</v>
      </c>
      <c r="BZ55" s="221">
        <v>6</v>
      </c>
      <c r="CA55" s="221">
        <v>6</v>
      </c>
      <c r="CB55" s="221">
        <v>6</v>
      </c>
      <c r="CC55" s="221">
        <v>0</v>
      </c>
      <c r="CD55" s="221">
        <v>0</v>
      </c>
      <c r="CE55" s="221">
        <v>0</v>
      </c>
      <c r="CF55" s="221">
        <v>0</v>
      </c>
      <c r="CG55" s="221">
        <v>0</v>
      </c>
      <c r="CH55" s="221">
        <v>6</v>
      </c>
      <c r="CI55" s="221">
        <v>6</v>
      </c>
      <c r="CJ55" s="221">
        <v>0</v>
      </c>
      <c r="CK55" s="221">
        <v>6</v>
      </c>
      <c r="CL55" s="221">
        <v>6</v>
      </c>
      <c r="CM55" s="221">
        <v>6</v>
      </c>
      <c r="CN55" s="221">
        <v>0</v>
      </c>
      <c r="CO55" s="221">
        <v>0</v>
      </c>
      <c r="CP55" s="221">
        <v>18</v>
      </c>
      <c r="CQ55" s="221">
        <v>0</v>
      </c>
      <c r="CR55" s="221">
        <v>36</v>
      </c>
      <c r="CS55" s="221">
        <v>0</v>
      </c>
      <c r="CT55" s="221">
        <v>6</v>
      </c>
      <c r="CU55" s="221">
        <v>0</v>
      </c>
      <c r="CV55" s="221">
        <v>0</v>
      </c>
      <c r="CW55" s="221">
        <v>6</v>
      </c>
      <c r="CX55" s="221">
        <v>60</v>
      </c>
      <c r="CY55" s="221">
        <v>6</v>
      </c>
      <c r="CZ55" s="221">
        <v>6</v>
      </c>
      <c r="DA55" s="221">
        <v>6</v>
      </c>
      <c r="DB55" s="221">
        <v>6</v>
      </c>
      <c r="DC55" s="221">
        <v>6</v>
      </c>
      <c r="DD55" s="221">
        <v>0</v>
      </c>
      <c r="DE55" s="221">
        <v>0</v>
      </c>
      <c r="DF55" s="221">
        <v>18</v>
      </c>
      <c r="DG55" s="221">
        <v>0</v>
      </c>
      <c r="DH55" s="33">
        <v>0</v>
      </c>
      <c r="DI55" s="33">
        <v>0</v>
      </c>
      <c r="DJ55" s="33">
        <v>36</v>
      </c>
      <c r="DK55" s="292">
        <v>0</v>
      </c>
      <c r="DL55" s="221">
        <v>6</v>
      </c>
      <c r="DM55" s="221">
        <v>0</v>
      </c>
      <c r="DN55" s="33">
        <v>0</v>
      </c>
      <c r="DO55" s="30">
        <f t="shared" si="120"/>
        <v>1012</v>
      </c>
      <c r="DP55" s="19">
        <f t="shared" si="118"/>
        <v>84.333333333333329</v>
      </c>
      <c r="DQ55" s="204"/>
      <c r="DR55" s="203"/>
      <c r="DS55" s="21">
        <f t="shared" si="121"/>
        <v>0</v>
      </c>
      <c r="DT55" s="23">
        <f t="shared" si="122"/>
        <v>0</v>
      </c>
      <c r="DU55" s="23">
        <f t="shared" si="123"/>
        <v>0</v>
      </c>
      <c r="DV55" s="23">
        <f t="shared" si="124"/>
        <v>0</v>
      </c>
      <c r="DW55" s="23">
        <f t="shared" si="125"/>
        <v>0</v>
      </c>
      <c r="DX55" s="23">
        <f t="shared" si="126"/>
        <v>0</v>
      </c>
      <c r="DY55" s="23">
        <f t="shared" si="127"/>
        <v>0</v>
      </c>
      <c r="DZ55" s="23">
        <f t="shared" si="128"/>
        <v>0</v>
      </c>
      <c r="EA55" s="23">
        <f t="shared" si="129"/>
        <v>0</v>
      </c>
      <c r="EB55" s="23">
        <f t="shared" si="130"/>
        <v>0</v>
      </c>
      <c r="EC55" s="23">
        <f t="shared" si="131"/>
        <v>0</v>
      </c>
      <c r="ED55" s="23">
        <f t="shared" si="132"/>
        <v>0</v>
      </c>
      <c r="EE55" s="23">
        <f t="shared" si="133"/>
        <v>0</v>
      </c>
      <c r="EF55" s="23">
        <f t="shared" si="134"/>
        <v>0</v>
      </c>
      <c r="EG55" s="23">
        <f t="shared" si="135"/>
        <v>0</v>
      </c>
      <c r="EH55" s="23">
        <f t="shared" si="136"/>
        <v>0</v>
      </c>
      <c r="EI55" s="23">
        <f t="shared" si="137"/>
        <v>0</v>
      </c>
      <c r="EJ55" s="23">
        <f t="shared" si="138"/>
        <v>0</v>
      </c>
      <c r="EK55" s="23">
        <f t="shared" si="139"/>
        <v>0</v>
      </c>
      <c r="EL55" s="23">
        <f t="shared" si="140"/>
        <v>0</v>
      </c>
      <c r="EM55" s="23">
        <f t="shared" si="141"/>
        <v>0</v>
      </c>
      <c r="EN55" s="23">
        <f t="shared" si="142"/>
        <v>0</v>
      </c>
      <c r="EO55" s="23">
        <f t="shared" si="143"/>
        <v>0</v>
      </c>
      <c r="EP55" s="23">
        <f t="shared" si="144"/>
        <v>0</v>
      </c>
      <c r="EQ55" s="23">
        <f t="shared" si="145"/>
        <v>0</v>
      </c>
      <c r="ER55" s="23">
        <f t="shared" si="146"/>
        <v>0</v>
      </c>
      <c r="ES55" s="23">
        <f t="shared" si="147"/>
        <v>0</v>
      </c>
      <c r="ET55" s="23">
        <f t="shared" si="148"/>
        <v>0</v>
      </c>
      <c r="EU55" s="23">
        <f t="shared" si="149"/>
        <v>0</v>
      </c>
      <c r="EV55" s="23">
        <f t="shared" si="150"/>
        <v>0</v>
      </c>
      <c r="EW55" s="23">
        <f t="shared" si="151"/>
        <v>0</v>
      </c>
      <c r="EX55" s="23">
        <f t="shared" si="152"/>
        <v>0</v>
      </c>
      <c r="EY55" s="23">
        <f t="shared" si="153"/>
        <v>0</v>
      </c>
      <c r="EZ55" s="23">
        <f t="shared" si="154"/>
        <v>0</v>
      </c>
      <c r="FA55" s="23">
        <f t="shared" si="155"/>
        <v>0</v>
      </c>
      <c r="FB55" s="23">
        <f t="shared" si="156"/>
        <v>0</v>
      </c>
      <c r="FC55" s="23">
        <f t="shared" si="157"/>
        <v>0</v>
      </c>
      <c r="FD55" s="23">
        <f t="shared" si="158"/>
        <v>0</v>
      </c>
      <c r="FE55" s="23">
        <f t="shared" si="159"/>
        <v>0</v>
      </c>
      <c r="FF55" s="23">
        <f t="shared" si="160"/>
        <v>0</v>
      </c>
      <c r="FG55" s="23">
        <f t="shared" si="161"/>
        <v>0</v>
      </c>
      <c r="FH55" s="23">
        <f t="shared" si="162"/>
        <v>0</v>
      </c>
      <c r="FI55" s="23">
        <f t="shared" si="163"/>
        <v>0</v>
      </c>
      <c r="FJ55" s="23">
        <f t="shared" si="164"/>
        <v>0</v>
      </c>
      <c r="FK55" s="23">
        <f t="shared" si="165"/>
        <v>0</v>
      </c>
      <c r="FL55" s="23">
        <f t="shared" si="166"/>
        <v>0</v>
      </c>
      <c r="FM55" s="23">
        <f t="shared" si="167"/>
        <v>0</v>
      </c>
      <c r="FN55" s="23">
        <f t="shared" si="168"/>
        <v>0</v>
      </c>
      <c r="FO55" s="23">
        <f t="shared" si="169"/>
        <v>0</v>
      </c>
      <c r="FP55" s="23">
        <f t="shared" si="170"/>
        <v>0</v>
      </c>
      <c r="FQ55" s="23">
        <f t="shared" si="171"/>
        <v>0</v>
      </c>
      <c r="FR55" s="23">
        <f t="shared" si="172"/>
        <v>0</v>
      </c>
      <c r="FS55" s="23">
        <f t="shared" si="173"/>
        <v>0</v>
      </c>
      <c r="FT55" s="23">
        <f t="shared" si="174"/>
        <v>0</v>
      </c>
      <c r="FU55" s="23">
        <f t="shared" si="175"/>
        <v>0</v>
      </c>
      <c r="FV55" s="23">
        <f t="shared" si="176"/>
        <v>0</v>
      </c>
      <c r="FW55" s="23">
        <f t="shared" si="177"/>
        <v>0</v>
      </c>
      <c r="FX55" s="23">
        <f t="shared" si="178"/>
        <v>0</v>
      </c>
      <c r="FY55" s="23">
        <f t="shared" si="179"/>
        <v>0</v>
      </c>
      <c r="FZ55" s="23">
        <f t="shared" si="180"/>
        <v>0</v>
      </c>
      <c r="GA55" s="23">
        <f t="shared" si="181"/>
        <v>0</v>
      </c>
      <c r="GB55" s="23">
        <f t="shared" si="182"/>
        <v>0</v>
      </c>
      <c r="GC55" s="23">
        <f t="shared" si="183"/>
        <v>0</v>
      </c>
      <c r="GD55" s="23">
        <f t="shared" si="184"/>
        <v>0</v>
      </c>
      <c r="GE55" s="23">
        <f t="shared" si="185"/>
        <v>0</v>
      </c>
      <c r="GF55" s="23">
        <f t="shared" si="186"/>
        <v>0</v>
      </c>
      <c r="GG55" s="23">
        <f t="shared" si="187"/>
        <v>0</v>
      </c>
      <c r="GH55" s="23">
        <f t="shared" si="188"/>
        <v>0</v>
      </c>
      <c r="GI55" s="23">
        <f t="shared" si="189"/>
        <v>0</v>
      </c>
      <c r="GJ55" s="23">
        <f t="shared" si="190"/>
        <v>0</v>
      </c>
      <c r="GK55" s="23">
        <f t="shared" si="191"/>
        <v>0</v>
      </c>
      <c r="GL55" s="23">
        <f t="shared" si="192"/>
        <v>0</v>
      </c>
      <c r="GM55" s="23">
        <f t="shared" si="193"/>
        <v>0</v>
      </c>
      <c r="GN55" s="23">
        <f t="shared" si="194"/>
        <v>0</v>
      </c>
      <c r="GO55" s="23">
        <f t="shared" si="195"/>
        <v>0</v>
      </c>
      <c r="GP55" s="23">
        <f t="shared" si="196"/>
        <v>0</v>
      </c>
      <c r="GQ55" s="23">
        <f t="shared" si="197"/>
        <v>0</v>
      </c>
      <c r="GR55" s="23">
        <f t="shared" si="198"/>
        <v>0</v>
      </c>
      <c r="GS55" s="23">
        <f t="shared" si="199"/>
        <v>0</v>
      </c>
      <c r="GT55" s="23">
        <f t="shared" si="200"/>
        <v>0</v>
      </c>
      <c r="GU55" s="23">
        <f t="shared" si="201"/>
        <v>0</v>
      </c>
      <c r="GV55" s="23">
        <f t="shared" si="202"/>
        <v>0</v>
      </c>
      <c r="GW55" s="23">
        <f t="shared" si="203"/>
        <v>0</v>
      </c>
      <c r="GX55" s="23">
        <f t="shared" si="204"/>
        <v>0</v>
      </c>
      <c r="GY55" s="23">
        <f t="shared" si="205"/>
        <v>0</v>
      </c>
      <c r="GZ55" s="23">
        <f t="shared" si="206"/>
        <v>0</v>
      </c>
      <c r="HA55" s="23">
        <f t="shared" si="207"/>
        <v>0</v>
      </c>
      <c r="HB55" s="23">
        <f t="shared" si="208"/>
        <v>0</v>
      </c>
      <c r="HC55" s="23">
        <f t="shared" si="209"/>
        <v>0</v>
      </c>
      <c r="HD55" s="23">
        <f t="shared" si="210"/>
        <v>0</v>
      </c>
      <c r="HE55" s="23">
        <f t="shared" si="211"/>
        <v>0</v>
      </c>
      <c r="HF55" s="23">
        <f t="shared" si="212"/>
        <v>0</v>
      </c>
      <c r="HG55" s="23">
        <f t="shared" si="213"/>
        <v>0</v>
      </c>
      <c r="HH55" s="23">
        <f t="shared" si="214"/>
        <v>0</v>
      </c>
      <c r="HI55" s="23">
        <f t="shared" si="215"/>
        <v>0</v>
      </c>
      <c r="HJ55" s="23">
        <f t="shared" si="216"/>
        <v>0</v>
      </c>
      <c r="HK55" s="23">
        <f t="shared" si="217"/>
        <v>0</v>
      </c>
      <c r="HL55" s="23">
        <f t="shared" si="218"/>
        <v>0</v>
      </c>
      <c r="HM55" s="23">
        <f t="shared" si="219"/>
        <v>0</v>
      </c>
      <c r="HN55" s="23">
        <f t="shared" si="220"/>
        <v>0</v>
      </c>
      <c r="HO55" s="23">
        <f t="shared" si="221"/>
        <v>0</v>
      </c>
      <c r="HP55" s="23">
        <f t="shared" si="222"/>
        <v>0</v>
      </c>
      <c r="HQ55" s="23">
        <f t="shared" si="223"/>
        <v>0</v>
      </c>
      <c r="HR55" s="23">
        <f t="shared" si="224"/>
        <v>0</v>
      </c>
      <c r="HS55" s="23">
        <f t="shared" si="225"/>
        <v>0</v>
      </c>
      <c r="HT55" s="23">
        <f t="shared" si="226"/>
        <v>0</v>
      </c>
      <c r="HU55" s="23">
        <f t="shared" si="227"/>
        <v>0</v>
      </c>
      <c r="HV55" s="23">
        <f t="shared" si="228"/>
        <v>0</v>
      </c>
      <c r="HW55" s="23">
        <f t="shared" si="229"/>
        <v>0</v>
      </c>
      <c r="HX55" s="23">
        <f t="shared" si="230"/>
        <v>0</v>
      </c>
      <c r="HY55" s="23">
        <f t="shared" si="231"/>
        <v>0</v>
      </c>
      <c r="HZ55" s="23">
        <f t="shared" si="232"/>
        <v>0</v>
      </c>
      <c r="IA55" s="23">
        <f t="shared" si="233"/>
        <v>0</v>
      </c>
      <c r="IB55" s="23">
        <f t="shared" si="234"/>
        <v>0</v>
      </c>
      <c r="IC55" s="23">
        <f t="shared" si="235"/>
        <v>0</v>
      </c>
      <c r="ID55" s="23">
        <f t="shared" si="236"/>
        <v>0</v>
      </c>
      <c r="IE55" s="23">
        <f t="shared" si="237"/>
        <v>0</v>
      </c>
      <c r="IH55" s="170"/>
    </row>
    <row r="56" spans="1:242" s="14" customFormat="1">
      <c r="A56" s="349">
        <f t="shared" si="119"/>
        <v>53</v>
      </c>
      <c r="B56" s="350" t="s">
        <v>338</v>
      </c>
      <c r="C56" s="221" t="s">
        <v>143</v>
      </c>
      <c r="D56" s="471">
        <v>6</v>
      </c>
      <c r="E56" s="471">
        <v>6</v>
      </c>
      <c r="F56" s="471">
        <v>6</v>
      </c>
      <c r="G56" s="471">
        <v>0</v>
      </c>
      <c r="H56" s="471">
        <v>0</v>
      </c>
      <c r="I56" s="471">
        <v>0</v>
      </c>
      <c r="J56" s="471">
        <v>0</v>
      </c>
      <c r="K56" s="471">
        <v>0</v>
      </c>
      <c r="L56" s="472">
        <v>6</v>
      </c>
      <c r="M56" s="221">
        <v>0</v>
      </c>
      <c r="N56" s="221">
        <v>0</v>
      </c>
      <c r="O56" s="221">
        <v>6</v>
      </c>
      <c r="P56" s="221">
        <v>6</v>
      </c>
      <c r="Q56" s="221">
        <v>6</v>
      </c>
      <c r="R56" s="221">
        <v>6</v>
      </c>
      <c r="S56" s="221">
        <v>6</v>
      </c>
      <c r="T56" s="221">
        <v>0</v>
      </c>
      <c r="U56" s="221">
        <v>6</v>
      </c>
      <c r="V56" s="221">
        <v>6</v>
      </c>
      <c r="W56" s="221">
        <v>6</v>
      </c>
      <c r="X56" s="221">
        <v>0</v>
      </c>
      <c r="Y56" s="221">
        <v>0</v>
      </c>
      <c r="Z56" s="221">
        <v>0</v>
      </c>
      <c r="AA56" s="221">
        <v>6</v>
      </c>
      <c r="AB56" s="33">
        <v>0</v>
      </c>
      <c r="AC56" s="221">
        <v>0</v>
      </c>
      <c r="AD56" s="221">
        <v>0</v>
      </c>
      <c r="AE56" s="221">
        <v>0</v>
      </c>
      <c r="AF56" s="221">
        <v>0</v>
      </c>
      <c r="AG56" s="221">
        <v>6</v>
      </c>
      <c r="AH56" s="221">
        <v>6</v>
      </c>
      <c r="AI56" s="221">
        <v>0</v>
      </c>
      <c r="AJ56" s="221">
        <v>0</v>
      </c>
      <c r="AK56" s="221">
        <v>0</v>
      </c>
      <c r="AL56" s="221">
        <v>0</v>
      </c>
      <c r="AM56" s="33">
        <v>2</v>
      </c>
      <c r="AN56" s="33">
        <v>1</v>
      </c>
      <c r="AO56" s="33">
        <v>6</v>
      </c>
      <c r="AP56" s="33">
        <v>6</v>
      </c>
      <c r="AQ56" s="33">
        <v>1</v>
      </c>
      <c r="AR56" s="33">
        <v>1</v>
      </c>
      <c r="AS56" s="33">
        <v>1</v>
      </c>
      <c r="AT56" s="221">
        <v>0</v>
      </c>
      <c r="AU56" s="221">
        <v>0</v>
      </c>
      <c r="AV56" s="221">
        <v>12</v>
      </c>
      <c r="AW56" s="221">
        <v>6</v>
      </c>
      <c r="AX56" s="221">
        <v>6</v>
      </c>
      <c r="AY56" s="221">
        <v>6</v>
      </c>
      <c r="AZ56" s="221">
        <v>6</v>
      </c>
      <c r="BA56" s="221">
        <v>0</v>
      </c>
      <c r="BB56" s="221">
        <v>0</v>
      </c>
      <c r="BC56" s="221">
        <v>2</v>
      </c>
      <c r="BD56" s="221">
        <v>0</v>
      </c>
      <c r="BE56" s="221">
        <v>0</v>
      </c>
      <c r="BF56" s="345">
        <v>2</v>
      </c>
      <c r="BG56" s="345">
        <v>0</v>
      </c>
      <c r="BH56" s="345">
        <v>0</v>
      </c>
      <c r="BI56" s="345">
        <v>0</v>
      </c>
      <c r="BJ56" s="345">
        <v>0</v>
      </c>
      <c r="BK56" s="345">
        <v>0</v>
      </c>
      <c r="BL56" s="345">
        <v>0</v>
      </c>
      <c r="BM56" s="345">
        <v>0</v>
      </c>
      <c r="BN56" s="345">
        <v>1</v>
      </c>
      <c r="BO56" s="345">
        <v>1</v>
      </c>
      <c r="BP56" s="345">
        <v>0</v>
      </c>
      <c r="BQ56" s="345">
        <v>1</v>
      </c>
      <c r="BR56" s="345">
        <v>0</v>
      </c>
      <c r="BS56" s="345">
        <v>6</v>
      </c>
      <c r="BT56" s="345">
        <v>0</v>
      </c>
      <c r="BU56" s="345">
        <v>6</v>
      </c>
      <c r="BV56" s="345">
        <v>0</v>
      </c>
      <c r="BW56" s="345">
        <v>0</v>
      </c>
      <c r="BX56" s="345">
        <v>6</v>
      </c>
      <c r="BY56" s="345">
        <v>6</v>
      </c>
      <c r="BZ56" s="221">
        <v>6</v>
      </c>
      <c r="CA56" s="221">
        <v>6</v>
      </c>
      <c r="CB56" s="221">
        <v>0</v>
      </c>
      <c r="CC56" s="221">
        <v>6</v>
      </c>
      <c r="CD56" s="221">
        <v>0</v>
      </c>
      <c r="CE56" s="221">
        <v>0</v>
      </c>
      <c r="CF56" s="221">
        <v>0</v>
      </c>
      <c r="CG56" s="221">
        <v>12</v>
      </c>
      <c r="CH56" s="221">
        <v>0</v>
      </c>
      <c r="CI56" s="221">
        <v>0</v>
      </c>
      <c r="CJ56" s="221">
        <v>6</v>
      </c>
      <c r="CK56" s="221">
        <v>6</v>
      </c>
      <c r="CL56" s="221">
        <v>6</v>
      </c>
      <c r="CM56" s="221">
        <v>6</v>
      </c>
      <c r="CN56" s="221">
        <v>0</v>
      </c>
      <c r="CO56" s="221">
        <v>6</v>
      </c>
      <c r="CP56" s="221">
        <v>6</v>
      </c>
      <c r="CQ56" s="221">
        <v>6</v>
      </c>
      <c r="CR56" s="221">
        <v>0</v>
      </c>
      <c r="CS56" s="221">
        <v>6</v>
      </c>
      <c r="CT56" s="221">
        <v>6</v>
      </c>
      <c r="CU56" s="221">
        <v>0</v>
      </c>
      <c r="CV56" s="221">
        <v>0</v>
      </c>
      <c r="CW56" s="221">
        <v>0</v>
      </c>
      <c r="CX56" s="221">
        <v>18</v>
      </c>
      <c r="CY56" s="221">
        <v>6</v>
      </c>
      <c r="CZ56" s="221">
        <v>6</v>
      </c>
      <c r="DA56" s="221">
        <v>6</v>
      </c>
      <c r="DB56" s="221">
        <v>6</v>
      </c>
      <c r="DC56" s="221">
        <v>6</v>
      </c>
      <c r="DD56" s="221">
        <v>0</v>
      </c>
      <c r="DE56" s="221">
        <v>0</v>
      </c>
      <c r="DF56" s="221">
        <v>6</v>
      </c>
      <c r="DG56" s="221">
        <v>0</v>
      </c>
      <c r="DH56" s="33">
        <v>0</v>
      </c>
      <c r="DI56" s="33">
        <v>6</v>
      </c>
      <c r="DJ56" s="33">
        <v>12</v>
      </c>
      <c r="DK56" s="292">
        <v>0</v>
      </c>
      <c r="DL56" s="221">
        <v>6</v>
      </c>
      <c r="DM56" s="221">
        <v>0</v>
      </c>
      <c r="DN56" s="33">
        <v>0</v>
      </c>
      <c r="DO56" s="30">
        <f t="shared" si="120"/>
        <v>337</v>
      </c>
      <c r="DP56" s="19">
        <f t="shared" si="118"/>
        <v>28.083333333333332</v>
      </c>
      <c r="DQ56" s="204"/>
      <c r="DR56" s="203"/>
      <c r="DS56" s="21">
        <f t="shared" si="121"/>
        <v>0</v>
      </c>
      <c r="DT56" s="23">
        <f t="shared" si="122"/>
        <v>0</v>
      </c>
      <c r="DU56" s="23">
        <f t="shared" si="123"/>
        <v>0</v>
      </c>
      <c r="DV56" s="23">
        <f t="shared" si="124"/>
        <v>0</v>
      </c>
      <c r="DW56" s="23">
        <f t="shared" si="125"/>
        <v>0</v>
      </c>
      <c r="DX56" s="23">
        <f t="shared" si="126"/>
        <v>0</v>
      </c>
      <c r="DY56" s="23">
        <f t="shared" si="127"/>
        <v>0</v>
      </c>
      <c r="DZ56" s="23">
        <f t="shared" si="128"/>
        <v>0</v>
      </c>
      <c r="EA56" s="23">
        <f t="shared" si="129"/>
        <v>0</v>
      </c>
      <c r="EB56" s="23">
        <f t="shared" si="130"/>
        <v>0</v>
      </c>
      <c r="EC56" s="23">
        <f t="shared" si="131"/>
        <v>0</v>
      </c>
      <c r="ED56" s="23">
        <f t="shared" si="132"/>
        <v>0</v>
      </c>
      <c r="EE56" s="23">
        <f t="shared" si="133"/>
        <v>0</v>
      </c>
      <c r="EF56" s="23">
        <f t="shared" si="134"/>
        <v>0</v>
      </c>
      <c r="EG56" s="23">
        <f t="shared" si="135"/>
        <v>0</v>
      </c>
      <c r="EH56" s="23">
        <f t="shared" si="136"/>
        <v>0</v>
      </c>
      <c r="EI56" s="23">
        <f t="shared" si="137"/>
        <v>0</v>
      </c>
      <c r="EJ56" s="23">
        <f t="shared" si="138"/>
        <v>0</v>
      </c>
      <c r="EK56" s="23">
        <f t="shared" si="139"/>
        <v>0</v>
      </c>
      <c r="EL56" s="23">
        <f t="shared" si="140"/>
        <v>0</v>
      </c>
      <c r="EM56" s="23">
        <f t="shared" si="141"/>
        <v>0</v>
      </c>
      <c r="EN56" s="23">
        <f t="shared" si="142"/>
        <v>0</v>
      </c>
      <c r="EO56" s="23">
        <f t="shared" si="143"/>
        <v>0</v>
      </c>
      <c r="EP56" s="23">
        <f t="shared" si="144"/>
        <v>0</v>
      </c>
      <c r="EQ56" s="23">
        <f t="shared" si="145"/>
        <v>0</v>
      </c>
      <c r="ER56" s="23">
        <f t="shared" si="146"/>
        <v>0</v>
      </c>
      <c r="ES56" s="23">
        <f t="shared" si="147"/>
        <v>0</v>
      </c>
      <c r="ET56" s="23">
        <f t="shared" si="148"/>
        <v>0</v>
      </c>
      <c r="EU56" s="23">
        <f t="shared" si="149"/>
        <v>0</v>
      </c>
      <c r="EV56" s="23">
        <f t="shared" si="150"/>
        <v>0</v>
      </c>
      <c r="EW56" s="23">
        <f t="shared" si="151"/>
        <v>0</v>
      </c>
      <c r="EX56" s="23">
        <f t="shared" si="152"/>
        <v>0</v>
      </c>
      <c r="EY56" s="23">
        <f t="shared" si="153"/>
        <v>0</v>
      </c>
      <c r="EZ56" s="23">
        <f t="shared" si="154"/>
        <v>0</v>
      </c>
      <c r="FA56" s="23">
        <f t="shared" si="155"/>
        <v>0</v>
      </c>
      <c r="FB56" s="23">
        <f t="shared" si="156"/>
        <v>0</v>
      </c>
      <c r="FC56" s="23">
        <f t="shared" si="157"/>
        <v>0</v>
      </c>
      <c r="FD56" s="23">
        <f t="shared" si="158"/>
        <v>0</v>
      </c>
      <c r="FE56" s="23">
        <f t="shared" si="159"/>
        <v>0</v>
      </c>
      <c r="FF56" s="23">
        <f t="shared" si="160"/>
        <v>0</v>
      </c>
      <c r="FG56" s="23">
        <f t="shared" si="161"/>
        <v>0</v>
      </c>
      <c r="FH56" s="23">
        <f t="shared" si="162"/>
        <v>0</v>
      </c>
      <c r="FI56" s="23">
        <f t="shared" si="163"/>
        <v>0</v>
      </c>
      <c r="FJ56" s="23">
        <f t="shared" si="164"/>
        <v>0</v>
      </c>
      <c r="FK56" s="23">
        <f t="shared" si="165"/>
        <v>0</v>
      </c>
      <c r="FL56" s="23">
        <f t="shared" si="166"/>
        <v>0</v>
      </c>
      <c r="FM56" s="23">
        <f t="shared" si="167"/>
        <v>0</v>
      </c>
      <c r="FN56" s="23">
        <f t="shared" si="168"/>
        <v>0</v>
      </c>
      <c r="FO56" s="23">
        <f t="shared" si="169"/>
        <v>0</v>
      </c>
      <c r="FP56" s="23">
        <f t="shared" si="170"/>
        <v>0</v>
      </c>
      <c r="FQ56" s="23">
        <f t="shared" si="171"/>
        <v>0</v>
      </c>
      <c r="FR56" s="23">
        <f t="shared" si="172"/>
        <v>0</v>
      </c>
      <c r="FS56" s="23">
        <f t="shared" si="173"/>
        <v>0</v>
      </c>
      <c r="FT56" s="23">
        <f t="shared" si="174"/>
        <v>0</v>
      </c>
      <c r="FU56" s="23">
        <f t="shared" si="175"/>
        <v>0</v>
      </c>
      <c r="FV56" s="23">
        <f t="shared" si="176"/>
        <v>0</v>
      </c>
      <c r="FW56" s="23">
        <f t="shared" si="177"/>
        <v>0</v>
      </c>
      <c r="FX56" s="23">
        <f t="shared" si="178"/>
        <v>0</v>
      </c>
      <c r="FY56" s="23">
        <f t="shared" si="179"/>
        <v>0</v>
      </c>
      <c r="FZ56" s="23">
        <f t="shared" si="180"/>
        <v>0</v>
      </c>
      <c r="GA56" s="23">
        <f t="shared" si="181"/>
        <v>0</v>
      </c>
      <c r="GB56" s="23">
        <f t="shared" si="182"/>
        <v>0</v>
      </c>
      <c r="GC56" s="23">
        <f t="shared" si="183"/>
        <v>0</v>
      </c>
      <c r="GD56" s="23">
        <f t="shared" si="184"/>
        <v>0</v>
      </c>
      <c r="GE56" s="23">
        <f t="shared" si="185"/>
        <v>0</v>
      </c>
      <c r="GF56" s="23">
        <f t="shared" si="186"/>
        <v>0</v>
      </c>
      <c r="GG56" s="23">
        <f t="shared" si="187"/>
        <v>0</v>
      </c>
      <c r="GH56" s="23">
        <f t="shared" si="188"/>
        <v>0</v>
      </c>
      <c r="GI56" s="23">
        <f t="shared" si="189"/>
        <v>0</v>
      </c>
      <c r="GJ56" s="23">
        <f t="shared" si="190"/>
        <v>0</v>
      </c>
      <c r="GK56" s="23">
        <f t="shared" si="191"/>
        <v>0</v>
      </c>
      <c r="GL56" s="23">
        <f t="shared" si="192"/>
        <v>0</v>
      </c>
      <c r="GM56" s="23">
        <f t="shared" si="193"/>
        <v>0</v>
      </c>
      <c r="GN56" s="23">
        <f t="shared" si="194"/>
        <v>0</v>
      </c>
      <c r="GO56" s="23">
        <f t="shared" si="195"/>
        <v>0</v>
      </c>
      <c r="GP56" s="23">
        <f t="shared" si="196"/>
        <v>0</v>
      </c>
      <c r="GQ56" s="23">
        <f t="shared" si="197"/>
        <v>0</v>
      </c>
      <c r="GR56" s="23">
        <f t="shared" si="198"/>
        <v>0</v>
      </c>
      <c r="GS56" s="23">
        <f t="shared" si="199"/>
        <v>0</v>
      </c>
      <c r="GT56" s="23">
        <f t="shared" si="200"/>
        <v>0</v>
      </c>
      <c r="GU56" s="23">
        <f t="shared" si="201"/>
        <v>0</v>
      </c>
      <c r="GV56" s="23">
        <f t="shared" si="202"/>
        <v>0</v>
      </c>
      <c r="GW56" s="23">
        <f t="shared" si="203"/>
        <v>0</v>
      </c>
      <c r="GX56" s="23">
        <f t="shared" si="204"/>
        <v>0</v>
      </c>
      <c r="GY56" s="23">
        <f t="shared" si="205"/>
        <v>0</v>
      </c>
      <c r="GZ56" s="23">
        <f t="shared" si="206"/>
        <v>0</v>
      </c>
      <c r="HA56" s="23">
        <f t="shared" si="207"/>
        <v>0</v>
      </c>
      <c r="HB56" s="23">
        <f t="shared" si="208"/>
        <v>0</v>
      </c>
      <c r="HC56" s="23">
        <f t="shared" si="209"/>
        <v>0</v>
      </c>
      <c r="HD56" s="23">
        <f t="shared" si="210"/>
        <v>0</v>
      </c>
      <c r="HE56" s="23">
        <f t="shared" si="211"/>
        <v>0</v>
      </c>
      <c r="HF56" s="23">
        <f t="shared" si="212"/>
        <v>0</v>
      </c>
      <c r="HG56" s="23">
        <f t="shared" si="213"/>
        <v>0</v>
      </c>
      <c r="HH56" s="23">
        <f t="shared" si="214"/>
        <v>0</v>
      </c>
      <c r="HI56" s="23">
        <f t="shared" si="215"/>
        <v>0</v>
      </c>
      <c r="HJ56" s="23">
        <f t="shared" si="216"/>
        <v>0</v>
      </c>
      <c r="HK56" s="23">
        <f t="shared" si="217"/>
        <v>0</v>
      </c>
      <c r="HL56" s="23">
        <f t="shared" si="218"/>
        <v>0</v>
      </c>
      <c r="HM56" s="23">
        <f t="shared" si="219"/>
        <v>0</v>
      </c>
      <c r="HN56" s="23">
        <f t="shared" si="220"/>
        <v>0</v>
      </c>
      <c r="HO56" s="23">
        <f t="shared" si="221"/>
        <v>0</v>
      </c>
      <c r="HP56" s="23">
        <f t="shared" si="222"/>
        <v>0</v>
      </c>
      <c r="HQ56" s="23">
        <f t="shared" si="223"/>
        <v>0</v>
      </c>
      <c r="HR56" s="23">
        <f t="shared" si="224"/>
        <v>0</v>
      </c>
      <c r="HS56" s="23">
        <f t="shared" si="225"/>
        <v>0</v>
      </c>
      <c r="HT56" s="23">
        <f t="shared" si="226"/>
        <v>0</v>
      </c>
      <c r="HU56" s="23">
        <f t="shared" si="227"/>
        <v>0</v>
      </c>
      <c r="HV56" s="23">
        <f t="shared" si="228"/>
        <v>0</v>
      </c>
      <c r="HW56" s="23">
        <f t="shared" si="229"/>
        <v>0</v>
      </c>
      <c r="HX56" s="23">
        <f t="shared" si="230"/>
        <v>0</v>
      </c>
      <c r="HY56" s="23">
        <f t="shared" si="231"/>
        <v>0</v>
      </c>
      <c r="HZ56" s="23">
        <f t="shared" si="232"/>
        <v>0</v>
      </c>
      <c r="IA56" s="23">
        <f t="shared" si="233"/>
        <v>0</v>
      </c>
      <c r="IB56" s="23">
        <f t="shared" si="234"/>
        <v>0</v>
      </c>
      <c r="IC56" s="23">
        <f t="shared" si="235"/>
        <v>0</v>
      </c>
      <c r="ID56" s="23">
        <f t="shared" si="236"/>
        <v>0</v>
      </c>
      <c r="IE56" s="23">
        <f t="shared" si="237"/>
        <v>0</v>
      </c>
      <c r="IH56" s="170"/>
    </row>
    <row r="57" spans="1:242" s="14" customFormat="1">
      <c r="A57" s="349">
        <f t="shared" si="119"/>
        <v>54</v>
      </c>
      <c r="B57" s="350" t="s">
        <v>339</v>
      </c>
      <c r="C57" s="221" t="s">
        <v>143</v>
      </c>
      <c r="D57" s="471">
        <v>12</v>
      </c>
      <c r="E57" s="471">
        <v>6</v>
      </c>
      <c r="F57" s="471">
        <v>60</v>
      </c>
      <c r="G57" s="471">
        <v>0</v>
      </c>
      <c r="H57" s="471">
        <v>0</v>
      </c>
      <c r="I57" s="471">
        <v>0</v>
      </c>
      <c r="J57" s="471">
        <v>0</v>
      </c>
      <c r="K57" s="471">
        <v>0</v>
      </c>
      <c r="L57" s="472">
        <v>6</v>
      </c>
      <c r="M57" s="221">
        <v>6</v>
      </c>
      <c r="N57" s="221">
        <v>6</v>
      </c>
      <c r="O57" s="221">
        <v>6</v>
      </c>
      <c r="P57" s="221">
        <v>6</v>
      </c>
      <c r="Q57" s="221">
        <v>6</v>
      </c>
      <c r="R57" s="221">
        <v>6</v>
      </c>
      <c r="S57" s="221">
        <v>24</v>
      </c>
      <c r="T57" s="221">
        <v>6</v>
      </c>
      <c r="U57" s="221">
        <v>6</v>
      </c>
      <c r="V57" s="221">
        <v>6</v>
      </c>
      <c r="W57" s="221">
        <v>6</v>
      </c>
      <c r="X57" s="221">
        <v>6</v>
      </c>
      <c r="Y57" s="221">
        <v>6</v>
      </c>
      <c r="Z57" s="221">
        <v>6</v>
      </c>
      <c r="AA57" s="221">
        <v>6</v>
      </c>
      <c r="AB57" s="33">
        <v>6</v>
      </c>
      <c r="AC57" s="221">
        <v>12</v>
      </c>
      <c r="AD57" s="221">
        <v>12</v>
      </c>
      <c r="AE57" s="221">
        <v>12</v>
      </c>
      <c r="AF57" s="221">
        <v>6</v>
      </c>
      <c r="AG57" s="221">
        <v>6</v>
      </c>
      <c r="AH57" s="221">
        <v>12</v>
      </c>
      <c r="AI57" s="221">
        <v>6</v>
      </c>
      <c r="AJ57" s="221">
        <v>12</v>
      </c>
      <c r="AK57" s="221">
        <v>6</v>
      </c>
      <c r="AL57" s="221">
        <v>6</v>
      </c>
      <c r="AM57" s="33">
        <v>6</v>
      </c>
      <c r="AN57" s="33">
        <v>6</v>
      </c>
      <c r="AO57" s="33">
        <v>6</v>
      </c>
      <c r="AP57" s="33">
        <v>6</v>
      </c>
      <c r="AQ57" s="33">
        <v>6</v>
      </c>
      <c r="AR57" s="33">
        <v>6</v>
      </c>
      <c r="AS57" s="33">
        <v>6</v>
      </c>
      <c r="AT57" s="221">
        <v>6</v>
      </c>
      <c r="AU57" s="221">
        <v>42</v>
      </c>
      <c r="AV57" s="221">
        <v>24</v>
      </c>
      <c r="AW57" s="221">
        <v>6</v>
      </c>
      <c r="AX57" s="221">
        <v>6</v>
      </c>
      <c r="AY57" s="221">
        <v>6</v>
      </c>
      <c r="AZ57" s="221">
        <v>6</v>
      </c>
      <c r="BA57" s="221">
        <v>0</v>
      </c>
      <c r="BB57" s="221">
        <v>12</v>
      </c>
      <c r="BC57" s="221">
        <v>6</v>
      </c>
      <c r="BD57" s="221">
        <v>0</v>
      </c>
      <c r="BE57" s="221">
        <v>2</v>
      </c>
      <c r="BF57" s="345">
        <v>12</v>
      </c>
      <c r="BG57" s="345">
        <v>1</v>
      </c>
      <c r="BH57" s="345">
        <v>1</v>
      </c>
      <c r="BI57" s="345">
        <v>1</v>
      </c>
      <c r="BJ57" s="345">
        <v>1</v>
      </c>
      <c r="BK57" s="345">
        <v>1</v>
      </c>
      <c r="BL57" s="345">
        <v>1</v>
      </c>
      <c r="BM57" s="345">
        <v>1</v>
      </c>
      <c r="BN57" s="345">
        <v>2</v>
      </c>
      <c r="BO57" s="345">
        <v>2</v>
      </c>
      <c r="BP57" s="345">
        <v>1</v>
      </c>
      <c r="BQ57" s="345">
        <v>1</v>
      </c>
      <c r="BR57" s="345">
        <v>1</v>
      </c>
      <c r="BS57" s="345">
        <v>0</v>
      </c>
      <c r="BT57" s="345">
        <v>0</v>
      </c>
      <c r="BU57" s="345">
        <v>12</v>
      </c>
      <c r="BV57" s="345">
        <v>0</v>
      </c>
      <c r="BW57" s="345">
        <v>0</v>
      </c>
      <c r="BX57" s="345">
        <v>6</v>
      </c>
      <c r="BY57" s="345">
        <v>6</v>
      </c>
      <c r="BZ57" s="221">
        <v>6</v>
      </c>
      <c r="CA57" s="221">
        <v>6</v>
      </c>
      <c r="CB57" s="221">
        <v>6</v>
      </c>
      <c r="CC57" s="221">
        <v>6</v>
      </c>
      <c r="CD57" s="221">
        <v>0</v>
      </c>
      <c r="CE57" s="221">
        <v>6</v>
      </c>
      <c r="CF57" s="221">
        <v>0</v>
      </c>
      <c r="CG57" s="221">
        <v>0</v>
      </c>
      <c r="CH57" s="221">
        <v>6</v>
      </c>
      <c r="CI57" s="221">
        <v>6</v>
      </c>
      <c r="CJ57" s="221">
        <v>12</v>
      </c>
      <c r="CK57" s="221">
        <v>6</v>
      </c>
      <c r="CL57" s="221">
        <v>0</v>
      </c>
      <c r="CM57" s="221">
        <v>0</v>
      </c>
      <c r="CN57" s="221">
        <v>0</v>
      </c>
      <c r="CO57" s="221">
        <v>0</v>
      </c>
      <c r="CP57" s="221">
        <v>18</v>
      </c>
      <c r="CQ57" s="221">
        <v>6</v>
      </c>
      <c r="CR57" s="221">
        <v>12</v>
      </c>
      <c r="CS57" s="221">
        <v>6</v>
      </c>
      <c r="CT57" s="221">
        <v>6</v>
      </c>
      <c r="CU57" s="221">
        <v>6</v>
      </c>
      <c r="CV57" s="221">
        <v>6</v>
      </c>
      <c r="CW57" s="221">
        <v>6</v>
      </c>
      <c r="CX57" s="221">
        <v>18</v>
      </c>
      <c r="CY57" s="221">
        <v>6</v>
      </c>
      <c r="CZ57" s="221">
        <v>6</v>
      </c>
      <c r="DA57" s="221">
        <v>6</v>
      </c>
      <c r="DB57" s="221">
        <v>6</v>
      </c>
      <c r="DC57" s="221">
        <v>6</v>
      </c>
      <c r="DD57" s="221">
        <v>6</v>
      </c>
      <c r="DE57" s="221">
        <v>0</v>
      </c>
      <c r="DF57" s="221">
        <v>6</v>
      </c>
      <c r="DG57" s="221">
        <v>0</v>
      </c>
      <c r="DH57" s="33">
        <v>0</v>
      </c>
      <c r="DI57" s="33">
        <v>6</v>
      </c>
      <c r="DJ57" s="33">
        <v>24</v>
      </c>
      <c r="DK57" s="292">
        <v>21.6</v>
      </c>
      <c r="DL57" s="221">
        <v>6</v>
      </c>
      <c r="DM57" s="221">
        <v>0</v>
      </c>
      <c r="DN57" s="33">
        <v>0</v>
      </c>
      <c r="DO57" s="30">
        <f t="shared" si="120"/>
        <v>739.6</v>
      </c>
      <c r="DP57" s="19">
        <f t="shared" si="118"/>
        <v>61.633333333333333</v>
      </c>
      <c r="DQ57" s="204"/>
      <c r="DR57" s="203"/>
      <c r="DS57" s="21">
        <f t="shared" si="121"/>
        <v>0</v>
      </c>
      <c r="DT57" s="23">
        <f t="shared" si="122"/>
        <v>0</v>
      </c>
      <c r="DU57" s="23">
        <f t="shared" si="123"/>
        <v>0</v>
      </c>
      <c r="DV57" s="23">
        <f t="shared" si="124"/>
        <v>0</v>
      </c>
      <c r="DW57" s="23">
        <f t="shared" si="125"/>
        <v>0</v>
      </c>
      <c r="DX57" s="23">
        <f t="shared" si="126"/>
        <v>0</v>
      </c>
      <c r="DY57" s="23">
        <f t="shared" si="127"/>
        <v>0</v>
      </c>
      <c r="DZ57" s="23">
        <f t="shared" si="128"/>
        <v>0</v>
      </c>
      <c r="EA57" s="23">
        <f t="shared" si="129"/>
        <v>0</v>
      </c>
      <c r="EB57" s="23">
        <f t="shared" si="130"/>
        <v>0</v>
      </c>
      <c r="EC57" s="23">
        <f t="shared" si="131"/>
        <v>0</v>
      </c>
      <c r="ED57" s="23">
        <f t="shared" si="132"/>
        <v>0</v>
      </c>
      <c r="EE57" s="23">
        <f t="shared" si="133"/>
        <v>0</v>
      </c>
      <c r="EF57" s="23">
        <f t="shared" si="134"/>
        <v>0</v>
      </c>
      <c r="EG57" s="23">
        <f t="shared" si="135"/>
        <v>0</v>
      </c>
      <c r="EH57" s="23">
        <f t="shared" si="136"/>
        <v>0</v>
      </c>
      <c r="EI57" s="23">
        <f t="shared" si="137"/>
        <v>0</v>
      </c>
      <c r="EJ57" s="23">
        <f t="shared" si="138"/>
        <v>0</v>
      </c>
      <c r="EK57" s="23">
        <f t="shared" si="139"/>
        <v>0</v>
      </c>
      <c r="EL57" s="23">
        <f t="shared" si="140"/>
        <v>0</v>
      </c>
      <c r="EM57" s="23">
        <f t="shared" si="141"/>
        <v>0</v>
      </c>
      <c r="EN57" s="23">
        <f t="shared" si="142"/>
        <v>0</v>
      </c>
      <c r="EO57" s="23">
        <f t="shared" si="143"/>
        <v>0</v>
      </c>
      <c r="EP57" s="23">
        <f t="shared" si="144"/>
        <v>0</v>
      </c>
      <c r="EQ57" s="23">
        <f t="shared" si="145"/>
        <v>0</v>
      </c>
      <c r="ER57" s="23">
        <f t="shared" si="146"/>
        <v>0</v>
      </c>
      <c r="ES57" s="23">
        <f t="shared" si="147"/>
        <v>0</v>
      </c>
      <c r="ET57" s="23">
        <f t="shared" si="148"/>
        <v>0</v>
      </c>
      <c r="EU57" s="23">
        <f t="shared" si="149"/>
        <v>0</v>
      </c>
      <c r="EV57" s="23">
        <f t="shared" si="150"/>
        <v>0</v>
      </c>
      <c r="EW57" s="23">
        <f t="shared" si="151"/>
        <v>0</v>
      </c>
      <c r="EX57" s="23">
        <f t="shared" si="152"/>
        <v>0</v>
      </c>
      <c r="EY57" s="23">
        <f t="shared" si="153"/>
        <v>0</v>
      </c>
      <c r="EZ57" s="23">
        <f t="shared" si="154"/>
        <v>0</v>
      </c>
      <c r="FA57" s="23">
        <f t="shared" si="155"/>
        <v>0</v>
      </c>
      <c r="FB57" s="23">
        <f t="shared" si="156"/>
        <v>0</v>
      </c>
      <c r="FC57" s="23">
        <f t="shared" si="157"/>
        <v>0</v>
      </c>
      <c r="FD57" s="23">
        <f t="shared" si="158"/>
        <v>0</v>
      </c>
      <c r="FE57" s="23">
        <f t="shared" si="159"/>
        <v>0</v>
      </c>
      <c r="FF57" s="23">
        <f t="shared" si="160"/>
        <v>0</v>
      </c>
      <c r="FG57" s="23">
        <f t="shared" si="161"/>
        <v>0</v>
      </c>
      <c r="FH57" s="23">
        <f t="shared" si="162"/>
        <v>0</v>
      </c>
      <c r="FI57" s="23">
        <f t="shared" si="163"/>
        <v>0</v>
      </c>
      <c r="FJ57" s="23">
        <f t="shared" si="164"/>
        <v>0</v>
      </c>
      <c r="FK57" s="23">
        <f t="shared" si="165"/>
        <v>0</v>
      </c>
      <c r="FL57" s="23">
        <f t="shared" si="166"/>
        <v>0</v>
      </c>
      <c r="FM57" s="23">
        <f t="shared" si="167"/>
        <v>0</v>
      </c>
      <c r="FN57" s="23">
        <f t="shared" si="168"/>
        <v>0</v>
      </c>
      <c r="FO57" s="23">
        <f t="shared" si="169"/>
        <v>0</v>
      </c>
      <c r="FP57" s="23">
        <f t="shared" si="170"/>
        <v>0</v>
      </c>
      <c r="FQ57" s="23">
        <f t="shared" si="171"/>
        <v>0</v>
      </c>
      <c r="FR57" s="23">
        <f t="shared" si="172"/>
        <v>0</v>
      </c>
      <c r="FS57" s="23">
        <f t="shared" si="173"/>
        <v>0</v>
      </c>
      <c r="FT57" s="23">
        <f t="shared" si="174"/>
        <v>0</v>
      </c>
      <c r="FU57" s="23">
        <f t="shared" si="175"/>
        <v>0</v>
      </c>
      <c r="FV57" s="23">
        <f t="shared" si="176"/>
        <v>0</v>
      </c>
      <c r="FW57" s="23">
        <f t="shared" si="177"/>
        <v>0</v>
      </c>
      <c r="FX57" s="23">
        <f t="shared" si="178"/>
        <v>0</v>
      </c>
      <c r="FY57" s="23">
        <f t="shared" si="179"/>
        <v>0</v>
      </c>
      <c r="FZ57" s="23">
        <f t="shared" si="180"/>
        <v>0</v>
      </c>
      <c r="GA57" s="23">
        <f t="shared" si="181"/>
        <v>0</v>
      </c>
      <c r="GB57" s="23">
        <f t="shared" si="182"/>
        <v>0</v>
      </c>
      <c r="GC57" s="23">
        <f t="shared" si="183"/>
        <v>0</v>
      </c>
      <c r="GD57" s="23">
        <f t="shared" si="184"/>
        <v>0</v>
      </c>
      <c r="GE57" s="23">
        <f t="shared" si="185"/>
        <v>0</v>
      </c>
      <c r="GF57" s="23">
        <f t="shared" si="186"/>
        <v>0</v>
      </c>
      <c r="GG57" s="23">
        <f t="shared" si="187"/>
        <v>0</v>
      </c>
      <c r="GH57" s="23">
        <f t="shared" si="188"/>
        <v>0</v>
      </c>
      <c r="GI57" s="23">
        <f t="shared" si="189"/>
        <v>0</v>
      </c>
      <c r="GJ57" s="23">
        <f t="shared" si="190"/>
        <v>0</v>
      </c>
      <c r="GK57" s="23">
        <f t="shared" si="191"/>
        <v>0</v>
      </c>
      <c r="GL57" s="23">
        <f t="shared" si="192"/>
        <v>0</v>
      </c>
      <c r="GM57" s="23">
        <f t="shared" si="193"/>
        <v>0</v>
      </c>
      <c r="GN57" s="23">
        <f t="shared" si="194"/>
        <v>0</v>
      </c>
      <c r="GO57" s="23">
        <f t="shared" si="195"/>
        <v>0</v>
      </c>
      <c r="GP57" s="23">
        <f t="shared" si="196"/>
        <v>0</v>
      </c>
      <c r="GQ57" s="23">
        <f t="shared" si="197"/>
        <v>0</v>
      </c>
      <c r="GR57" s="23">
        <f t="shared" si="198"/>
        <v>0</v>
      </c>
      <c r="GS57" s="23">
        <f t="shared" si="199"/>
        <v>0</v>
      </c>
      <c r="GT57" s="23">
        <f t="shared" si="200"/>
        <v>0</v>
      </c>
      <c r="GU57" s="23">
        <f t="shared" si="201"/>
        <v>0</v>
      </c>
      <c r="GV57" s="23">
        <f t="shared" si="202"/>
        <v>0</v>
      </c>
      <c r="GW57" s="23">
        <f t="shared" si="203"/>
        <v>0</v>
      </c>
      <c r="GX57" s="23">
        <f t="shared" si="204"/>
        <v>0</v>
      </c>
      <c r="GY57" s="23">
        <f t="shared" si="205"/>
        <v>0</v>
      </c>
      <c r="GZ57" s="23">
        <f t="shared" si="206"/>
        <v>0</v>
      </c>
      <c r="HA57" s="23">
        <f t="shared" si="207"/>
        <v>0</v>
      </c>
      <c r="HB57" s="23">
        <f t="shared" si="208"/>
        <v>0</v>
      </c>
      <c r="HC57" s="23">
        <f t="shared" si="209"/>
        <v>0</v>
      </c>
      <c r="HD57" s="23">
        <f t="shared" si="210"/>
        <v>0</v>
      </c>
      <c r="HE57" s="23">
        <f t="shared" si="211"/>
        <v>0</v>
      </c>
      <c r="HF57" s="23">
        <f t="shared" si="212"/>
        <v>0</v>
      </c>
      <c r="HG57" s="23">
        <f t="shared" si="213"/>
        <v>0</v>
      </c>
      <c r="HH57" s="23">
        <f t="shared" si="214"/>
        <v>0</v>
      </c>
      <c r="HI57" s="23">
        <f t="shared" si="215"/>
        <v>0</v>
      </c>
      <c r="HJ57" s="23">
        <f t="shared" si="216"/>
        <v>0</v>
      </c>
      <c r="HK57" s="23">
        <f t="shared" si="217"/>
        <v>0</v>
      </c>
      <c r="HL57" s="23">
        <f t="shared" si="218"/>
        <v>0</v>
      </c>
      <c r="HM57" s="23">
        <f t="shared" si="219"/>
        <v>0</v>
      </c>
      <c r="HN57" s="23">
        <f t="shared" si="220"/>
        <v>0</v>
      </c>
      <c r="HO57" s="23">
        <f t="shared" si="221"/>
        <v>0</v>
      </c>
      <c r="HP57" s="23">
        <f t="shared" si="222"/>
        <v>0</v>
      </c>
      <c r="HQ57" s="23">
        <f t="shared" si="223"/>
        <v>0</v>
      </c>
      <c r="HR57" s="23">
        <f t="shared" si="224"/>
        <v>0</v>
      </c>
      <c r="HS57" s="23">
        <f t="shared" si="225"/>
        <v>0</v>
      </c>
      <c r="HT57" s="23">
        <f t="shared" si="226"/>
        <v>0</v>
      </c>
      <c r="HU57" s="23">
        <f t="shared" si="227"/>
        <v>0</v>
      </c>
      <c r="HV57" s="23">
        <f t="shared" si="228"/>
        <v>0</v>
      </c>
      <c r="HW57" s="23">
        <f t="shared" si="229"/>
        <v>0</v>
      </c>
      <c r="HX57" s="23">
        <f t="shared" si="230"/>
        <v>0</v>
      </c>
      <c r="HY57" s="23">
        <f t="shared" si="231"/>
        <v>0</v>
      </c>
      <c r="HZ57" s="23">
        <f t="shared" si="232"/>
        <v>0</v>
      </c>
      <c r="IA57" s="23">
        <f t="shared" si="233"/>
        <v>0</v>
      </c>
      <c r="IB57" s="23">
        <f t="shared" si="234"/>
        <v>0</v>
      </c>
      <c r="IC57" s="23">
        <f t="shared" si="235"/>
        <v>0</v>
      </c>
      <c r="ID57" s="23">
        <f t="shared" si="236"/>
        <v>0</v>
      </c>
      <c r="IE57" s="23">
        <f t="shared" si="237"/>
        <v>0</v>
      </c>
      <c r="IH57" s="170"/>
    </row>
    <row r="58" spans="1:242" s="14" customFormat="1">
      <c r="A58" s="349">
        <f t="shared" si="119"/>
        <v>55</v>
      </c>
      <c r="B58" s="350" t="s">
        <v>756</v>
      </c>
      <c r="C58" s="221" t="s">
        <v>143</v>
      </c>
      <c r="D58" s="472">
        <v>0</v>
      </c>
      <c r="E58" s="472">
        <v>0</v>
      </c>
      <c r="F58" s="472">
        <v>0</v>
      </c>
      <c r="G58" s="472">
        <v>0</v>
      </c>
      <c r="H58" s="472">
        <v>0</v>
      </c>
      <c r="I58" s="472">
        <v>0</v>
      </c>
      <c r="J58" s="472">
        <v>0</v>
      </c>
      <c r="K58" s="472">
        <v>0</v>
      </c>
      <c r="L58" s="472">
        <v>0</v>
      </c>
      <c r="M58" s="221">
        <v>0</v>
      </c>
      <c r="N58" s="221">
        <v>0</v>
      </c>
      <c r="O58" s="221">
        <v>0</v>
      </c>
      <c r="P58" s="221">
        <v>0</v>
      </c>
      <c r="Q58" s="221">
        <v>0</v>
      </c>
      <c r="R58" s="221">
        <v>0</v>
      </c>
      <c r="S58" s="221">
        <v>0</v>
      </c>
      <c r="T58" s="221">
        <v>0</v>
      </c>
      <c r="U58" s="221">
        <v>0</v>
      </c>
      <c r="V58" s="221">
        <v>0</v>
      </c>
      <c r="W58" s="221">
        <v>0</v>
      </c>
      <c r="X58" s="221">
        <v>0</v>
      </c>
      <c r="Y58" s="221">
        <v>0</v>
      </c>
      <c r="Z58" s="221">
        <v>0</v>
      </c>
      <c r="AA58" s="221">
        <v>0</v>
      </c>
      <c r="AB58" s="221">
        <v>0</v>
      </c>
      <c r="AC58" s="221">
        <v>0</v>
      </c>
      <c r="AD58" s="221">
        <v>0</v>
      </c>
      <c r="AE58" s="221">
        <v>0</v>
      </c>
      <c r="AF58" s="221">
        <v>0</v>
      </c>
      <c r="AG58" s="221">
        <v>0</v>
      </c>
      <c r="AH58" s="221">
        <v>0</v>
      </c>
      <c r="AI58" s="221">
        <v>0</v>
      </c>
      <c r="AJ58" s="221">
        <v>0</v>
      </c>
      <c r="AK58" s="221">
        <v>0</v>
      </c>
      <c r="AL58" s="221">
        <v>0</v>
      </c>
      <c r="AM58" s="221">
        <v>6</v>
      </c>
      <c r="AN58" s="221">
        <v>6</v>
      </c>
      <c r="AO58" s="221">
        <v>6</v>
      </c>
      <c r="AP58" s="221">
        <v>6</v>
      </c>
      <c r="AQ58" s="221">
        <v>6</v>
      </c>
      <c r="AR58" s="221">
        <v>6</v>
      </c>
      <c r="AS58" s="221">
        <v>6</v>
      </c>
      <c r="AT58" s="221">
        <v>0</v>
      </c>
      <c r="AU58" s="221">
        <v>8</v>
      </c>
      <c r="AV58" s="221">
        <v>6</v>
      </c>
      <c r="AW58" s="221">
        <v>0</v>
      </c>
      <c r="AX58" s="221">
        <v>0</v>
      </c>
      <c r="AY58" s="221">
        <v>0</v>
      </c>
      <c r="AZ58" s="221">
        <v>0</v>
      </c>
      <c r="BA58" s="221">
        <v>0</v>
      </c>
      <c r="BB58" s="221">
        <v>6</v>
      </c>
      <c r="BC58" s="221">
        <v>0</v>
      </c>
      <c r="BD58" s="221">
        <v>0</v>
      </c>
      <c r="BE58" s="221">
        <v>0</v>
      </c>
      <c r="BF58" s="345">
        <v>0</v>
      </c>
      <c r="BG58" s="345">
        <v>0</v>
      </c>
      <c r="BH58" s="345">
        <v>0</v>
      </c>
      <c r="BI58" s="345">
        <v>0</v>
      </c>
      <c r="BJ58" s="345">
        <v>0</v>
      </c>
      <c r="BK58" s="345">
        <v>0</v>
      </c>
      <c r="BL58" s="345">
        <v>0</v>
      </c>
      <c r="BM58" s="345">
        <v>0</v>
      </c>
      <c r="BN58" s="345">
        <v>0</v>
      </c>
      <c r="BO58" s="345">
        <v>0</v>
      </c>
      <c r="BP58" s="345">
        <v>0</v>
      </c>
      <c r="BQ58" s="345">
        <v>0</v>
      </c>
      <c r="BR58" s="345">
        <v>0</v>
      </c>
      <c r="BS58" s="345">
        <v>2</v>
      </c>
      <c r="BT58" s="345">
        <v>2</v>
      </c>
      <c r="BU58" s="345">
        <v>6</v>
      </c>
      <c r="BV58" s="345">
        <v>1</v>
      </c>
      <c r="BW58" s="345">
        <v>1</v>
      </c>
      <c r="BX58" s="345">
        <v>1</v>
      </c>
      <c r="BY58" s="345">
        <v>1</v>
      </c>
      <c r="BZ58" s="221">
        <v>0</v>
      </c>
      <c r="CA58" s="221">
        <v>0</v>
      </c>
      <c r="CB58" s="221">
        <v>0</v>
      </c>
      <c r="CC58" s="221">
        <v>0</v>
      </c>
      <c r="CD58" s="221">
        <v>0</v>
      </c>
      <c r="CE58" s="221">
        <v>0</v>
      </c>
      <c r="CF58" s="221">
        <v>0</v>
      </c>
      <c r="CG58" s="221">
        <v>60</v>
      </c>
      <c r="CH58" s="221">
        <v>0</v>
      </c>
      <c r="CI58" s="221">
        <v>0</v>
      </c>
      <c r="CJ58" s="221">
        <v>0</v>
      </c>
      <c r="CK58" s="221">
        <v>0</v>
      </c>
      <c r="CL58" s="221">
        <v>0</v>
      </c>
      <c r="CM58" s="221">
        <v>0</v>
      </c>
      <c r="CN58" s="221">
        <v>0</v>
      </c>
      <c r="CO58" s="221">
        <v>0</v>
      </c>
      <c r="CP58" s="221">
        <v>0</v>
      </c>
      <c r="CQ58" s="221">
        <v>0</v>
      </c>
      <c r="CR58" s="221">
        <v>0</v>
      </c>
      <c r="CS58" s="221">
        <v>0</v>
      </c>
      <c r="CT58" s="221">
        <v>0</v>
      </c>
      <c r="CU58" s="221">
        <v>0</v>
      </c>
      <c r="CV58" s="221">
        <v>0</v>
      </c>
      <c r="CW58" s="221">
        <v>0</v>
      </c>
      <c r="CX58" s="221">
        <v>0</v>
      </c>
      <c r="CY58" s="221">
        <v>0</v>
      </c>
      <c r="CZ58" s="221">
        <v>0</v>
      </c>
      <c r="DA58" s="221">
        <v>0</v>
      </c>
      <c r="DB58" s="221">
        <v>0</v>
      </c>
      <c r="DC58" s="221">
        <v>0</v>
      </c>
      <c r="DD58" s="221">
        <v>0</v>
      </c>
      <c r="DE58" s="221">
        <v>0</v>
      </c>
      <c r="DF58" s="221">
        <v>0</v>
      </c>
      <c r="DG58" s="221">
        <v>0</v>
      </c>
      <c r="DH58" s="221">
        <v>0</v>
      </c>
      <c r="DI58" s="221">
        <v>0</v>
      </c>
      <c r="DJ58" s="221">
        <v>0</v>
      </c>
      <c r="DK58" s="399">
        <v>0</v>
      </c>
      <c r="DL58" s="221">
        <v>0</v>
      </c>
      <c r="DM58" s="221">
        <v>2</v>
      </c>
      <c r="DN58" s="221">
        <v>0</v>
      </c>
      <c r="DO58" s="400">
        <f t="shared" si="120"/>
        <v>138</v>
      </c>
      <c r="DP58" s="401">
        <f t="shared" si="118"/>
        <v>11.5</v>
      </c>
      <c r="DQ58" s="204"/>
      <c r="DR58" s="203"/>
      <c r="DS58" s="21">
        <f t="shared" si="121"/>
        <v>0</v>
      </c>
      <c r="DT58" s="23">
        <f t="shared" si="122"/>
        <v>0</v>
      </c>
      <c r="DU58" s="23">
        <f t="shared" si="123"/>
        <v>0</v>
      </c>
      <c r="DV58" s="23">
        <f t="shared" si="124"/>
        <v>0</v>
      </c>
      <c r="DW58" s="23">
        <f t="shared" si="125"/>
        <v>0</v>
      </c>
      <c r="DX58" s="23">
        <f t="shared" si="126"/>
        <v>0</v>
      </c>
      <c r="DY58" s="23">
        <f t="shared" si="127"/>
        <v>0</v>
      </c>
      <c r="DZ58" s="23">
        <f t="shared" si="128"/>
        <v>0</v>
      </c>
      <c r="EA58" s="23">
        <f t="shared" si="129"/>
        <v>0</v>
      </c>
      <c r="EB58" s="23">
        <f t="shared" si="130"/>
        <v>0</v>
      </c>
      <c r="EC58" s="23">
        <f t="shared" si="131"/>
        <v>0</v>
      </c>
      <c r="ED58" s="23">
        <f t="shared" si="132"/>
        <v>0</v>
      </c>
      <c r="EE58" s="23">
        <f t="shared" si="133"/>
        <v>0</v>
      </c>
      <c r="EF58" s="23">
        <f t="shared" si="134"/>
        <v>0</v>
      </c>
      <c r="EG58" s="23">
        <f t="shared" si="135"/>
        <v>0</v>
      </c>
      <c r="EH58" s="23">
        <f t="shared" si="136"/>
        <v>0</v>
      </c>
      <c r="EI58" s="23">
        <f t="shared" si="137"/>
        <v>0</v>
      </c>
      <c r="EJ58" s="23">
        <f t="shared" si="138"/>
        <v>0</v>
      </c>
      <c r="EK58" s="23">
        <f t="shared" si="139"/>
        <v>0</v>
      </c>
      <c r="EL58" s="23">
        <f t="shared" si="140"/>
        <v>0</v>
      </c>
      <c r="EM58" s="23">
        <f t="shared" si="141"/>
        <v>0</v>
      </c>
      <c r="EN58" s="23">
        <f t="shared" si="142"/>
        <v>0</v>
      </c>
      <c r="EO58" s="23">
        <f t="shared" si="143"/>
        <v>0</v>
      </c>
      <c r="EP58" s="23">
        <f t="shared" si="144"/>
        <v>0</v>
      </c>
      <c r="EQ58" s="23">
        <f t="shared" si="145"/>
        <v>0</v>
      </c>
      <c r="ER58" s="23">
        <f t="shared" si="146"/>
        <v>0</v>
      </c>
      <c r="ES58" s="23">
        <f t="shared" si="147"/>
        <v>0</v>
      </c>
      <c r="ET58" s="23">
        <f t="shared" si="148"/>
        <v>0</v>
      </c>
      <c r="EU58" s="23">
        <f t="shared" si="149"/>
        <v>0</v>
      </c>
      <c r="EV58" s="23">
        <f t="shared" si="150"/>
        <v>0</v>
      </c>
      <c r="EW58" s="23">
        <f t="shared" si="151"/>
        <v>0</v>
      </c>
      <c r="EX58" s="23">
        <f t="shared" si="152"/>
        <v>0</v>
      </c>
      <c r="EY58" s="23">
        <f t="shared" si="153"/>
        <v>0</v>
      </c>
      <c r="EZ58" s="23">
        <f t="shared" si="154"/>
        <v>0</v>
      </c>
      <c r="FA58" s="23">
        <f t="shared" si="155"/>
        <v>0</v>
      </c>
      <c r="FB58" s="23">
        <f t="shared" si="156"/>
        <v>0</v>
      </c>
      <c r="FC58" s="23">
        <f t="shared" si="157"/>
        <v>0</v>
      </c>
      <c r="FD58" s="23">
        <f t="shared" si="158"/>
        <v>0</v>
      </c>
      <c r="FE58" s="23">
        <f t="shared" si="159"/>
        <v>0</v>
      </c>
      <c r="FF58" s="23">
        <f t="shared" si="160"/>
        <v>0</v>
      </c>
      <c r="FG58" s="23">
        <f t="shared" si="161"/>
        <v>0</v>
      </c>
      <c r="FH58" s="23">
        <f t="shared" si="162"/>
        <v>0</v>
      </c>
      <c r="FI58" s="23">
        <f t="shared" si="163"/>
        <v>0</v>
      </c>
      <c r="FJ58" s="23">
        <f t="shared" si="164"/>
        <v>0</v>
      </c>
      <c r="FK58" s="23">
        <f t="shared" si="165"/>
        <v>0</v>
      </c>
      <c r="FL58" s="23">
        <f t="shared" si="166"/>
        <v>0</v>
      </c>
      <c r="FM58" s="23">
        <f t="shared" si="167"/>
        <v>0</v>
      </c>
      <c r="FN58" s="23">
        <f t="shared" si="168"/>
        <v>0</v>
      </c>
      <c r="FO58" s="23">
        <f t="shared" si="169"/>
        <v>0</v>
      </c>
      <c r="FP58" s="23">
        <f t="shared" si="170"/>
        <v>0</v>
      </c>
      <c r="FQ58" s="23">
        <f t="shared" si="171"/>
        <v>0</v>
      </c>
      <c r="FR58" s="23">
        <f t="shared" si="172"/>
        <v>0</v>
      </c>
      <c r="FS58" s="23">
        <f t="shared" si="173"/>
        <v>0</v>
      </c>
      <c r="FT58" s="23">
        <f t="shared" si="174"/>
        <v>0</v>
      </c>
      <c r="FU58" s="23">
        <f t="shared" si="175"/>
        <v>0</v>
      </c>
      <c r="FV58" s="23">
        <f t="shared" si="176"/>
        <v>0</v>
      </c>
      <c r="FW58" s="23">
        <f t="shared" si="177"/>
        <v>0</v>
      </c>
      <c r="FX58" s="23">
        <f t="shared" si="178"/>
        <v>0</v>
      </c>
      <c r="FY58" s="23">
        <f t="shared" si="179"/>
        <v>0</v>
      </c>
      <c r="FZ58" s="23">
        <f t="shared" si="180"/>
        <v>0</v>
      </c>
      <c r="GA58" s="23">
        <f t="shared" si="181"/>
        <v>0</v>
      </c>
      <c r="GB58" s="23">
        <f t="shared" si="182"/>
        <v>0</v>
      </c>
      <c r="GC58" s="23">
        <f t="shared" si="183"/>
        <v>0</v>
      </c>
      <c r="GD58" s="23">
        <f t="shared" si="184"/>
        <v>0</v>
      </c>
      <c r="GE58" s="23">
        <f t="shared" si="185"/>
        <v>0</v>
      </c>
      <c r="GF58" s="23">
        <f t="shared" si="186"/>
        <v>0</v>
      </c>
      <c r="GG58" s="23">
        <f t="shared" si="187"/>
        <v>0</v>
      </c>
      <c r="GH58" s="23">
        <f t="shared" si="188"/>
        <v>0</v>
      </c>
      <c r="GI58" s="23">
        <f t="shared" si="189"/>
        <v>0</v>
      </c>
      <c r="GJ58" s="23">
        <f t="shared" si="190"/>
        <v>0</v>
      </c>
      <c r="GK58" s="23">
        <f t="shared" si="191"/>
        <v>0</v>
      </c>
      <c r="GL58" s="23">
        <f t="shared" si="192"/>
        <v>0</v>
      </c>
      <c r="GM58" s="23">
        <f t="shared" si="193"/>
        <v>0</v>
      </c>
      <c r="GN58" s="23">
        <f t="shared" si="194"/>
        <v>0</v>
      </c>
      <c r="GO58" s="23">
        <f t="shared" si="195"/>
        <v>0</v>
      </c>
      <c r="GP58" s="23">
        <f t="shared" si="196"/>
        <v>0</v>
      </c>
      <c r="GQ58" s="23">
        <f t="shared" si="197"/>
        <v>0</v>
      </c>
      <c r="GR58" s="23">
        <f t="shared" si="198"/>
        <v>0</v>
      </c>
      <c r="GS58" s="23">
        <f t="shared" si="199"/>
        <v>0</v>
      </c>
      <c r="GT58" s="23">
        <f t="shared" si="200"/>
        <v>0</v>
      </c>
      <c r="GU58" s="23">
        <f t="shared" si="201"/>
        <v>0</v>
      </c>
      <c r="GV58" s="23">
        <f t="shared" si="202"/>
        <v>0</v>
      </c>
      <c r="GW58" s="23">
        <f t="shared" si="203"/>
        <v>0</v>
      </c>
      <c r="GX58" s="23">
        <f t="shared" si="204"/>
        <v>0</v>
      </c>
      <c r="GY58" s="23">
        <f t="shared" si="205"/>
        <v>0</v>
      </c>
      <c r="GZ58" s="23">
        <f t="shared" si="206"/>
        <v>0</v>
      </c>
      <c r="HA58" s="23">
        <f t="shared" si="207"/>
        <v>0</v>
      </c>
      <c r="HB58" s="23">
        <f t="shared" si="208"/>
        <v>0</v>
      </c>
      <c r="HC58" s="23">
        <f t="shared" si="209"/>
        <v>0</v>
      </c>
      <c r="HD58" s="23">
        <f t="shared" si="210"/>
        <v>0</v>
      </c>
      <c r="HE58" s="23">
        <f t="shared" si="211"/>
        <v>0</v>
      </c>
      <c r="HF58" s="23">
        <f t="shared" si="212"/>
        <v>0</v>
      </c>
      <c r="HG58" s="23">
        <f t="shared" si="213"/>
        <v>0</v>
      </c>
      <c r="HH58" s="23">
        <f t="shared" si="214"/>
        <v>0</v>
      </c>
      <c r="HI58" s="23">
        <f t="shared" si="215"/>
        <v>0</v>
      </c>
      <c r="HJ58" s="23">
        <f t="shared" si="216"/>
        <v>0</v>
      </c>
      <c r="HK58" s="23">
        <f t="shared" si="217"/>
        <v>0</v>
      </c>
      <c r="HL58" s="23">
        <f t="shared" si="218"/>
        <v>0</v>
      </c>
      <c r="HM58" s="23">
        <f t="shared" si="219"/>
        <v>0</v>
      </c>
      <c r="HN58" s="23">
        <f t="shared" si="220"/>
        <v>0</v>
      </c>
      <c r="HO58" s="23">
        <f t="shared" si="221"/>
        <v>0</v>
      </c>
      <c r="HP58" s="23">
        <f t="shared" si="222"/>
        <v>0</v>
      </c>
      <c r="HQ58" s="23">
        <f t="shared" si="223"/>
        <v>0</v>
      </c>
      <c r="HR58" s="23">
        <f t="shared" si="224"/>
        <v>0</v>
      </c>
      <c r="HS58" s="23">
        <f t="shared" si="225"/>
        <v>0</v>
      </c>
      <c r="HT58" s="23">
        <f t="shared" si="226"/>
        <v>0</v>
      </c>
      <c r="HU58" s="23">
        <f t="shared" si="227"/>
        <v>0</v>
      </c>
      <c r="HV58" s="23">
        <f t="shared" si="228"/>
        <v>0</v>
      </c>
      <c r="HW58" s="23">
        <f t="shared" si="229"/>
        <v>0</v>
      </c>
      <c r="HX58" s="23">
        <f t="shared" si="230"/>
        <v>0</v>
      </c>
      <c r="HY58" s="23">
        <f t="shared" si="231"/>
        <v>0</v>
      </c>
      <c r="HZ58" s="23">
        <f t="shared" si="232"/>
        <v>0</v>
      </c>
      <c r="IA58" s="23">
        <f t="shared" si="233"/>
        <v>0</v>
      </c>
      <c r="IB58" s="23">
        <f t="shared" si="234"/>
        <v>0</v>
      </c>
      <c r="IC58" s="23">
        <f t="shared" si="235"/>
        <v>0</v>
      </c>
      <c r="ID58" s="23">
        <f t="shared" si="236"/>
        <v>0</v>
      </c>
      <c r="IE58" s="23">
        <f t="shared" si="237"/>
        <v>0</v>
      </c>
      <c r="IH58" s="170"/>
    </row>
    <row r="59" spans="1:242" s="14" customFormat="1">
      <c r="A59" s="349">
        <f t="shared" si="119"/>
        <v>56</v>
      </c>
      <c r="B59" s="350" t="s">
        <v>340</v>
      </c>
      <c r="C59" s="221" t="s">
        <v>143</v>
      </c>
      <c r="D59" s="472">
        <v>30</v>
      </c>
      <c r="E59" s="472">
        <v>6</v>
      </c>
      <c r="F59" s="472">
        <v>0</v>
      </c>
      <c r="G59" s="472">
        <v>0</v>
      </c>
      <c r="H59" s="472">
        <v>0</v>
      </c>
      <c r="I59" s="472">
        <v>0</v>
      </c>
      <c r="J59" s="472">
        <v>0</v>
      </c>
      <c r="K59" s="472">
        <v>0</v>
      </c>
      <c r="L59" s="472">
        <v>6</v>
      </c>
      <c r="M59" s="221">
        <v>6</v>
      </c>
      <c r="N59" s="221">
        <v>0</v>
      </c>
      <c r="O59" s="221">
        <v>6</v>
      </c>
      <c r="P59" s="221">
        <v>6</v>
      </c>
      <c r="Q59" s="221">
        <v>6</v>
      </c>
      <c r="R59" s="221">
        <v>6</v>
      </c>
      <c r="S59" s="221">
        <v>10</v>
      </c>
      <c r="T59" s="221">
        <v>0</v>
      </c>
      <c r="U59" s="221">
        <v>6</v>
      </c>
      <c r="V59" s="221">
        <v>0</v>
      </c>
      <c r="W59" s="221">
        <v>6</v>
      </c>
      <c r="X59" s="221">
        <v>6</v>
      </c>
      <c r="Y59" s="221">
        <v>0</v>
      </c>
      <c r="Z59" s="221">
        <v>0</v>
      </c>
      <c r="AA59" s="221">
        <v>0</v>
      </c>
      <c r="AB59" s="221">
        <v>0</v>
      </c>
      <c r="AC59" s="221">
        <v>12</v>
      </c>
      <c r="AD59" s="221">
        <v>6</v>
      </c>
      <c r="AE59" s="221">
        <v>0</v>
      </c>
      <c r="AF59" s="221">
        <v>6</v>
      </c>
      <c r="AG59" s="221">
        <v>6</v>
      </c>
      <c r="AH59" s="221">
        <v>6</v>
      </c>
      <c r="AI59" s="221">
        <v>0</v>
      </c>
      <c r="AJ59" s="221">
        <v>0</v>
      </c>
      <c r="AK59" s="221">
        <v>0</v>
      </c>
      <c r="AL59" s="221">
        <v>6</v>
      </c>
      <c r="AM59" s="221">
        <v>6</v>
      </c>
      <c r="AN59" s="221">
        <v>6</v>
      </c>
      <c r="AO59" s="221">
        <v>6</v>
      </c>
      <c r="AP59" s="221">
        <v>6</v>
      </c>
      <c r="AQ59" s="221">
        <v>6</v>
      </c>
      <c r="AR59" s="221">
        <v>6</v>
      </c>
      <c r="AS59" s="221">
        <v>6</v>
      </c>
      <c r="AT59" s="221">
        <v>0</v>
      </c>
      <c r="AU59" s="221">
        <v>6</v>
      </c>
      <c r="AV59" s="221">
        <v>0</v>
      </c>
      <c r="AW59" s="221">
        <v>0</v>
      </c>
      <c r="AX59" s="221">
        <v>0</v>
      </c>
      <c r="AY59" s="221">
        <v>0</v>
      </c>
      <c r="AZ59" s="221">
        <v>0</v>
      </c>
      <c r="BA59" s="221">
        <v>4</v>
      </c>
      <c r="BB59" s="221">
        <v>0</v>
      </c>
      <c r="BC59" s="221">
        <v>0</v>
      </c>
      <c r="BD59" s="221">
        <v>0</v>
      </c>
      <c r="BE59" s="221">
        <v>0</v>
      </c>
      <c r="BF59" s="294">
        <v>0</v>
      </c>
      <c r="BG59" s="294">
        <v>0</v>
      </c>
      <c r="BH59" s="345">
        <v>0</v>
      </c>
      <c r="BI59" s="345">
        <v>0</v>
      </c>
      <c r="BJ59" s="345">
        <v>0</v>
      </c>
      <c r="BK59" s="345">
        <v>0</v>
      </c>
      <c r="BL59" s="345">
        <v>0</v>
      </c>
      <c r="BM59" s="345">
        <v>0</v>
      </c>
      <c r="BN59" s="345">
        <v>0</v>
      </c>
      <c r="BO59" s="345">
        <v>0</v>
      </c>
      <c r="BP59" s="345">
        <v>0</v>
      </c>
      <c r="BQ59" s="345">
        <v>0</v>
      </c>
      <c r="BR59" s="345">
        <v>0</v>
      </c>
      <c r="BS59" s="345">
        <v>0</v>
      </c>
      <c r="BT59" s="345">
        <v>0</v>
      </c>
      <c r="BU59" s="345">
        <v>12</v>
      </c>
      <c r="BV59" s="345">
        <v>0</v>
      </c>
      <c r="BW59" s="345">
        <v>0</v>
      </c>
      <c r="BX59" s="345">
        <v>6</v>
      </c>
      <c r="BY59" s="345">
        <v>0</v>
      </c>
      <c r="BZ59" s="221">
        <v>6</v>
      </c>
      <c r="CA59" s="221">
        <v>6</v>
      </c>
      <c r="CB59" s="221">
        <v>6</v>
      </c>
      <c r="CC59" s="221">
        <v>0</v>
      </c>
      <c r="CD59" s="221">
        <v>0</v>
      </c>
      <c r="CE59" s="221">
        <v>0</v>
      </c>
      <c r="CF59" s="221">
        <v>0</v>
      </c>
      <c r="CG59" s="221">
        <v>60</v>
      </c>
      <c r="CH59" s="221">
        <v>6</v>
      </c>
      <c r="CI59" s="221">
        <v>6</v>
      </c>
      <c r="CJ59" s="221">
        <v>0</v>
      </c>
      <c r="CK59" s="221">
        <v>0</v>
      </c>
      <c r="CL59" s="221">
        <v>0</v>
      </c>
      <c r="CM59" s="221">
        <v>0</v>
      </c>
      <c r="CN59" s="221">
        <v>0</v>
      </c>
      <c r="CO59" s="221">
        <v>0</v>
      </c>
      <c r="CP59" s="221">
        <v>12</v>
      </c>
      <c r="CQ59" s="221">
        <v>18</v>
      </c>
      <c r="CR59" s="221">
        <v>12</v>
      </c>
      <c r="CS59" s="221">
        <v>6</v>
      </c>
      <c r="CT59" s="221">
        <v>6</v>
      </c>
      <c r="CU59" s="221">
        <v>0</v>
      </c>
      <c r="CV59" s="221">
        <v>0</v>
      </c>
      <c r="CW59" s="221">
        <v>12</v>
      </c>
      <c r="CX59" s="221">
        <v>18</v>
      </c>
      <c r="CY59" s="221">
        <v>6</v>
      </c>
      <c r="CZ59" s="221">
        <v>6</v>
      </c>
      <c r="DA59" s="221">
        <v>6</v>
      </c>
      <c r="DB59" s="221">
        <v>6</v>
      </c>
      <c r="DC59" s="221">
        <v>6</v>
      </c>
      <c r="DD59" s="221">
        <v>12</v>
      </c>
      <c r="DE59" s="221">
        <v>6</v>
      </c>
      <c r="DF59" s="221">
        <v>6</v>
      </c>
      <c r="DG59" s="221">
        <v>0</v>
      </c>
      <c r="DH59" s="221">
        <v>0</v>
      </c>
      <c r="DI59" s="221">
        <v>0</v>
      </c>
      <c r="DJ59" s="221">
        <v>36</v>
      </c>
      <c r="DK59" s="399">
        <v>0</v>
      </c>
      <c r="DL59" s="221">
        <v>0</v>
      </c>
      <c r="DM59" s="221">
        <v>3</v>
      </c>
      <c r="DN59" s="221">
        <v>0</v>
      </c>
      <c r="DO59" s="400">
        <f t="shared" si="120"/>
        <v>479</v>
      </c>
      <c r="DP59" s="401">
        <f t="shared" si="118"/>
        <v>39.916666666666664</v>
      </c>
      <c r="DQ59" s="204"/>
      <c r="DR59" s="203"/>
      <c r="DS59" s="21">
        <f t="shared" si="121"/>
        <v>0</v>
      </c>
      <c r="DT59" s="23">
        <f t="shared" si="122"/>
        <v>0</v>
      </c>
      <c r="DU59" s="23">
        <f t="shared" si="123"/>
        <v>0</v>
      </c>
      <c r="DV59" s="23">
        <f t="shared" si="124"/>
        <v>0</v>
      </c>
      <c r="DW59" s="23">
        <f t="shared" si="125"/>
        <v>0</v>
      </c>
      <c r="DX59" s="23">
        <f t="shared" si="126"/>
        <v>0</v>
      </c>
      <c r="DY59" s="23">
        <f t="shared" si="127"/>
        <v>0</v>
      </c>
      <c r="DZ59" s="23">
        <f t="shared" si="128"/>
        <v>0</v>
      </c>
      <c r="EA59" s="23">
        <f t="shared" si="129"/>
        <v>0</v>
      </c>
      <c r="EB59" s="23">
        <f t="shared" si="130"/>
        <v>0</v>
      </c>
      <c r="EC59" s="23">
        <f t="shared" si="131"/>
        <v>0</v>
      </c>
      <c r="ED59" s="23">
        <f t="shared" si="132"/>
        <v>0</v>
      </c>
      <c r="EE59" s="23">
        <f t="shared" si="133"/>
        <v>0</v>
      </c>
      <c r="EF59" s="23">
        <f t="shared" si="134"/>
        <v>0</v>
      </c>
      <c r="EG59" s="23">
        <f t="shared" si="135"/>
        <v>0</v>
      </c>
      <c r="EH59" s="23">
        <f t="shared" si="136"/>
        <v>0</v>
      </c>
      <c r="EI59" s="23">
        <f t="shared" si="137"/>
        <v>0</v>
      </c>
      <c r="EJ59" s="23">
        <f t="shared" si="138"/>
        <v>0</v>
      </c>
      <c r="EK59" s="23">
        <f t="shared" si="139"/>
        <v>0</v>
      </c>
      <c r="EL59" s="23">
        <f t="shared" si="140"/>
        <v>0</v>
      </c>
      <c r="EM59" s="23">
        <f t="shared" si="141"/>
        <v>0</v>
      </c>
      <c r="EN59" s="23">
        <f t="shared" si="142"/>
        <v>0</v>
      </c>
      <c r="EO59" s="23">
        <f t="shared" si="143"/>
        <v>0</v>
      </c>
      <c r="EP59" s="23">
        <f t="shared" si="144"/>
        <v>0</v>
      </c>
      <c r="EQ59" s="23">
        <f t="shared" si="145"/>
        <v>0</v>
      </c>
      <c r="ER59" s="23">
        <f t="shared" si="146"/>
        <v>0</v>
      </c>
      <c r="ES59" s="23">
        <f t="shared" si="147"/>
        <v>0</v>
      </c>
      <c r="ET59" s="23">
        <f t="shared" si="148"/>
        <v>0</v>
      </c>
      <c r="EU59" s="23">
        <f t="shared" si="149"/>
        <v>0</v>
      </c>
      <c r="EV59" s="23">
        <f t="shared" si="150"/>
        <v>0</v>
      </c>
      <c r="EW59" s="23">
        <f t="shared" si="151"/>
        <v>0</v>
      </c>
      <c r="EX59" s="23">
        <f t="shared" si="152"/>
        <v>0</v>
      </c>
      <c r="EY59" s="23">
        <f t="shared" si="153"/>
        <v>0</v>
      </c>
      <c r="EZ59" s="23">
        <f t="shared" si="154"/>
        <v>0</v>
      </c>
      <c r="FA59" s="23">
        <f t="shared" si="155"/>
        <v>0</v>
      </c>
      <c r="FB59" s="23">
        <f t="shared" si="156"/>
        <v>0</v>
      </c>
      <c r="FC59" s="23">
        <f t="shared" si="157"/>
        <v>0</v>
      </c>
      <c r="FD59" s="23">
        <f t="shared" si="158"/>
        <v>0</v>
      </c>
      <c r="FE59" s="23">
        <f t="shared" si="159"/>
        <v>0</v>
      </c>
      <c r="FF59" s="23">
        <f t="shared" si="160"/>
        <v>0</v>
      </c>
      <c r="FG59" s="23">
        <f t="shared" si="161"/>
        <v>0</v>
      </c>
      <c r="FH59" s="23">
        <f t="shared" si="162"/>
        <v>0</v>
      </c>
      <c r="FI59" s="23">
        <f t="shared" si="163"/>
        <v>0</v>
      </c>
      <c r="FJ59" s="23">
        <f t="shared" si="164"/>
        <v>0</v>
      </c>
      <c r="FK59" s="23">
        <f t="shared" si="165"/>
        <v>0</v>
      </c>
      <c r="FL59" s="23">
        <f t="shared" si="166"/>
        <v>0</v>
      </c>
      <c r="FM59" s="23">
        <f t="shared" si="167"/>
        <v>0</v>
      </c>
      <c r="FN59" s="23">
        <f t="shared" si="168"/>
        <v>0</v>
      </c>
      <c r="FO59" s="23">
        <f t="shared" si="169"/>
        <v>0</v>
      </c>
      <c r="FP59" s="23">
        <f t="shared" si="170"/>
        <v>0</v>
      </c>
      <c r="FQ59" s="23">
        <f t="shared" si="171"/>
        <v>0</v>
      </c>
      <c r="FR59" s="23">
        <f t="shared" si="172"/>
        <v>0</v>
      </c>
      <c r="FS59" s="23">
        <f t="shared" si="173"/>
        <v>0</v>
      </c>
      <c r="FT59" s="23">
        <f t="shared" si="174"/>
        <v>0</v>
      </c>
      <c r="FU59" s="23">
        <f t="shared" si="175"/>
        <v>0</v>
      </c>
      <c r="FV59" s="23">
        <f t="shared" si="176"/>
        <v>0</v>
      </c>
      <c r="FW59" s="23">
        <f t="shared" si="177"/>
        <v>0</v>
      </c>
      <c r="FX59" s="23">
        <f t="shared" si="178"/>
        <v>0</v>
      </c>
      <c r="FY59" s="23">
        <f t="shared" si="179"/>
        <v>0</v>
      </c>
      <c r="FZ59" s="23">
        <f t="shared" si="180"/>
        <v>0</v>
      </c>
      <c r="GA59" s="23">
        <f t="shared" si="181"/>
        <v>0</v>
      </c>
      <c r="GB59" s="23">
        <f t="shared" si="182"/>
        <v>0</v>
      </c>
      <c r="GC59" s="23">
        <f t="shared" si="183"/>
        <v>0</v>
      </c>
      <c r="GD59" s="23">
        <f t="shared" si="184"/>
        <v>0</v>
      </c>
      <c r="GE59" s="23">
        <f t="shared" si="185"/>
        <v>0</v>
      </c>
      <c r="GF59" s="23">
        <f t="shared" si="186"/>
        <v>0</v>
      </c>
      <c r="GG59" s="23">
        <f t="shared" si="187"/>
        <v>0</v>
      </c>
      <c r="GH59" s="23">
        <f t="shared" si="188"/>
        <v>0</v>
      </c>
      <c r="GI59" s="23">
        <f t="shared" si="189"/>
        <v>0</v>
      </c>
      <c r="GJ59" s="23">
        <f t="shared" si="190"/>
        <v>0</v>
      </c>
      <c r="GK59" s="23">
        <f t="shared" si="191"/>
        <v>0</v>
      </c>
      <c r="GL59" s="23">
        <f t="shared" si="192"/>
        <v>0</v>
      </c>
      <c r="GM59" s="23">
        <f t="shared" si="193"/>
        <v>0</v>
      </c>
      <c r="GN59" s="23">
        <f t="shared" si="194"/>
        <v>0</v>
      </c>
      <c r="GO59" s="23">
        <f t="shared" si="195"/>
        <v>0</v>
      </c>
      <c r="GP59" s="23">
        <f t="shared" si="196"/>
        <v>0</v>
      </c>
      <c r="GQ59" s="23">
        <f t="shared" si="197"/>
        <v>0</v>
      </c>
      <c r="GR59" s="23">
        <f t="shared" si="198"/>
        <v>0</v>
      </c>
      <c r="GS59" s="23">
        <f t="shared" si="199"/>
        <v>0</v>
      </c>
      <c r="GT59" s="23">
        <f t="shared" si="200"/>
        <v>0</v>
      </c>
      <c r="GU59" s="23">
        <f t="shared" si="201"/>
        <v>0</v>
      </c>
      <c r="GV59" s="23">
        <f t="shared" si="202"/>
        <v>0</v>
      </c>
      <c r="GW59" s="23">
        <f t="shared" si="203"/>
        <v>0</v>
      </c>
      <c r="GX59" s="23">
        <f t="shared" si="204"/>
        <v>0</v>
      </c>
      <c r="GY59" s="23">
        <f t="shared" si="205"/>
        <v>0</v>
      </c>
      <c r="GZ59" s="23">
        <f t="shared" si="206"/>
        <v>0</v>
      </c>
      <c r="HA59" s="23">
        <f t="shared" si="207"/>
        <v>0</v>
      </c>
      <c r="HB59" s="23">
        <f t="shared" si="208"/>
        <v>0</v>
      </c>
      <c r="HC59" s="23">
        <f t="shared" si="209"/>
        <v>0</v>
      </c>
      <c r="HD59" s="23">
        <f t="shared" si="210"/>
        <v>0</v>
      </c>
      <c r="HE59" s="23">
        <f t="shared" si="211"/>
        <v>0</v>
      </c>
      <c r="HF59" s="23">
        <f t="shared" si="212"/>
        <v>0</v>
      </c>
      <c r="HG59" s="23">
        <f t="shared" si="213"/>
        <v>0</v>
      </c>
      <c r="HH59" s="23">
        <f t="shared" si="214"/>
        <v>0</v>
      </c>
      <c r="HI59" s="23">
        <f t="shared" si="215"/>
        <v>0</v>
      </c>
      <c r="HJ59" s="23">
        <f t="shared" si="216"/>
        <v>0</v>
      </c>
      <c r="HK59" s="23">
        <f t="shared" si="217"/>
        <v>0</v>
      </c>
      <c r="HL59" s="23">
        <f t="shared" si="218"/>
        <v>0</v>
      </c>
      <c r="HM59" s="23">
        <f t="shared" si="219"/>
        <v>0</v>
      </c>
      <c r="HN59" s="23">
        <f t="shared" si="220"/>
        <v>0</v>
      </c>
      <c r="HO59" s="23">
        <f t="shared" si="221"/>
        <v>0</v>
      </c>
      <c r="HP59" s="23">
        <f t="shared" si="222"/>
        <v>0</v>
      </c>
      <c r="HQ59" s="23">
        <f t="shared" si="223"/>
        <v>0</v>
      </c>
      <c r="HR59" s="23">
        <f t="shared" si="224"/>
        <v>0</v>
      </c>
      <c r="HS59" s="23">
        <f t="shared" si="225"/>
        <v>0</v>
      </c>
      <c r="HT59" s="23">
        <f t="shared" si="226"/>
        <v>0</v>
      </c>
      <c r="HU59" s="23">
        <f t="shared" si="227"/>
        <v>0</v>
      </c>
      <c r="HV59" s="23">
        <f t="shared" si="228"/>
        <v>0</v>
      </c>
      <c r="HW59" s="23">
        <f t="shared" si="229"/>
        <v>0</v>
      </c>
      <c r="HX59" s="23">
        <f t="shared" si="230"/>
        <v>0</v>
      </c>
      <c r="HY59" s="23">
        <f t="shared" si="231"/>
        <v>0</v>
      </c>
      <c r="HZ59" s="23">
        <f t="shared" si="232"/>
        <v>0</v>
      </c>
      <c r="IA59" s="23">
        <f t="shared" si="233"/>
        <v>0</v>
      </c>
      <c r="IB59" s="23">
        <f t="shared" si="234"/>
        <v>0</v>
      </c>
      <c r="IC59" s="23">
        <f t="shared" si="235"/>
        <v>0</v>
      </c>
      <c r="ID59" s="23">
        <f t="shared" si="236"/>
        <v>0</v>
      </c>
      <c r="IE59" s="23">
        <f t="shared" si="237"/>
        <v>0</v>
      </c>
      <c r="IH59" s="170"/>
    </row>
    <row r="60" spans="1:242" s="14" customFormat="1">
      <c r="A60" s="349">
        <f t="shared" si="119"/>
        <v>57</v>
      </c>
      <c r="B60" s="350" t="s">
        <v>341</v>
      </c>
      <c r="C60" s="221" t="s">
        <v>143</v>
      </c>
      <c r="D60" s="472">
        <v>30</v>
      </c>
      <c r="E60" s="472">
        <v>6</v>
      </c>
      <c r="F60" s="472">
        <v>0</v>
      </c>
      <c r="G60" s="472">
        <v>0</v>
      </c>
      <c r="H60" s="472">
        <v>0</v>
      </c>
      <c r="I60" s="472">
        <v>0</v>
      </c>
      <c r="J60" s="472">
        <v>0</v>
      </c>
      <c r="K60" s="472">
        <v>0</v>
      </c>
      <c r="L60" s="472">
        <v>0</v>
      </c>
      <c r="M60" s="221">
        <v>6</v>
      </c>
      <c r="N60" s="221">
        <v>0</v>
      </c>
      <c r="O60" s="221">
        <v>6</v>
      </c>
      <c r="P60" s="221">
        <v>6</v>
      </c>
      <c r="Q60" s="221">
        <v>6</v>
      </c>
      <c r="R60" s="221">
        <v>6</v>
      </c>
      <c r="S60" s="221">
        <v>0</v>
      </c>
      <c r="T60" s="221">
        <v>0</v>
      </c>
      <c r="U60" s="221">
        <v>6</v>
      </c>
      <c r="V60" s="221">
        <v>6</v>
      </c>
      <c r="W60" s="221">
        <v>6</v>
      </c>
      <c r="X60" s="221">
        <v>6</v>
      </c>
      <c r="Y60" s="221">
        <v>6</v>
      </c>
      <c r="Z60" s="221">
        <v>0</v>
      </c>
      <c r="AA60" s="221">
        <v>0</v>
      </c>
      <c r="AB60" s="221">
        <v>0</v>
      </c>
      <c r="AC60" s="221">
        <v>0</v>
      </c>
      <c r="AD60" s="221">
        <v>0</v>
      </c>
      <c r="AE60" s="221">
        <v>18</v>
      </c>
      <c r="AF60" s="221">
        <v>0</v>
      </c>
      <c r="AG60" s="221">
        <v>12</v>
      </c>
      <c r="AH60" s="221">
        <v>0</v>
      </c>
      <c r="AI60" s="221">
        <v>0</v>
      </c>
      <c r="AJ60" s="221">
        <v>0</v>
      </c>
      <c r="AK60" s="221">
        <v>0</v>
      </c>
      <c r="AL60" s="221">
        <v>0</v>
      </c>
      <c r="AM60" s="221">
        <v>0</v>
      </c>
      <c r="AN60" s="221">
        <v>0</v>
      </c>
      <c r="AO60" s="221">
        <v>0</v>
      </c>
      <c r="AP60" s="221">
        <v>0</v>
      </c>
      <c r="AQ60" s="221">
        <v>0</v>
      </c>
      <c r="AR60" s="221">
        <v>0</v>
      </c>
      <c r="AS60" s="221">
        <v>0</v>
      </c>
      <c r="AT60" s="221">
        <v>0</v>
      </c>
      <c r="AU60" s="221">
        <v>12</v>
      </c>
      <c r="AV60" s="221">
        <v>0</v>
      </c>
      <c r="AW60" s="221">
        <v>12</v>
      </c>
      <c r="AX60" s="221">
        <v>12</v>
      </c>
      <c r="AY60" s="221">
        <v>0</v>
      </c>
      <c r="AZ60" s="221">
        <v>0</v>
      </c>
      <c r="BA60" s="221">
        <v>0</v>
      </c>
      <c r="BB60" s="221">
        <v>12</v>
      </c>
      <c r="BC60" s="221">
        <v>0</v>
      </c>
      <c r="BD60" s="221">
        <v>0</v>
      </c>
      <c r="BE60" s="221">
        <v>0</v>
      </c>
      <c r="BF60" s="345">
        <v>0</v>
      </c>
      <c r="BG60" s="345">
        <v>0</v>
      </c>
      <c r="BH60" s="345">
        <v>0</v>
      </c>
      <c r="BI60" s="345">
        <v>0</v>
      </c>
      <c r="BJ60" s="345">
        <v>0</v>
      </c>
      <c r="BK60" s="345">
        <v>0</v>
      </c>
      <c r="BL60" s="345">
        <v>0</v>
      </c>
      <c r="BM60" s="345">
        <v>0</v>
      </c>
      <c r="BN60" s="345">
        <v>0</v>
      </c>
      <c r="BO60" s="345">
        <v>0</v>
      </c>
      <c r="BP60" s="345">
        <v>0</v>
      </c>
      <c r="BQ60" s="345">
        <v>0</v>
      </c>
      <c r="BR60" s="345">
        <v>0</v>
      </c>
      <c r="BS60" s="345">
        <v>0</v>
      </c>
      <c r="BT60" s="345">
        <v>0</v>
      </c>
      <c r="BU60" s="345">
        <v>0</v>
      </c>
      <c r="BV60" s="345">
        <v>0</v>
      </c>
      <c r="BW60" s="345">
        <v>0</v>
      </c>
      <c r="BX60" s="345">
        <v>0</v>
      </c>
      <c r="BY60" s="345">
        <v>0</v>
      </c>
      <c r="BZ60" s="221">
        <v>0</v>
      </c>
      <c r="CA60" s="221">
        <v>0</v>
      </c>
      <c r="CB60" s="221">
        <v>0</v>
      </c>
      <c r="CC60" s="221">
        <v>0</v>
      </c>
      <c r="CD60" s="221">
        <v>0</v>
      </c>
      <c r="CE60" s="221">
        <v>0</v>
      </c>
      <c r="CF60" s="221">
        <v>0</v>
      </c>
      <c r="CG60" s="221">
        <v>0</v>
      </c>
      <c r="CH60" s="221">
        <v>0</v>
      </c>
      <c r="CI60" s="221">
        <v>0</v>
      </c>
      <c r="CJ60" s="221">
        <v>12</v>
      </c>
      <c r="CK60" s="221">
        <v>0</v>
      </c>
      <c r="CL60" s="221">
        <v>0</v>
      </c>
      <c r="CM60" s="221">
        <v>0</v>
      </c>
      <c r="CN60" s="221">
        <v>0</v>
      </c>
      <c r="CO60" s="221">
        <v>0</v>
      </c>
      <c r="CP60" s="221">
        <v>0</v>
      </c>
      <c r="CQ60" s="221">
        <v>0</v>
      </c>
      <c r="CR60" s="221">
        <v>0</v>
      </c>
      <c r="CS60" s="221">
        <v>0</v>
      </c>
      <c r="CT60" s="221">
        <v>0</v>
      </c>
      <c r="CU60" s="221">
        <v>6</v>
      </c>
      <c r="CV60" s="221">
        <v>6</v>
      </c>
      <c r="CW60" s="221">
        <v>0</v>
      </c>
      <c r="CX60" s="221">
        <v>18</v>
      </c>
      <c r="CY60" s="221">
        <v>6</v>
      </c>
      <c r="CZ60" s="221">
        <v>6</v>
      </c>
      <c r="DA60" s="221">
        <v>6</v>
      </c>
      <c r="DB60" s="221">
        <v>6</v>
      </c>
      <c r="DC60" s="221">
        <v>6</v>
      </c>
      <c r="DD60" s="221">
        <v>0</v>
      </c>
      <c r="DE60" s="221">
        <v>0</v>
      </c>
      <c r="DF60" s="221">
        <v>6</v>
      </c>
      <c r="DG60" s="221">
        <v>0</v>
      </c>
      <c r="DH60" s="221">
        <v>0</v>
      </c>
      <c r="DI60" s="221">
        <v>0</v>
      </c>
      <c r="DJ60" s="221">
        <v>36</v>
      </c>
      <c r="DK60" s="399">
        <v>0</v>
      </c>
      <c r="DL60" s="221">
        <v>6</v>
      </c>
      <c r="DM60" s="221">
        <v>3</v>
      </c>
      <c r="DN60" s="221">
        <v>0</v>
      </c>
      <c r="DO60" s="400">
        <f t="shared" si="120"/>
        <v>297</v>
      </c>
      <c r="DP60" s="401">
        <f t="shared" si="118"/>
        <v>24.75</v>
      </c>
      <c r="DQ60" s="204"/>
      <c r="DR60" s="203"/>
      <c r="DS60" s="21">
        <f t="shared" si="121"/>
        <v>0</v>
      </c>
      <c r="DT60" s="23">
        <f t="shared" si="122"/>
        <v>0</v>
      </c>
      <c r="DU60" s="23">
        <f t="shared" si="123"/>
        <v>0</v>
      </c>
      <c r="DV60" s="23">
        <f t="shared" si="124"/>
        <v>0</v>
      </c>
      <c r="DW60" s="23">
        <f t="shared" si="125"/>
        <v>0</v>
      </c>
      <c r="DX60" s="23">
        <f t="shared" si="126"/>
        <v>0</v>
      </c>
      <c r="DY60" s="23">
        <f t="shared" si="127"/>
        <v>0</v>
      </c>
      <c r="DZ60" s="23">
        <f t="shared" si="128"/>
        <v>0</v>
      </c>
      <c r="EA60" s="23">
        <f t="shared" si="129"/>
        <v>0</v>
      </c>
      <c r="EB60" s="23">
        <f t="shared" si="130"/>
        <v>0</v>
      </c>
      <c r="EC60" s="23">
        <f t="shared" si="131"/>
        <v>0</v>
      </c>
      <c r="ED60" s="23">
        <f t="shared" si="132"/>
        <v>0</v>
      </c>
      <c r="EE60" s="23">
        <f t="shared" si="133"/>
        <v>0</v>
      </c>
      <c r="EF60" s="23">
        <f t="shared" si="134"/>
        <v>0</v>
      </c>
      <c r="EG60" s="23">
        <f t="shared" si="135"/>
        <v>0</v>
      </c>
      <c r="EH60" s="23">
        <f t="shared" si="136"/>
        <v>0</v>
      </c>
      <c r="EI60" s="23">
        <f t="shared" si="137"/>
        <v>0</v>
      </c>
      <c r="EJ60" s="23">
        <f t="shared" si="138"/>
        <v>0</v>
      </c>
      <c r="EK60" s="23">
        <f t="shared" si="139"/>
        <v>0</v>
      </c>
      <c r="EL60" s="23">
        <f t="shared" si="140"/>
        <v>0</v>
      </c>
      <c r="EM60" s="23">
        <f t="shared" si="141"/>
        <v>0</v>
      </c>
      <c r="EN60" s="23">
        <f t="shared" si="142"/>
        <v>0</v>
      </c>
      <c r="EO60" s="23">
        <f t="shared" si="143"/>
        <v>0</v>
      </c>
      <c r="EP60" s="23">
        <f t="shared" si="144"/>
        <v>0</v>
      </c>
      <c r="EQ60" s="23">
        <f t="shared" si="145"/>
        <v>0</v>
      </c>
      <c r="ER60" s="23">
        <f t="shared" si="146"/>
        <v>0</v>
      </c>
      <c r="ES60" s="23">
        <f t="shared" si="147"/>
        <v>0</v>
      </c>
      <c r="ET60" s="23">
        <f t="shared" si="148"/>
        <v>0</v>
      </c>
      <c r="EU60" s="23">
        <f t="shared" si="149"/>
        <v>0</v>
      </c>
      <c r="EV60" s="23">
        <f t="shared" si="150"/>
        <v>0</v>
      </c>
      <c r="EW60" s="23">
        <f t="shared" si="151"/>
        <v>0</v>
      </c>
      <c r="EX60" s="23">
        <f t="shared" si="152"/>
        <v>0</v>
      </c>
      <c r="EY60" s="23">
        <f t="shared" si="153"/>
        <v>0</v>
      </c>
      <c r="EZ60" s="23">
        <f t="shared" si="154"/>
        <v>0</v>
      </c>
      <c r="FA60" s="23">
        <f t="shared" si="155"/>
        <v>0</v>
      </c>
      <c r="FB60" s="23">
        <f t="shared" si="156"/>
        <v>0</v>
      </c>
      <c r="FC60" s="23">
        <f t="shared" si="157"/>
        <v>0</v>
      </c>
      <c r="FD60" s="23">
        <f t="shared" si="158"/>
        <v>0</v>
      </c>
      <c r="FE60" s="23">
        <f t="shared" si="159"/>
        <v>0</v>
      </c>
      <c r="FF60" s="23">
        <f t="shared" si="160"/>
        <v>0</v>
      </c>
      <c r="FG60" s="23">
        <f t="shared" si="161"/>
        <v>0</v>
      </c>
      <c r="FH60" s="23">
        <f t="shared" si="162"/>
        <v>0</v>
      </c>
      <c r="FI60" s="23">
        <f t="shared" si="163"/>
        <v>0</v>
      </c>
      <c r="FJ60" s="23">
        <f t="shared" si="164"/>
        <v>0</v>
      </c>
      <c r="FK60" s="23">
        <f t="shared" si="165"/>
        <v>0</v>
      </c>
      <c r="FL60" s="23">
        <f t="shared" si="166"/>
        <v>0</v>
      </c>
      <c r="FM60" s="23">
        <f t="shared" si="167"/>
        <v>0</v>
      </c>
      <c r="FN60" s="23">
        <f t="shared" si="168"/>
        <v>0</v>
      </c>
      <c r="FO60" s="23">
        <f t="shared" si="169"/>
        <v>0</v>
      </c>
      <c r="FP60" s="23">
        <f t="shared" si="170"/>
        <v>0</v>
      </c>
      <c r="FQ60" s="23">
        <f t="shared" si="171"/>
        <v>0</v>
      </c>
      <c r="FR60" s="23">
        <f t="shared" si="172"/>
        <v>0</v>
      </c>
      <c r="FS60" s="23">
        <f t="shared" si="173"/>
        <v>0</v>
      </c>
      <c r="FT60" s="23">
        <f t="shared" si="174"/>
        <v>0</v>
      </c>
      <c r="FU60" s="23">
        <f t="shared" si="175"/>
        <v>0</v>
      </c>
      <c r="FV60" s="23">
        <f t="shared" si="176"/>
        <v>0</v>
      </c>
      <c r="FW60" s="23">
        <f t="shared" si="177"/>
        <v>0</v>
      </c>
      <c r="FX60" s="23">
        <f t="shared" si="178"/>
        <v>0</v>
      </c>
      <c r="FY60" s="23">
        <f t="shared" si="179"/>
        <v>0</v>
      </c>
      <c r="FZ60" s="23">
        <f t="shared" si="180"/>
        <v>0</v>
      </c>
      <c r="GA60" s="23">
        <f t="shared" si="181"/>
        <v>0</v>
      </c>
      <c r="GB60" s="23">
        <f t="shared" si="182"/>
        <v>0</v>
      </c>
      <c r="GC60" s="23">
        <f t="shared" si="183"/>
        <v>0</v>
      </c>
      <c r="GD60" s="23">
        <f t="shared" si="184"/>
        <v>0</v>
      </c>
      <c r="GE60" s="23">
        <f t="shared" si="185"/>
        <v>0</v>
      </c>
      <c r="GF60" s="23">
        <f t="shared" si="186"/>
        <v>0</v>
      </c>
      <c r="GG60" s="23">
        <f t="shared" si="187"/>
        <v>0</v>
      </c>
      <c r="GH60" s="23">
        <f t="shared" si="188"/>
        <v>0</v>
      </c>
      <c r="GI60" s="23">
        <f t="shared" si="189"/>
        <v>0</v>
      </c>
      <c r="GJ60" s="23">
        <f t="shared" si="190"/>
        <v>0</v>
      </c>
      <c r="GK60" s="23">
        <f t="shared" si="191"/>
        <v>0</v>
      </c>
      <c r="GL60" s="23">
        <f t="shared" si="192"/>
        <v>0</v>
      </c>
      <c r="GM60" s="23">
        <f t="shared" si="193"/>
        <v>0</v>
      </c>
      <c r="GN60" s="23">
        <f t="shared" si="194"/>
        <v>0</v>
      </c>
      <c r="GO60" s="23">
        <f t="shared" si="195"/>
        <v>0</v>
      </c>
      <c r="GP60" s="23">
        <f t="shared" si="196"/>
        <v>0</v>
      </c>
      <c r="GQ60" s="23">
        <f t="shared" si="197"/>
        <v>0</v>
      </c>
      <c r="GR60" s="23">
        <f t="shared" si="198"/>
        <v>0</v>
      </c>
      <c r="GS60" s="23">
        <f t="shared" si="199"/>
        <v>0</v>
      </c>
      <c r="GT60" s="23">
        <f t="shared" si="200"/>
        <v>0</v>
      </c>
      <c r="GU60" s="23">
        <f t="shared" si="201"/>
        <v>0</v>
      </c>
      <c r="GV60" s="23">
        <f t="shared" si="202"/>
        <v>0</v>
      </c>
      <c r="GW60" s="23">
        <f t="shared" si="203"/>
        <v>0</v>
      </c>
      <c r="GX60" s="23">
        <f t="shared" si="204"/>
        <v>0</v>
      </c>
      <c r="GY60" s="23">
        <f t="shared" si="205"/>
        <v>0</v>
      </c>
      <c r="GZ60" s="23">
        <f t="shared" si="206"/>
        <v>0</v>
      </c>
      <c r="HA60" s="23">
        <f t="shared" si="207"/>
        <v>0</v>
      </c>
      <c r="HB60" s="23">
        <f t="shared" si="208"/>
        <v>0</v>
      </c>
      <c r="HC60" s="23">
        <f t="shared" si="209"/>
        <v>0</v>
      </c>
      <c r="HD60" s="23">
        <f t="shared" si="210"/>
        <v>0</v>
      </c>
      <c r="HE60" s="23">
        <f t="shared" si="211"/>
        <v>0</v>
      </c>
      <c r="HF60" s="23">
        <f t="shared" si="212"/>
        <v>0</v>
      </c>
      <c r="HG60" s="23">
        <f t="shared" si="213"/>
        <v>0</v>
      </c>
      <c r="HH60" s="23">
        <f t="shared" si="214"/>
        <v>0</v>
      </c>
      <c r="HI60" s="23">
        <f t="shared" si="215"/>
        <v>0</v>
      </c>
      <c r="HJ60" s="23">
        <f t="shared" si="216"/>
        <v>0</v>
      </c>
      <c r="HK60" s="23">
        <f t="shared" si="217"/>
        <v>0</v>
      </c>
      <c r="HL60" s="23">
        <f t="shared" si="218"/>
        <v>0</v>
      </c>
      <c r="HM60" s="23">
        <f t="shared" si="219"/>
        <v>0</v>
      </c>
      <c r="HN60" s="23">
        <f t="shared" si="220"/>
        <v>0</v>
      </c>
      <c r="HO60" s="23">
        <f t="shared" si="221"/>
        <v>0</v>
      </c>
      <c r="HP60" s="23">
        <f t="shared" si="222"/>
        <v>0</v>
      </c>
      <c r="HQ60" s="23">
        <f t="shared" si="223"/>
        <v>0</v>
      </c>
      <c r="HR60" s="23">
        <f t="shared" si="224"/>
        <v>0</v>
      </c>
      <c r="HS60" s="23">
        <f t="shared" si="225"/>
        <v>0</v>
      </c>
      <c r="HT60" s="23">
        <f t="shared" si="226"/>
        <v>0</v>
      </c>
      <c r="HU60" s="23">
        <f t="shared" si="227"/>
        <v>0</v>
      </c>
      <c r="HV60" s="23">
        <f t="shared" si="228"/>
        <v>0</v>
      </c>
      <c r="HW60" s="23">
        <f t="shared" si="229"/>
        <v>0</v>
      </c>
      <c r="HX60" s="23">
        <f t="shared" si="230"/>
        <v>0</v>
      </c>
      <c r="HY60" s="23">
        <f t="shared" si="231"/>
        <v>0</v>
      </c>
      <c r="HZ60" s="23">
        <f t="shared" si="232"/>
        <v>0</v>
      </c>
      <c r="IA60" s="23">
        <f t="shared" si="233"/>
        <v>0</v>
      </c>
      <c r="IB60" s="23">
        <f t="shared" si="234"/>
        <v>0</v>
      </c>
      <c r="IC60" s="23">
        <f t="shared" si="235"/>
        <v>0</v>
      </c>
      <c r="ID60" s="23">
        <f t="shared" si="236"/>
        <v>0</v>
      </c>
      <c r="IE60" s="23">
        <f t="shared" si="237"/>
        <v>0</v>
      </c>
      <c r="IH60" s="170"/>
    </row>
    <row r="61" spans="1:242" s="14" customFormat="1">
      <c r="A61" s="349">
        <f t="shared" si="119"/>
        <v>58</v>
      </c>
      <c r="B61" s="350" t="s">
        <v>377</v>
      </c>
      <c r="C61" s="221" t="s">
        <v>143</v>
      </c>
      <c r="D61" s="472">
        <v>12</v>
      </c>
      <c r="E61" s="472">
        <v>6</v>
      </c>
      <c r="F61" s="472">
        <v>0</v>
      </c>
      <c r="G61" s="472">
        <v>0</v>
      </c>
      <c r="H61" s="472">
        <v>0</v>
      </c>
      <c r="I61" s="472">
        <v>0</v>
      </c>
      <c r="J61" s="472">
        <v>0</v>
      </c>
      <c r="K61" s="472">
        <v>0</v>
      </c>
      <c r="L61" s="472">
        <v>0</v>
      </c>
      <c r="M61" s="221">
        <v>6</v>
      </c>
      <c r="N61" s="221">
        <v>0</v>
      </c>
      <c r="O61" s="221">
        <v>6</v>
      </c>
      <c r="P61" s="221">
        <v>6</v>
      </c>
      <c r="Q61" s="221">
        <v>6</v>
      </c>
      <c r="R61" s="221">
        <v>6</v>
      </c>
      <c r="S61" s="221">
        <v>10</v>
      </c>
      <c r="T61" s="221">
        <v>0</v>
      </c>
      <c r="U61" s="221">
        <v>6</v>
      </c>
      <c r="V61" s="221">
        <v>6</v>
      </c>
      <c r="W61" s="221">
        <v>0</v>
      </c>
      <c r="X61" s="221">
        <v>0</v>
      </c>
      <c r="Y61" s="221">
        <v>0</v>
      </c>
      <c r="Z61" s="221">
        <v>0</v>
      </c>
      <c r="AA61" s="221">
        <v>6</v>
      </c>
      <c r="AB61" s="221">
        <v>0</v>
      </c>
      <c r="AC61" s="221">
        <v>0</v>
      </c>
      <c r="AD61" s="221">
        <v>0</v>
      </c>
      <c r="AE61" s="221">
        <v>18</v>
      </c>
      <c r="AF61" s="221">
        <v>0</v>
      </c>
      <c r="AG61" s="221">
        <v>6</v>
      </c>
      <c r="AH61" s="221">
        <v>0</v>
      </c>
      <c r="AI61" s="221">
        <v>0</v>
      </c>
      <c r="AJ61" s="221">
        <v>0</v>
      </c>
      <c r="AK61" s="221">
        <v>0</v>
      </c>
      <c r="AL61" s="221">
        <v>0</v>
      </c>
      <c r="AM61" s="221">
        <v>6</v>
      </c>
      <c r="AN61" s="221">
        <v>6</v>
      </c>
      <c r="AO61" s="221">
        <v>6</v>
      </c>
      <c r="AP61" s="221">
        <v>6</v>
      </c>
      <c r="AQ61" s="221">
        <v>6</v>
      </c>
      <c r="AR61" s="221">
        <v>6</v>
      </c>
      <c r="AS61" s="221">
        <v>6</v>
      </c>
      <c r="AT61" s="221">
        <v>0</v>
      </c>
      <c r="AU61" s="221">
        <v>0</v>
      </c>
      <c r="AV61" s="221">
        <v>0</v>
      </c>
      <c r="AW61" s="221">
        <v>0</v>
      </c>
      <c r="AX61" s="221">
        <v>0</v>
      </c>
      <c r="AY61" s="221">
        <v>0</v>
      </c>
      <c r="AZ61" s="221">
        <v>0</v>
      </c>
      <c r="BA61" s="221">
        <v>0</v>
      </c>
      <c r="BB61" s="221">
        <v>6</v>
      </c>
      <c r="BC61" s="221">
        <v>6</v>
      </c>
      <c r="BD61" s="221">
        <v>0</v>
      </c>
      <c r="BE61" s="221">
        <v>0</v>
      </c>
      <c r="BF61" s="345">
        <v>2</v>
      </c>
      <c r="BG61" s="345">
        <v>0</v>
      </c>
      <c r="BH61" s="345">
        <v>0</v>
      </c>
      <c r="BI61" s="345">
        <v>0</v>
      </c>
      <c r="BJ61" s="345">
        <v>0</v>
      </c>
      <c r="BK61" s="345">
        <v>0</v>
      </c>
      <c r="BL61" s="345">
        <v>0</v>
      </c>
      <c r="BM61" s="345">
        <v>0</v>
      </c>
      <c r="BN61" s="345">
        <v>0</v>
      </c>
      <c r="BO61" s="345">
        <v>0</v>
      </c>
      <c r="BP61" s="345">
        <v>0</v>
      </c>
      <c r="BQ61" s="345">
        <v>0</v>
      </c>
      <c r="BR61" s="345">
        <v>0</v>
      </c>
      <c r="BS61" s="345">
        <v>0</v>
      </c>
      <c r="BT61" s="345">
        <v>0</v>
      </c>
      <c r="BU61" s="345">
        <v>12</v>
      </c>
      <c r="BV61" s="345">
        <v>0</v>
      </c>
      <c r="BW61" s="345">
        <v>6</v>
      </c>
      <c r="BX61" s="345">
        <v>0</v>
      </c>
      <c r="BY61" s="345">
        <v>0</v>
      </c>
      <c r="BZ61" s="221">
        <v>0</v>
      </c>
      <c r="CA61" s="221">
        <v>0</v>
      </c>
      <c r="CB61" s="221">
        <v>0</v>
      </c>
      <c r="CC61" s="221">
        <v>0</v>
      </c>
      <c r="CD61" s="221">
        <v>0</v>
      </c>
      <c r="CE61" s="221">
        <v>0</v>
      </c>
      <c r="CF61" s="221">
        <v>0</v>
      </c>
      <c r="CG61" s="221">
        <v>0</v>
      </c>
      <c r="CH61" s="221">
        <v>6</v>
      </c>
      <c r="CI61" s="221">
        <v>6</v>
      </c>
      <c r="CJ61" s="221">
        <v>6</v>
      </c>
      <c r="CK61" s="221">
        <v>12</v>
      </c>
      <c r="CL61" s="221">
        <v>6</v>
      </c>
      <c r="CM61" s="221">
        <v>6</v>
      </c>
      <c r="CN61" s="221">
        <v>0</v>
      </c>
      <c r="CO61" s="221">
        <v>0</v>
      </c>
      <c r="CP61" s="221">
        <v>0</v>
      </c>
      <c r="CQ61" s="221">
        <v>0</v>
      </c>
      <c r="CR61" s="221">
        <v>0</v>
      </c>
      <c r="CS61" s="221">
        <v>0</v>
      </c>
      <c r="CT61" s="221">
        <v>0</v>
      </c>
      <c r="CU61" s="221">
        <v>0</v>
      </c>
      <c r="CV61" s="221">
        <v>0</v>
      </c>
      <c r="CW61" s="221">
        <v>0</v>
      </c>
      <c r="CX61" s="221">
        <v>18</v>
      </c>
      <c r="CY61" s="221">
        <v>6</v>
      </c>
      <c r="CZ61" s="221">
        <v>6</v>
      </c>
      <c r="DA61" s="221">
        <v>6</v>
      </c>
      <c r="DB61" s="221">
        <v>6</v>
      </c>
      <c r="DC61" s="221">
        <v>6</v>
      </c>
      <c r="DD61" s="221">
        <v>0</v>
      </c>
      <c r="DE61" s="221">
        <v>0</v>
      </c>
      <c r="DF61" s="221">
        <v>0</v>
      </c>
      <c r="DG61" s="221">
        <v>0</v>
      </c>
      <c r="DH61" s="221">
        <v>0</v>
      </c>
      <c r="DI61" s="221">
        <v>0</v>
      </c>
      <c r="DJ61" s="221">
        <v>36</v>
      </c>
      <c r="DK61" s="399">
        <v>21.6</v>
      </c>
      <c r="DL61" s="221">
        <v>6</v>
      </c>
      <c r="DM61" s="221">
        <v>0</v>
      </c>
      <c r="DN61" s="221">
        <v>0</v>
      </c>
      <c r="DO61" s="400">
        <f t="shared" si="120"/>
        <v>327.60000000000002</v>
      </c>
      <c r="DP61" s="401">
        <f t="shared" si="118"/>
        <v>27.3</v>
      </c>
      <c r="DQ61" s="204"/>
      <c r="DR61" s="203"/>
      <c r="DS61" s="21">
        <f t="shared" si="121"/>
        <v>0</v>
      </c>
      <c r="DT61" s="23">
        <f t="shared" si="122"/>
        <v>0</v>
      </c>
      <c r="DU61" s="23">
        <f t="shared" si="123"/>
        <v>0</v>
      </c>
      <c r="DV61" s="23">
        <f t="shared" si="124"/>
        <v>0</v>
      </c>
      <c r="DW61" s="23">
        <f t="shared" si="125"/>
        <v>0</v>
      </c>
      <c r="DX61" s="23">
        <f t="shared" si="126"/>
        <v>0</v>
      </c>
      <c r="DY61" s="23">
        <f t="shared" si="127"/>
        <v>0</v>
      </c>
      <c r="DZ61" s="23">
        <f t="shared" si="128"/>
        <v>0</v>
      </c>
      <c r="EA61" s="23">
        <f t="shared" si="129"/>
        <v>0</v>
      </c>
      <c r="EB61" s="23">
        <f t="shared" si="130"/>
        <v>0</v>
      </c>
      <c r="EC61" s="23">
        <f t="shared" si="131"/>
        <v>0</v>
      </c>
      <c r="ED61" s="23">
        <f t="shared" si="132"/>
        <v>0</v>
      </c>
      <c r="EE61" s="23">
        <f t="shared" si="133"/>
        <v>0</v>
      </c>
      <c r="EF61" s="23">
        <f t="shared" si="134"/>
        <v>0</v>
      </c>
      <c r="EG61" s="23">
        <f t="shared" si="135"/>
        <v>0</v>
      </c>
      <c r="EH61" s="23">
        <f t="shared" si="136"/>
        <v>0</v>
      </c>
      <c r="EI61" s="23">
        <f t="shared" si="137"/>
        <v>0</v>
      </c>
      <c r="EJ61" s="23">
        <f t="shared" si="138"/>
        <v>0</v>
      </c>
      <c r="EK61" s="23">
        <f t="shared" si="139"/>
        <v>0</v>
      </c>
      <c r="EL61" s="23">
        <f t="shared" si="140"/>
        <v>0</v>
      </c>
      <c r="EM61" s="23">
        <f t="shared" si="141"/>
        <v>0</v>
      </c>
      <c r="EN61" s="23">
        <f t="shared" si="142"/>
        <v>0</v>
      </c>
      <c r="EO61" s="23">
        <f t="shared" si="143"/>
        <v>0</v>
      </c>
      <c r="EP61" s="23">
        <f t="shared" si="144"/>
        <v>0</v>
      </c>
      <c r="EQ61" s="23">
        <f t="shared" si="145"/>
        <v>0</v>
      </c>
      <c r="ER61" s="23">
        <f t="shared" si="146"/>
        <v>0</v>
      </c>
      <c r="ES61" s="23">
        <f t="shared" si="147"/>
        <v>0</v>
      </c>
      <c r="ET61" s="23">
        <f t="shared" si="148"/>
        <v>0</v>
      </c>
      <c r="EU61" s="23">
        <f t="shared" si="149"/>
        <v>0</v>
      </c>
      <c r="EV61" s="23">
        <f t="shared" si="150"/>
        <v>0</v>
      </c>
      <c r="EW61" s="23">
        <f t="shared" si="151"/>
        <v>0</v>
      </c>
      <c r="EX61" s="23">
        <f t="shared" si="152"/>
        <v>0</v>
      </c>
      <c r="EY61" s="23">
        <f t="shared" si="153"/>
        <v>0</v>
      </c>
      <c r="EZ61" s="23">
        <f t="shared" si="154"/>
        <v>0</v>
      </c>
      <c r="FA61" s="23">
        <f t="shared" si="155"/>
        <v>0</v>
      </c>
      <c r="FB61" s="23">
        <f t="shared" si="156"/>
        <v>0</v>
      </c>
      <c r="FC61" s="23">
        <f t="shared" si="157"/>
        <v>0</v>
      </c>
      <c r="FD61" s="23">
        <f t="shared" si="158"/>
        <v>0</v>
      </c>
      <c r="FE61" s="23">
        <f t="shared" si="159"/>
        <v>0</v>
      </c>
      <c r="FF61" s="23">
        <f t="shared" si="160"/>
        <v>0</v>
      </c>
      <c r="FG61" s="23">
        <f t="shared" si="161"/>
        <v>0</v>
      </c>
      <c r="FH61" s="23">
        <f t="shared" si="162"/>
        <v>0</v>
      </c>
      <c r="FI61" s="23">
        <f t="shared" si="163"/>
        <v>0</v>
      </c>
      <c r="FJ61" s="23">
        <f t="shared" si="164"/>
        <v>0</v>
      </c>
      <c r="FK61" s="23">
        <f t="shared" si="165"/>
        <v>0</v>
      </c>
      <c r="FL61" s="23">
        <f t="shared" si="166"/>
        <v>0</v>
      </c>
      <c r="FM61" s="23">
        <f t="shared" si="167"/>
        <v>0</v>
      </c>
      <c r="FN61" s="23">
        <f t="shared" si="168"/>
        <v>0</v>
      </c>
      <c r="FO61" s="23">
        <f t="shared" si="169"/>
        <v>0</v>
      </c>
      <c r="FP61" s="23">
        <f t="shared" si="170"/>
        <v>0</v>
      </c>
      <c r="FQ61" s="23">
        <f t="shared" si="171"/>
        <v>0</v>
      </c>
      <c r="FR61" s="23">
        <f t="shared" si="172"/>
        <v>0</v>
      </c>
      <c r="FS61" s="23">
        <f t="shared" si="173"/>
        <v>0</v>
      </c>
      <c r="FT61" s="23">
        <f t="shared" si="174"/>
        <v>0</v>
      </c>
      <c r="FU61" s="23">
        <f t="shared" si="175"/>
        <v>0</v>
      </c>
      <c r="FV61" s="23">
        <f t="shared" si="176"/>
        <v>0</v>
      </c>
      <c r="FW61" s="23">
        <f t="shared" si="177"/>
        <v>0</v>
      </c>
      <c r="FX61" s="23">
        <f t="shared" si="178"/>
        <v>0</v>
      </c>
      <c r="FY61" s="23">
        <f t="shared" si="179"/>
        <v>0</v>
      </c>
      <c r="FZ61" s="23">
        <f t="shared" si="180"/>
        <v>0</v>
      </c>
      <c r="GA61" s="23">
        <f t="shared" si="181"/>
        <v>0</v>
      </c>
      <c r="GB61" s="23">
        <f t="shared" si="182"/>
        <v>0</v>
      </c>
      <c r="GC61" s="23">
        <f t="shared" si="183"/>
        <v>0</v>
      </c>
      <c r="GD61" s="23">
        <f t="shared" si="184"/>
        <v>0</v>
      </c>
      <c r="GE61" s="23">
        <f t="shared" si="185"/>
        <v>0</v>
      </c>
      <c r="GF61" s="23">
        <f t="shared" si="186"/>
        <v>0</v>
      </c>
      <c r="GG61" s="23">
        <f t="shared" si="187"/>
        <v>0</v>
      </c>
      <c r="GH61" s="23">
        <f t="shared" si="188"/>
        <v>0</v>
      </c>
      <c r="GI61" s="23">
        <f t="shared" si="189"/>
        <v>0</v>
      </c>
      <c r="GJ61" s="23">
        <f t="shared" si="190"/>
        <v>0</v>
      </c>
      <c r="GK61" s="23">
        <f t="shared" si="191"/>
        <v>0</v>
      </c>
      <c r="GL61" s="23">
        <f t="shared" si="192"/>
        <v>0</v>
      </c>
      <c r="GM61" s="23">
        <f t="shared" si="193"/>
        <v>0</v>
      </c>
      <c r="GN61" s="23">
        <f t="shared" si="194"/>
        <v>0</v>
      </c>
      <c r="GO61" s="23">
        <f t="shared" si="195"/>
        <v>0</v>
      </c>
      <c r="GP61" s="23">
        <f t="shared" si="196"/>
        <v>0</v>
      </c>
      <c r="GQ61" s="23">
        <f t="shared" si="197"/>
        <v>0</v>
      </c>
      <c r="GR61" s="23">
        <f t="shared" si="198"/>
        <v>0</v>
      </c>
      <c r="GS61" s="23">
        <f t="shared" si="199"/>
        <v>0</v>
      </c>
      <c r="GT61" s="23">
        <f t="shared" si="200"/>
        <v>0</v>
      </c>
      <c r="GU61" s="23">
        <f t="shared" si="201"/>
        <v>0</v>
      </c>
      <c r="GV61" s="23">
        <f t="shared" si="202"/>
        <v>0</v>
      </c>
      <c r="GW61" s="23">
        <f t="shared" si="203"/>
        <v>0</v>
      </c>
      <c r="GX61" s="23">
        <f t="shared" si="204"/>
        <v>0</v>
      </c>
      <c r="GY61" s="23">
        <f t="shared" si="205"/>
        <v>0</v>
      </c>
      <c r="GZ61" s="23">
        <f t="shared" si="206"/>
        <v>0</v>
      </c>
      <c r="HA61" s="23">
        <f t="shared" si="207"/>
        <v>0</v>
      </c>
      <c r="HB61" s="23">
        <f t="shared" si="208"/>
        <v>0</v>
      </c>
      <c r="HC61" s="23">
        <f t="shared" si="209"/>
        <v>0</v>
      </c>
      <c r="HD61" s="23">
        <f t="shared" si="210"/>
        <v>0</v>
      </c>
      <c r="HE61" s="23">
        <f t="shared" si="211"/>
        <v>0</v>
      </c>
      <c r="HF61" s="23">
        <f t="shared" si="212"/>
        <v>0</v>
      </c>
      <c r="HG61" s="23">
        <f t="shared" si="213"/>
        <v>0</v>
      </c>
      <c r="HH61" s="23">
        <f t="shared" si="214"/>
        <v>0</v>
      </c>
      <c r="HI61" s="23">
        <f t="shared" si="215"/>
        <v>0</v>
      </c>
      <c r="HJ61" s="23">
        <f t="shared" si="216"/>
        <v>0</v>
      </c>
      <c r="HK61" s="23">
        <f t="shared" si="217"/>
        <v>0</v>
      </c>
      <c r="HL61" s="23">
        <f t="shared" si="218"/>
        <v>0</v>
      </c>
      <c r="HM61" s="23">
        <f t="shared" si="219"/>
        <v>0</v>
      </c>
      <c r="HN61" s="23">
        <f t="shared" si="220"/>
        <v>0</v>
      </c>
      <c r="HO61" s="23">
        <f t="shared" si="221"/>
        <v>0</v>
      </c>
      <c r="HP61" s="23">
        <f t="shared" si="222"/>
        <v>0</v>
      </c>
      <c r="HQ61" s="23">
        <f t="shared" si="223"/>
        <v>0</v>
      </c>
      <c r="HR61" s="23">
        <f t="shared" si="224"/>
        <v>0</v>
      </c>
      <c r="HS61" s="23">
        <f t="shared" si="225"/>
        <v>0</v>
      </c>
      <c r="HT61" s="23">
        <f t="shared" si="226"/>
        <v>0</v>
      </c>
      <c r="HU61" s="23">
        <f t="shared" si="227"/>
        <v>0</v>
      </c>
      <c r="HV61" s="23">
        <f t="shared" si="228"/>
        <v>0</v>
      </c>
      <c r="HW61" s="23">
        <f t="shared" si="229"/>
        <v>0</v>
      </c>
      <c r="HX61" s="23">
        <f t="shared" si="230"/>
        <v>0</v>
      </c>
      <c r="HY61" s="23">
        <f t="shared" si="231"/>
        <v>0</v>
      </c>
      <c r="HZ61" s="23">
        <f t="shared" si="232"/>
        <v>0</v>
      </c>
      <c r="IA61" s="23">
        <f t="shared" si="233"/>
        <v>0</v>
      </c>
      <c r="IB61" s="23">
        <f t="shared" si="234"/>
        <v>0</v>
      </c>
      <c r="IC61" s="23">
        <f t="shared" si="235"/>
        <v>0</v>
      </c>
      <c r="ID61" s="23">
        <f t="shared" si="236"/>
        <v>0</v>
      </c>
      <c r="IE61" s="23">
        <f t="shared" si="237"/>
        <v>0</v>
      </c>
      <c r="IH61" s="170"/>
    </row>
    <row r="62" spans="1:242" s="14" customFormat="1">
      <c r="A62" s="349">
        <f t="shared" si="119"/>
        <v>59</v>
      </c>
      <c r="B62" s="350" t="s">
        <v>378</v>
      </c>
      <c r="C62" s="221" t="s">
        <v>143</v>
      </c>
      <c r="D62" s="472">
        <v>12</v>
      </c>
      <c r="E62" s="472">
        <v>6</v>
      </c>
      <c r="F62" s="472">
        <v>60</v>
      </c>
      <c r="G62" s="472">
        <v>0</v>
      </c>
      <c r="H62" s="472">
        <v>0</v>
      </c>
      <c r="I62" s="472">
        <v>0</v>
      </c>
      <c r="J62" s="472">
        <v>6</v>
      </c>
      <c r="K62" s="472">
        <v>0</v>
      </c>
      <c r="L62" s="472">
        <v>6</v>
      </c>
      <c r="M62" s="221">
        <v>6</v>
      </c>
      <c r="N62" s="221">
        <v>0</v>
      </c>
      <c r="O62" s="221">
        <v>6</v>
      </c>
      <c r="P62" s="221">
        <v>6</v>
      </c>
      <c r="Q62" s="221">
        <v>6</v>
      </c>
      <c r="R62" s="221">
        <v>6</v>
      </c>
      <c r="S62" s="221">
        <v>10</v>
      </c>
      <c r="T62" s="221">
        <v>6</v>
      </c>
      <c r="U62" s="221">
        <v>6</v>
      </c>
      <c r="V62" s="221">
        <v>6</v>
      </c>
      <c r="W62" s="221">
        <v>0</v>
      </c>
      <c r="X62" s="221">
        <v>0</v>
      </c>
      <c r="Y62" s="221">
        <v>0</v>
      </c>
      <c r="Z62" s="221">
        <v>6</v>
      </c>
      <c r="AA62" s="221">
        <v>6</v>
      </c>
      <c r="AB62" s="221">
        <v>6</v>
      </c>
      <c r="AC62" s="221">
        <v>0</v>
      </c>
      <c r="AD62" s="221">
        <v>0</v>
      </c>
      <c r="AE62" s="221">
        <v>0</v>
      </c>
      <c r="AF62" s="221">
        <v>0</v>
      </c>
      <c r="AG62" s="221">
        <v>0</v>
      </c>
      <c r="AH62" s="221">
        <v>6</v>
      </c>
      <c r="AI62" s="221">
        <v>0</v>
      </c>
      <c r="AJ62" s="221">
        <v>0</v>
      </c>
      <c r="AK62" s="221">
        <v>6</v>
      </c>
      <c r="AL62" s="221">
        <v>6</v>
      </c>
      <c r="AM62" s="221">
        <v>6</v>
      </c>
      <c r="AN62" s="221">
        <v>6</v>
      </c>
      <c r="AO62" s="221">
        <v>6</v>
      </c>
      <c r="AP62" s="221">
        <v>6</v>
      </c>
      <c r="AQ62" s="221">
        <v>6</v>
      </c>
      <c r="AR62" s="221">
        <v>6</v>
      </c>
      <c r="AS62" s="221">
        <v>6</v>
      </c>
      <c r="AT62" s="221">
        <v>0</v>
      </c>
      <c r="AU62" s="221">
        <v>18</v>
      </c>
      <c r="AV62" s="221">
        <v>18</v>
      </c>
      <c r="AW62" s="221">
        <v>0</v>
      </c>
      <c r="AX62" s="221">
        <v>0</v>
      </c>
      <c r="AY62" s="221">
        <v>0</v>
      </c>
      <c r="AZ62" s="221">
        <v>0</v>
      </c>
      <c r="BA62" s="221">
        <v>0</v>
      </c>
      <c r="BB62" s="221">
        <v>0</v>
      </c>
      <c r="BC62" s="221">
        <v>6</v>
      </c>
      <c r="BD62" s="221">
        <v>0</v>
      </c>
      <c r="BE62" s="221">
        <v>0</v>
      </c>
      <c r="BF62" s="345">
        <v>0</v>
      </c>
      <c r="BG62" s="345">
        <v>0</v>
      </c>
      <c r="BH62" s="345">
        <v>0</v>
      </c>
      <c r="BI62" s="345">
        <v>0</v>
      </c>
      <c r="BJ62" s="345">
        <v>0</v>
      </c>
      <c r="BK62" s="345">
        <v>0</v>
      </c>
      <c r="BL62" s="345">
        <v>0</v>
      </c>
      <c r="BM62" s="345">
        <v>0</v>
      </c>
      <c r="BN62" s="345">
        <v>0</v>
      </c>
      <c r="BO62" s="345">
        <v>0</v>
      </c>
      <c r="BP62" s="345">
        <v>0</v>
      </c>
      <c r="BQ62" s="345">
        <v>0</v>
      </c>
      <c r="BR62" s="345">
        <v>0</v>
      </c>
      <c r="BS62" s="345">
        <v>6</v>
      </c>
      <c r="BT62" s="345">
        <v>0</v>
      </c>
      <c r="BU62" s="345">
        <v>12</v>
      </c>
      <c r="BV62" s="345">
        <v>6</v>
      </c>
      <c r="BW62" s="345">
        <v>0</v>
      </c>
      <c r="BX62" s="345">
        <v>6</v>
      </c>
      <c r="BY62" s="345">
        <v>6</v>
      </c>
      <c r="BZ62" s="221">
        <v>0</v>
      </c>
      <c r="CA62" s="221">
        <v>0</v>
      </c>
      <c r="CB62" s="221">
        <v>0</v>
      </c>
      <c r="CC62" s="221">
        <v>6</v>
      </c>
      <c r="CD62" s="221">
        <v>0</v>
      </c>
      <c r="CE62" s="221">
        <v>0</v>
      </c>
      <c r="CF62" s="221">
        <v>0</v>
      </c>
      <c r="CG62" s="221">
        <v>60</v>
      </c>
      <c r="CH62" s="221">
        <v>6</v>
      </c>
      <c r="CI62" s="221">
        <v>6</v>
      </c>
      <c r="CJ62" s="221">
        <v>0</v>
      </c>
      <c r="CK62" s="221">
        <v>0</v>
      </c>
      <c r="CL62" s="221">
        <v>0</v>
      </c>
      <c r="CM62" s="221">
        <v>0</v>
      </c>
      <c r="CN62" s="221">
        <v>0</v>
      </c>
      <c r="CO62" s="221">
        <v>0</v>
      </c>
      <c r="CP62" s="221">
        <v>18</v>
      </c>
      <c r="CQ62" s="221">
        <v>0</v>
      </c>
      <c r="CR62" s="221">
        <v>0</v>
      </c>
      <c r="CS62" s="221">
        <v>0</v>
      </c>
      <c r="CT62" s="221">
        <v>0</v>
      </c>
      <c r="CU62" s="221">
        <v>0</v>
      </c>
      <c r="CV62" s="221">
        <v>0</v>
      </c>
      <c r="CW62" s="221">
        <v>0</v>
      </c>
      <c r="CX62" s="221">
        <v>18</v>
      </c>
      <c r="CY62" s="221">
        <v>6</v>
      </c>
      <c r="CZ62" s="221">
        <v>6</v>
      </c>
      <c r="DA62" s="221">
        <v>6</v>
      </c>
      <c r="DB62" s="221">
        <v>6</v>
      </c>
      <c r="DC62" s="221">
        <v>6</v>
      </c>
      <c r="DD62" s="221">
        <v>0</v>
      </c>
      <c r="DE62" s="221">
        <v>0</v>
      </c>
      <c r="DF62" s="221">
        <v>0</v>
      </c>
      <c r="DG62" s="221">
        <v>0</v>
      </c>
      <c r="DH62" s="221">
        <v>0</v>
      </c>
      <c r="DI62" s="221">
        <v>0</v>
      </c>
      <c r="DJ62" s="221">
        <v>48</v>
      </c>
      <c r="DK62" s="399">
        <v>0</v>
      </c>
      <c r="DL62" s="221">
        <v>6</v>
      </c>
      <c r="DM62" s="221">
        <v>1</v>
      </c>
      <c r="DN62" s="221">
        <v>0</v>
      </c>
      <c r="DO62" s="400">
        <f t="shared" si="120"/>
        <v>503</v>
      </c>
      <c r="DP62" s="401">
        <f t="shared" si="118"/>
        <v>41.916666666666664</v>
      </c>
      <c r="DQ62" s="204"/>
      <c r="DR62" s="203"/>
      <c r="DS62" s="21">
        <f t="shared" si="121"/>
        <v>0</v>
      </c>
      <c r="DT62" s="23">
        <f t="shared" si="122"/>
        <v>0</v>
      </c>
      <c r="DU62" s="23">
        <f t="shared" si="123"/>
        <v>0</v>
      </c>
      <c r="DV62" s="23">
        <f t="shared" si="124"/>
        <v>0</v>
      </c>
      <c r="DW62" s="23">
        <f t="shared" si="125"/>
        <v>0</v>
      </c>
      <c r="DX62" s="23">
        <f t="shared" si="126"/>
        <v>0</v>
      </c>
      <c r="DY62" s="23">
        <f t="shared" si="127"/>
        <v>0</v>
      </c>
      <c r="DZ62" s="23">
        <f t="shared" si="128"/>
        <v>0</v>
      </c>
      <c r="EA62" s="23">
        <f t="shared" si="129"/>
        <v>0</v>
      </c>
      <c r="EB62" s="23">
        <f t="shared" si="130"/>
        <v>0</v>
      </c>
      <c r="EC62" s="23">
        <f t="shared" si="131"/>
        <v>0</v>
      </c>
      <c r="ED62" s="23">
        <f t="shared" si="132"/>
        <v>0</v>
      </c>
      <c r="EE62" s="23">
        <f t="shared" si="133"/>
        <v>0</v>
      </c>
      <c r="EF62" s="23">
        <f t="shared" si="134"/>
        <v>0</v>
      </c>
      <c r="EG62" s="23">
        <f t="shared" si="135"/>
        <v>0</v>
      </c>
      <c r="EH62" s="23">
        <f t="shared" si="136"/>
        <v>0</v>
      </c>
      <c r="EI62" s="23">
        <f t="shared" si="137"/>
        <v>0</v>
      </c>
      <c r="EJ62" s="23">
        <f t="shared" si="138"/>
        <v>0</v>
      </c>
      <c r="EK62" s="23">
        <f t="shared" si="139"/>
        <v>0</v>
      </c>
      <c r="EL62" s="23">
        <f t="shared" si="140"/>
        <v>0</v>
      </c>
      <c r="EM62" s="23">
        <f t="shared" si="141"/>
        <v>0</v>
      </c>
      <c r="EN62" s="23">
        <f t="shared" si="142"/>
        <v>0</v>
      </c>
      <c r="EO62" s="23">
        <f t="shared" si="143"/>
        <v>0</v>
      </c>
      <c r="EP62" s="23">
        <f t="shared" si="144"/>
        <v>0</v>
      </c>
      <c r="EQ62" s="23">
        <f t="shared" si="145"/>
        <v>0</v>
      </c>
      <c r="ER62" s="23">
        <f t="shared" si="146"/>
        <v>0</v>
      </c>
      <c r="ES62" s="23">
        <f t="shared" si="147"/>
        <v>0</v>
      </c>
      <c r="ET62" s="23">
        <f t="shared" si="148"/>
        <v>0</v>
      </c>
      <c r="EU62" s="23">
        <f t="shared" si="149"/>
        <v>0</v>
      </c>
      <c r="EV62" s="23">
        <f t="shared" si="150"/>
        <v>0</v>
      </c>
      <c r="EW62" s="23">
        <f t="shared" si="151"/>
        <v>0</v>
      </c>
      <c r="EX62" s="23">
        <f t="shared" si="152"/>
        <v>0</v>
      </c>
      <c r="EY62" s="23">
        <f t="shared" si="153"/>
        <v>0</v>
      </c>
      <c r="EZ62" s="23">
        <f t="shared" si="154"/>
        <v>0</v>
      </c>
      <c r="FA62" s="23">
        <f t="shared" si="155"/>
        <v>0</v>
      </c>
      <c r="FB62" s="23">
        <f t="shared" si="156"/>
        <v>0</v>
      </c>
      <c r="FC62" s="23">
        <f t="shared" si="157"/>
        <v>0</v>
      </c>
      <c r="FD62" s="23">
        <f t="shared" si="158"/>
        <v>0</v>
      </c>
      <c r="FE62" s="23">
        <f t="shared" si="159"/>
        <v>0</v>
      </c>
      <c r="FF62" s="23">
        <f t="shared" si="160"/>
        <v>0</v>
      </c>
      <c r="FG62" s="23">
        <f t="shared" si="161"/>
        <v>0</v>
      </c>
      <c r="FH62" s="23">
        <f t="shared" si="162"/>
        <v>0</v>
      </c>
      <c r="FI62" s="23">
        <f t="shared" si="163"/>
        <v>0</v>
      </c>
      <c r="FJ62" s="23">
        <f t="shared" si="164"/>
        <v>0</v>
      </c>
      <c r="FK62" s="23">
        <f t="shared" si="165"/>
        <v>0</v>
      </c>
      <c r="FL62" s="23">
        <f t="shared" si="166"/>
        <v>0</v>
      </c>
      <c r="FM62" s="23">
        <f t="shared" si="167"/>
        <v>0</v>
      </c>
      <c r="FN62" s="23">
        <f t="shared" si="168"/>
        <v>0</v>
      </c>
      <c r="FO62" s="23">
        <f t="shared" si="169"/>
        <v>0</v>
      </c>
      <c r="FP62" s="23">
        <f t="shared" si="170"/>
        <v>0</v>
      </c>
      <c r="FQ62" s="23">
        <f t="shared" si="171"/>
        <v>0</v>
      </c>
      <c r="FR62" s="23">
        <f t="shared" si="172"/>
        <v>0</v>
      </c>
      <c r="FS62" s="23">
        <f t="shared" si="173"/>
        <v>0</v>
      </c>
      <c r="FT62" s="23">
        <f t="shared" si="174"/>
        <v>0</v>
      </c>
      <c r="FU62" s="23">
        <f t="shared" si="175"/>
        <v>0</v>
      </c>
      <c r="FV62" s="23">
        <f t="shared" si="176"/>
        <v>0</v>
      </c>
      <c r="FW62" s="23">
        <f t="shared" si="177"/>
        <v>0</v>
      </c>
      <c r="FX62" s="23">
        <f t="shared" si="178"/>
        <v>0</v>
      </c>
      <c r="FY62" s="23">
        <f t="shared" si="179"/>
        <v>0</v>
      </c>
      <c r="FZ62" s="23">
        <f t="shared" si="180"/>
        <v>0</v>
      </c>
      <c r="GA62" s="23">
        <f t="shared" si="181"/>
        <v>0</v>
      </c>
      <c r="GB62" s="23">
        <f t="shared" si="182"/>
        <v>0</v>
      </c>
      <c r="GC62" s="23">
        <f t="shared" si="183"/>
        <v>0</v>
      </c>
      <c r="GD62" s="23">
        <f t="shared" si="184"/>
        <v>0</v>
      </c>
      <c r="GE62" s="23">
        <f t="shared" si="185"/>
        <v>0</v>
      </c>
      <c r="GF62" s="23">
        <f t="shared" si="186"/>
        <v>0</v>
      </c>
      <c r="GG62" s="23">
        <f t="shared" si="187"/>
        <v>0</v>
      </c>
      <c r="GH62" s="23">
        <f t="shared" si="188"/>
        <v>0</v>
      </c>
      <c r="GI62" s="23">
        <f t="shared" si="189"/>
        <v>0</v>
      </c>
      <c r="GJ62" s="23">
        <f t="shared" si="190"/>
        <v>0</v>
      </c>
      <c r="GK62" s="23">
        <f t="shared" si="191"/>
        <v>0</v>
      </c>
      <c r="GL62" s="23">
        <f t="shared" si="192"/>
        <v>0</v>
      </c>
      <c r="GM62" s="23">
        <f t="shared" si="193"/>
        <v>0</v>
      </c>
      <c r="GN62" s="23">
        <f t="shared" si="194"/>
        <v>0</v>
      </c>
      <c r="GO62" s="23">
        <f t="shared" si="195"/>
        <v>0</v>
      </c>
      <c r="GP62" s="23">
        <f t="shared" si="196"/>
        <v>0</v>
      </c>
      <c r="GQ62" s="23">
        <f t="shared" si="197"/>
        <v>0</v>
      </c>
      <c r="GR62" s="23">
        <f t="shared" si="198"/>
        <v>0</v>
      </c>
      <c r="GS62" s="23">
        <f t="shared" si="199"/>
        <v>0</v>
      </c>
      <c r="GT62" s="23">
        <f t="shared" si="200"/>
        <v>0</v>
      </c>
      <c r="GU62" s="23">
        <f t="shared" si="201"/>
        <v>0</v>
      </c>
      <c r="GV62" s="23">
        <f t="shared" si="202"/>
        <v>0</v>
      </c>
      <c r="GW62" s="23">
        <f t="shared" si="203"/>
        <v>0</v>
      </c>
      <c r="GX62" s="23">
        <f t="shared" si="204"/>
        <v>0</v>
      </c>
      <c r="GY62" s="23">
        <f t="shared" si="205"/>
        <v>0</v>
      </c>
      <c r="GZ62" s="23">
        <f t="shared" si="206"/>
        <v>0</v>
      </c>
      <c r="HA62" s="23">
        <f t="shared" si="207"/>
        <v>0</v>
      </c>
      <c r="HB62" s="23">
        <f t="shared" si="208"/>
        <v>0</v>
      </c>
      <c r="HC62" s="23">
        <f t="shared" si="209"/>
        <v>0</v>
      </c>
      <c r="HD62" s="23">
        <f t="shared" si="210"/>
        <v>0</v>
      </c>
      <c r="HE62" s="23">
        <f t="shared" si="211"/>
        <v>0</v>
      </c>
      <c r="HF62" s="23">
        <f t="shared" si="212"/>
        <v>0</v>
      </c>
      <c r="HG62" s="23">
        <f t="shared" si="213"/>
        <v>0</v>
      </c>
      <c r="HH62" s="23">
        <f t="shared" si="214"/>
        <v>0</v>
      </c>
      <c r="HI62" s="23">
        <f t="shared" si="215"/>
        <v>0</v>
      </c>
      <c r="HJ62" s="23">
        <f t="shared" si="216"/>
        <v>0</v>
      </c>
      <c r="HK62" s="23">
        <f t="shared" si="217"/>
        <v>0</v>
      </c>
      <c r="HL62" s="23">
        <f t="shared" si="218"/>
        <v>0</v>
      </c>
      <c r="HM62" s="23">
        <f t="shared" si="219"/>
        <v>0</v>
      </c>
      <c r="HN62" s="23">
        <f t="shared" si="220"/>
        <v>0</v>
      </c>
      <c r="HO62" s="23">
        <f t="shared" si="221"/>
        <v>0</v>
      </c>
      <c r="HP62" s="23">
        <f t="shared" si="222"/>
        <v>0</v>
      </c>
      <c r="HQ62" s="23">
        <f t="shared" si="223"/>
        <v>0</v>
      </c>
      <c r="HR62" s="23">
        <f t="shared" si="224"/>
        <v>0</v>
      </c>
      <c r="HS62" s="23">
        <f t="shared" si="225"/>
        <v>0</v>
      </c>
      <c r="HT62" s="23">
        <f t="shared" si="226"/>
        <v>0</v>
      </c>
      <c r="HU62" s="23">
        <f t="shared" si="227"/>
        <v>0</v>
      </c>
      <c r="HV62" s="23">
        <f t="shared" si="228"/>
        <v>0</v>
      </c>
      <c r="HW62" s="23">
        <f t="shared" si="229"/>
        <v>0</v>
      </c>
      <c r="HX62" s="23">
        <f t="shared" si="230"/>
        <v>0</v>
      </c>
      <c r="HY62" s="23">
        <f t="shared" si="231"/>
        <v>0</v>
      </c>
      <c r="HZ62" s="23">
        <f t="shared" si="232"/>
        <v>0</v>
      </c>
      <c r="IA62" s="23">
        <f t="shared" si="233"/>
        <v>0</v>
      </c>
      <c r="IB62" s="23">
        <f t="shared" si="234"/>
        <v>0</v>
      </c>
      <c r="IC62" s="23">
        <f t="shared" si="235"/>
        <v>0</v>
      </c>
      <c r="ID62" s="23">
        <f t="shared" si="236"/>
        <v>0</v>
      </c>
      <c r="IE62" s="23">
        <f t="shared" si="237"/>
        <v>0</v>
      </c>
      <c r="IH62" s="170"/>
    </row>
    <row r="63" spans="1:242" s="14" customFormat="1">
      <c r="A63" s="349">
        <f t="shared" si="119"/>
        <v>60</v>
      </c>
      <c r="B63" s="350" t="s">
        <v>833</v>
      </c>
      <c r="C63" s="221" t="s">
        <v>302</v>
      </c>
      <c r="D63" s="472">
        <v>12</v>
      </c>
      <c r="E63" s="472">
        <v>0</v>
      </c>
      <c r="F63" s="472">
        <v>12</v>
      </c>
      <c r="G63" s="472">
        <v>0</v>
      </c>
      <c r="H63" s="472">
        <v>0</v>
      </c>
      <c r="I63" s="472">
        <v>0</v>
      </c>
      <c r="J63" s="472">
        <v>0</v>
      </c>
      <c r="K63" s="472">
        <v>0</v>
      </c>
      <c r="L63" s="472">
        <v>0</v>
      </c>
      <c r="M63" s="221">
        <v>0</v>
      </c>
      <c r="N63" s="221">
        <v>0</v>
      </c>
      <c r="O63" s="221">
        <v>12</v>
      </c>
      <c r="P63" s="221">
        <v>0</v>
      </c>
      <c r="Q63" s="221">
        <v>0</v>
      </c>
      <c r="R63" s="221">
        <v>0</v>
      </c>
      <c r="S63" s="221">
        <v>2</v>
      </c>
      <c r="T63" s="221">
        <v>0</v>
      </c>
      <c r="U63" s="221">
        <v>0</v>
      </c>
      <c r="V63" s="221">
        <v>0</v>
      </c>
      <c r="W63" s="221">
        <v>0</v>
      </c>
      <c r="X63" s="221">
        <v>0</v>
      </c>
      <c r="Y63" s="221">
        <v>0</v>
      </c>
      <c r="Z63" s="221">
        <v>0</v>
      </c>
      <c r="AA63" s="221">
        <v>0</v>
      </c>
      <c r="AB63" s="221">
        <v>0</v>
      </c>
      <c r="AC63" s="221">
        <v>0</v>
      </c>
      <c r="AD63" s="221">
        <v>0</v>
      </c>
      <c r="AE63" s="221">
        <v>12</v>
      </c>
      <c r="AF63" s="221">
        <v>0</v>
      </c>
      <c r="AG63" s="221">
        <v>0</v>
      </c>
      <c r="AH63" s="221">
        <v>0</v>
      </c>
      <c r="AI63" s="221">
        <v>0</v>
      </c>
      <c r="AJ63" s="221">
        <v>0</v>
      </c>
      <c r="AK63" s="221">
        <v>0</v>
      </c>
      <c r="AL63" s="221">
        <v>0</v>
      </c>
      <c r="AM63" s="221">
        <v>12</v>
      </c>
      <c r="AN63" s="221">
        <v>6</v>
      </c>
      <c r="AO63" s="221">
        <v>6</v>
      </c>
      <c r="AP63" s="221">
        <v>6</v>
      </c>
      <c r="AQ63" s="221">
        <v>6</v>
      </c>
      <c r="AR63" s="221">
        <v>6</v>
      </c>
      <c r="AS63" s="221">
        <v>6</v>
      </c>
      <c r="AT63" s="221">
        <v>0</v>
      </c>
      <c r="AU63" s="221">
        <v>18</v>
      </c>
      <c r="AV63" s="221">
        <v>0</v>
      </c>
      <c r="AW63" s="221">
        <v>0</v>
      </c>
      <c r="AX63" s="221">
        <v>0</v>
      </c>
      <c r="AY63" s="221">
        <v>0</v>
      </c>
      <c r="AZ63" s="221">
        <v>0</v>
      </c>
      <c r="BA63" s="221">
        <v>0</v>
      </c>
      <c r="BB63" s="221">
        <v>0</v>
      </c>
      <c r="BC63" s="221">
        <v>0</v>
      </c>
      <c r="BD63" s="221">
        <v>0</v>
      </c>
      <c r="BE63" s="221">
        <v>0</v>
      </c>
      <c r="BF63" s="345">
        <v>12</v>
      </c>
      <c r="BG63" s="345">
        <v>0</v>
      </c>
      <c r="BH63" s="345">
        <v>0</v>
      </c>
      <c r="BI63" s="345">
        <v>0</v>
      </c>
      <c r="BJ63" s="345">
        <v>0</v>
      </c>
      <c r="BK63" s="345">
        <v>0</v>
      </c>
      <c r="BL63" s="345">
        <v>0</v>
      </c>
      <c r="BM63" s="345">
        <v>0</v>
      </c>
      <c r="BN63" s="345">
        <v>0</v>
      </c>
      <c r="BO63" s="345">
        <v>0</v>
      </c>
      <c r="BP63" s="345">
        <v>0</v>
      </c>
      <c r="BQ63" s="345">
        <v>0</v>
      </c>
      <c r="BR63" s="345">
        <v>0</v>
      </c>
      <c r="BS63" s="345">
        <v>0</v>
      </c>
      <c r="BT63" s="345">
        <v>0</v>
      </c>
      <c r="BU63" s="345">
        <v>12</v>
      </c>
      <c r="BV63" s="345">
        <v>0</v>
      </c>
      <c r="BW63" s="345">
        <v>0</v>
      </c>
      <c r="BX63" s="345">
        <v>0</v>
      </c>
      <c r="BY63" s="345">
        <v>0</v>
      </c>
      <c r="BZ63" s="221">
        <v>0</v>
      </c>
      <c r="CA63" s="221">
        <v>0</v>
      </c>
      <c r="CB63" s="221">
        <v>0</v>
      </c>
      <c r="CC63" s="221">
        <v>0</v>
      </c>
      <c r="CD63" s="221">
        <v>0</v>
      </c>
      <c r="CE63" s="221">
        <v>0</v>
      </c>
      <c r="CF63" s="221">
        <v>0</v>
      </c>
      <c r="CG63" s="221">
        <v>12</v>
      </c>
      <c r="CH63" s="221">
        <v>0</v>
      </c>
      <c r="CI63" s="221">
        <v>0</v>
      </c>
      <c r="CJ63" s="221">
        <v>0</v>
      </c>
      <c r="CK63" s="221">
        <v>0</v>
      </c>
      <c r="CL63" s="221">
        <v>0</v>
      </c>
      <c r="CM63" s="221">
        <v>0</v>
      </c>
      <c r="CN63" s="221">
        <v>0</v>
      </c>
      <c r="CO63" s="221">
        <v>0</v>
      </c>
      <c r="CP63" s="221">
        <v>0</v>
      </c>
      <c r="CQ63" s="221">
        <v>0</v>
      </c>
      <c r="CR63" s="221">
        <v>0</v>
      </c>
      <c r="CS63" s="221">
        <v>0</v>
      </c>
      <c r="CT63" s="221">
        <v>0</v>
      </c>
      <c r="CU63" s="221">
        <v>0</v>
      </c>
      <c r="CV63" s="221">
        <v>0</v>
      </c>
      <c r="CW63" s="221">
        <v>0</v>
      </c>
      <c r="CX63" s="221">
        <v>12</v>
      </c>
      <c r="CY63" s="221">
        <v>0</v>
      </c>
      <c r="CZ63" s="221">
        <v>0</v>
      </c>
      <c r="DA63" s="221">
        <v>0</v>
      </c>
      <c r="DB63" s="221">
        <v>0</v>
      </c>
      <c r="DC63" s="221">
        <v>0</v>
      </c>
      <c r="DD63" s="221">
        <v>0</v>
      </c>
      <c r="DE63" s="221">
        <v>0</v>
      </c>
      <c r="DF63" s="221">
        <v>0</v>
      </c>
      <c r="DG63" s="221">
        <v>0</v>
      </c>
      <c r="DH63" s="221">
        <v>0</v>
      </c>
      <c r="DI63" s="221">
        <v>0</v>
      </c>
      <c r="DJ63" s="221">
        <v>6</v>
      </c>
      <c r="DK63" s="399">
        <v>12</v>
      </c>
      <c r="DL63" s="221">
        <v>0</v>
      </c>
      <c r="DM63" s="221">
        <v>0</v>
      </c>
      <c r="DN63" s="221">
        <v>0</v>
      </c>
      <c r="DO63" s="400">
        <f t="shared" si="120"/>
        <v>182</v>
      </c>
      <c r="DP63" s="401">
        <f t="shared" si="118"/>
        <v>15.166666666666666</v>
      </c>
      <c r="DQ63" s="204"/>
      <c r="DR63" s="203"/>
      <c r="DS63" s="21">
        <f t="shared" si="121"/>
        <v>0</v>
      </c>
      <c r="DT63" s="23">
        <f t="shared" si="122"/>
        <v>0</v>
      </c>
      <c r="DU63" s="23">
        <f t="shared" si="123"/>
        <v>0</v>
      </c>
      <c r="DV63" s="23">
        <f t="shared" si="124"/>
        <v>0</v>
      </c>
      <c r="DW63" s="23">
        <f t="shared" si="125"/>
        <v>0</v>
      </c>
      <c r="DX63" s="23">
        <f t="shared" si="126"/>
        <v>0</v>
      </c>
      <c r="DY63" s="23">
        <f t="shared" si="127"/>
        <v>0</v>
      </c>
      <c r="DZ63" s="23">
        <f t="shared" si="128"/>
        <v>0</v>
      </c>
      <c r="EA63" s="23">
        <f t="shared" si="129"/>
        <v>0</v>
      </c>
      <c r="EB63" s="23">
        <f t="shared" si="130"/>
        <v>0</v>
      </c>
      <c r="EC63" s="23">
        <f t="shared" si="131"/>
        <v>0</v>
      </c>
      <c r="ED63" s="23">
        <f t="shared" si="132"/>
        <v>0</v>
      </c>
      <c r="EE63" s="23">
        <f t="shared" si="133"/>
        <v>0</v>
      </c>
      <c r="EF63" s="23">
        <f t="shared" si="134"/>
        <v>0</v>
      </c>
      <c r="EG63" s="23">
        <f t="shared" si="135"/>
        <v>0</v>
      </c>
      <c r="EH63" s="23">
        <f t="shared" si="136"/>
        <v>0</v>
      </c>
      <c r="EI63" s="23">
        <f t="shared" si="137"/>
        <v>0</v>
      </c>
      <c r="EJ63" s="23">
        <f t="shared" si="138"/>
        <v>0</v>
      </c>
      <c r="EK63" s="23">
        <f t="shared" si="139"/>
        <v>0</v>
      </c>
      <c r="EL63" s="23">
        <f t="shared" si="140"/>
        <v>0</v>
      </c>
      <c r="EM63" s="23">
        <f t="shared" si="141"/>
        <v>0</v>
      </c>
      <c r="EN63" s="23">
        <f t="shared" si="142"/>
        <v>0</v>
      </c>
      <c r="EO63" s="23">
        <f t="shared" si="143"/>
        <v>0</v>
      </c>
      <c r="EP63" s="23">
        <f t="shared" si="144"/>
        <v>0</v>
      </c>
      <c r="EQ63" s="23">
        <f t="shared" si="145"/>
        <v>0</v>
      </c>
      <c r="ER63" s="23">
        <f t="shared" si="146"/>
        <v>0</v>
      </c>
      <c r="ES63" s="23">
        <f t="shared" si="147"/>
        <v>0</v>
      </c>
      <c r="ET63" s="23">
        <f t="shared" si="148"/>
        <v>0</v>
      </c>
      <c r="EU63" s="23">
        <f t="shared" si="149"/>
        <v>0</v>
      </c>
      <c r="EV63" s="23">
        <f t="shared" si="150"/>
        <v>0</v>
      </c>
      <c r="EW63" s="23">
        <f t="shared" si="151"/>
        <v>0</v>
      </c>
      <c r="EX63" s="23">
        <f t="shared" si="152"/>
        <v>0</v>
      </c>
      <c r="EY63" s="23">
        <f t="shared" si="153"/>
        <v>0</v>
      </c>
      <c r="EZ63" s="23">
        <f t="shared" si="154"/>
        <v>0</v>
      </c>
      <c r="FA63" s="23">
        <f t="shared" si="155"/>
        <v>0</v>
      </c>
      <c r="FB63" s="23">
        <f t="shared" si="156"/>
        <v>0</v>
      </c>
      <c r="FC63" s="23">
        <f t="shared" si="157"/>
        <v>0</v>
      </c>
      <c r="FD63" s="23">
        <f t="shared" si="158"/>
        <v>0</v>
      </c>
      <c r="FE63" s="23">
        <f t="shared" si="159"/>
        <v>0</v>
      </c>
      <c r="FF63" s="23">
        <f t="shared" si="160"/>
        <v>0</v>
      </c>
      <c r="FG63" s="23">
        <f t="shared" si="161"/>
        <v>0</v>
      </c>
      <c r="FH63" s="23">
        <f t="shared" si="162"/>
        <v>0</v>
      </c>
      <c r="FI63" s="23">
        <f t="shared" si="163"/>
        <v>0</v>
      </c>
      <c r="FJ63" s="23">
        <f t="shared" si="164"/>
        <v>0</v>
      </c>
      <c r="FK63" s="23">
        <f t="shared" si="165"/>
        <v>0</v>
      </c>
      <c r="FL63" s="23">
        <f t="shared" si="166"/>
        <v>0</v>
      </c>
      <c r="FM63" s="23">
        <f t="shared" si="167"/>
        <v>0</v>
      </c>
      <c r="FN63" s="23">
        <f t="shared" si="168"/>
        <v>0</v>
      </c>
      <c r="FO63" s="23">
        <f t="shared" si="169"/>
        <v>0</v>
      </c>
      <c r="FP63" s="23">
        <f t="shared" si="170"/>
        <v>0</v>
      </c>
      <c r="FQ63" s="23">
        <f t="shared" si="171"/>
        <v>0</v>
      </c>
      <c r="FR63" s="23">
        <f t="shared" si="172"/>
        <v>0</v>
      </c>
      <c r="FS63" s="23">
        <f t="shared" si="173"/>
        <v>0</v>
      </c>
      <c r="FT63" s="23">
        <f t="shared" si="174"/>
        <v>0</v>
      </c>
      <c r="FU63" s="23">
        <f t="shared" si="175"/>
        <v>0</v>
      </c>
      <c r="FV63" s="23">
        <f t="shared" si="176"/>
        <v>0</v>
      </c>
      <c r="FW63" s="23">
        <f t="shared" si="177"/>
        <v>0</v>
      </c>
      <c r="FX63" s="23">
        <f t="shared" si="178"/>
        <v>0</v>
      </c>
      <c r="FY63" s="23">
        <f t="shared" si="179"/>
        <v>0</v>
      </c>
      <c r="FZ63" s="23">
        <f t="shared" si="180"/>
        <v>0</v>
      </c>
      <c r="GA63" s="23">
        <f t="shared" si="181"/>
        <v>0</v>
      </c>
      <c r="GB63" s="23">
        <f t="shared" si="182"/>
        <v>0</v>
      </c>
      <c r="GC63" s="23">
        <f t="shared" si="183"/>
        <v>0</v>
      </c>
      <c r="GD63" s="23">
        <f t="shared" si="184"/>
        <v>0</v>
      </c>
      <c r="GE63" s="23">
        <f t="shared" si="185"/>
        <v>0</v>
      </c>
      <c r="GF63" s="23">
        <f t="shared" si="186"/>
        <v>0</v>
      </c>
      <c r="GG63" s="23">
        <f t="shared" si="187"/>
        <v>0</v>
      </c>
      <c r="GH63" s="23">
        <f t="shared" si="188"/>
        <v>0</v>
      </c>
      <c r="GI63" s="23">
        <f t="shared" si="189"/>
        <v>0</v>
      </c>
      <c r="GJ63" s="23">
        <f t="shared" si="190"/>
        <v>0</v>
      </c>
      <c r="GK63" s="23">
        <f t="shared" si="191"/>
        <v>0</v>
      </c>
      <c r="GL63" s="23">
        <f t="shared" si="192"/>
        <v>0</v>
      </c>
      <c r="GM63" s="23">
        <f t="shared" si="193"/>
        <v>0</v>
      </c>
      <c r="GN63" s="23">
        <f t="shared" si="194"/>
        <v>0</v>
      </c>
      <c r="GO63" s="23">
        <f t="shared" si="195"/>
        <v>0</v>
      </c>
      <c r="GP63" s="23">
        <f t="shared" si="196"/>
        <v>0</v>
      </c>
      <c r="GQ63" s="23">
        <f t="shared" si="197"/>
        <v>0</v>
      </c>
      <c r="GR63" s="23">
        <f t="shared" si="198"/>
        <v>0</v>
      </c>
      <c r="GS63" s="23">
        <f t="shared" si="199"/>
        <v>0</v>
      </c>
      <c r="GT63" s="23">
        <f t="shared" si="200"/>
        <v>0</v>
      </c>
      <c r="GU63" s="23">
        <f t="shared" si="201"/>
        <v>0</v>
      </c>
      <c r="GV63" s="23">
        <f t="shared" si="202"/>
        <v>0</v>
      </c>
      <c r="GW63" s="23">
        <f t="shared" si="203"/>
        <v>0</v>
      </c>
      <c r="GX63" s="23">
        <f t="shared" si="204"/>
        <v>0</v>
      </c>
      <c r="GY63" s="23">
        <f t="shared" si="205"/>
        <v>0</v>
      </c>
      <c r="GZ63" s="23">
        <f t="shared" si="206"/>
        <v>0</v>
      </c>
      <c r="HA63" s="23">
        <f t="shared" si="207"/>
        <v>0</v>
      </c>
      <c r="HB63" s="23">
        <f t="shared" si="208"/>
        <v>0</v>
      </c>
      <c r="HC63" s="23">
        <f t="shared" si="209"/>
        <v>0</v>
      </c>
      <c r="HD63" s="23">
        <f t="shared" si="210"/>
        <v>0</v>
      </c>
      <c r="HE63" s="23">
        <f t="shared" si="211"/>
        <v>0</v>
      </c>
      <c r="HF63" s="23">
        <f t="shared" si="212"/>
        <v>0</v>
      </c>
      <c r="HG63" s="23">
        <f t="shared" si="213"/>
        <v>0</v>
      </c>
      <c r="HH63" s="23">
        <f t="shared" si="214"/>
        <v>0</v>
      </c>
      <c r="HI63" s="23">
        <f t="shared" si="215"/>
        <v>0</v>
      </c>
      <c r="HJ63" s="23">
        <f t="shared" si="216"/>
        <v>0</v>
      </c>
      <c r="HK63" s="23">
        <f t="shared" si="217"/>
        <v>0</v>
      </c>
      <c r="HL63" s="23">
        <f t="shared" si="218"/>
        <v>0</v>
      </c>
      <c r="HM63" s="23">
        <f t="shared" si="219"/>
        <v>0</v>
      </c>
      <c r="HN63" s="23">
        <f t="shared" si="220"/>
        <v>0</v>
      </c>
      <c r="HO63" s="23">
        <f t="shared" si="221"/>
        <v>0</v>
      </c>
      <c r="HP63" s="23">
        <f t="shared" si="222"/>
        <v>0</v>
      </c>
      <c r="HQ63" s="23">
        <f t="shared" si="223"/>
        <v>0</v>
      </c>
      <c r="HR63" s="23">
        <f t="shared" si="224"/>
        <v>0</v>
      </c>
      <c r="HS63" s="23">
        <f t="shared" si="225"/>
        <v>0</v>
      </c>
      <c r="HT63" s="23">
        <f t="shared" si="226"/>
        <v>0</v>
      </c>
      <c r="HU63" s="23">
        <f t="shared" si="227"/>
        <v>0</v>
      </c>
      <c r="HV63" s="23">
        <f t="shared" si="228"/>
        <v>0</v>
      </c>
      <c r="HW63" s="23">
        <f t="shared" si="229"/>
        <v>0</v>
      </c>
      <c r="HX63" s="23">
        <f t="shared" si="230"/>
        <v>0</v>
      </c>
      <c r="HY63" s="23">
        <f t="shared" si="231"/>
        <v>0</v>
      </c>
      <c r="HZ63" s="23">
        <f t="shared" si="232"/>
        <v>0</v>
      </c>
      <c r="IA63" s="23">
        <f t="shared" si="233"/>
        <v>0</v>
      </c>
      <c r="IB63" s="23">
        <f t="shared" si="234"/>
        <v>0</v>
      </c>
      <c r="IC63" s="23">
        <f t="shared" si="235"/>
        <v>0</v>
      </c>
      <c r="ID63" s="23">
        <f t="shared" si="236"/>
        <v>0</v>
      </c>
      <c r="IE63" s="23">
        <f t="shared" si="237"/>
        <v>0</v>
      </c>
      <c r="IH63" s="170"/>
    </row>
    <row r="64" spans="1:242" s="14" customFormat="1">
      <c r="A64" s="349">
        <f t="shared" si="119"/>
        <v>61</v>
      </c>
      <c r="B64" s="350" t="s">
        <v>342</v>
      </c>
      <c r="C64" s="221" t="s">
        <v>143</v>
      </c>
      <c r="D64" s="472">
        <v>6</v>
      </c>
      <c r="E64" s="472">
        <v>6</v>
      </c>
      <c r="F64" s="472">
        <v>60</v>
      </c>
      <c r="G64" s="472">
        <v>12</v>
      </c>
      <c r="H64" s="472">
        <v>12</v>
      </c>
      <c r="I64" s="472">
        <v>12</v>
      </c>
      <c r="J64" s="472">
        <v>6</v>
      </c>
      <c r="K64" s="472">
        <v>12</v>
      </c>
      <c r="L64" s="472">
        <v>6</v>
      </c>
      <c r="M64" s="221">
        <v>0</v>
      </c>
      <c r="N64" s="221">
        <v>0</v>
      </c>
      <c r="O64" s="221">
        <v>0</v>
      </c>
      <c r="P64" s="221">
        <v>0</v>
      </c>
      <c r="Q64" s="221">
        <v>0</v>
      </c>
      <c r="R64" s="221">
        <v>0</v>
      </c>
      <c r="S64" s="221">
        <v>30</v>
      </c>
      <c r="T64" s="221">
        <v>6</v>
      </c>
      <c r="U64" s="221">
        <v>6</v>
      </c>
      <c r="V64" s="221">
        <v>6</v>
      </c>
      <c r="W64" s="221">
        <v>6</v>
      </c>
      <c r="X64" s="221">
        <v>6</v>
      </c>
      <c r="Y64" s="221">
        <v>6</v>
      </c>
      <c r="Z64" s="221">
        <v>6</v>
      </c>
      <c r="AA64" s="221">
        <v>0</v>
      </c>
      <c r="AB64" s="221">
        <v>0</v>
      </c>
      <c r="AC64" s="221">
        <v>12</v>
      </c>
      <c r="AD64" s="221">
        <v>6</v>
      </c>
      <c r="AE64" s="221">
        <v>12</v>
      </c>
      <c r="AF64" s="221">
        <v>6</v>
      </c>
      <c r="AG64" s="221">
        <v>12</v>
      </c>
      <c r="AH64" s="221">
        <v>6</v>
      </c>
      <c r="AI64" s="221">
        <v>0</v>
      </c>
      <c r="AJ64" s="221">
        <v>6</v>
      </c>
      <c r="AK64" s="221">
        <v>6</v>
      </c>
      <c r="AL64" s="221">
        <v>6</v>
      </c>
      <c r="AM64" s="221">
        <v>9</v>
      </c>
      <c r="AN64" s="221">
        <v>12</v>
      </c>
      <c r="AO64" s="221">
        <v>6</v>
      </c>
      <c r="AP64" s="221">
        <v>6</v>
      </c>
      <c r="AQ64" s="221">
        <v>6</v>
      </c>
      <c r="AR64" s="221">
        <v>6</v>
      </c>
      <c r="AS64" s="221">
        <v>6</v>
      </c>
      <c r="AT64" s="221">
        <v>0</v>
      </c>
      <c r="AU64" s="221">
        <v>30</v>
      </c>
      <c r="AV64" s="221">
        <v>12</v>
      </c>
      <c r="AW64" s="221">
        <v>0</v>
      </c>
      <c r="AX64" s="221">
        <v>6</v>
      </c>
      <c r="AY64" s="221">
        <v>6</v>
      </c>
      <c r="AZ64" s="221">
        <v>6</v>
      </c>
      <c r="BA64" s="221">
        <v>0</v>
      </c>
      <c r="BB64" s="221">
        <v>0</v>
      </c>
      <c r="BC64" s="221">
        <v>6</v>
      </c>
      <c r="BD64" s="221">
        <v>0</v>
      </c>
      <c r="BE64" s="221">
        <v>0</v>
      </c>
      <c r="BF64" s="345">
        <v>12</v>
      </c>
      <c r="BG64" s="345">
        <v>1</v>
      </c>
      <c r="BH64" s="345">
        <v>1</v>
      </c>
      <c r="BI64" s="345">
        <v>1</v>
      </c>
      <c r="BJ64" s="345">
        <v>1</v>
      </c>
      <c r="BK64" s="345">
        <v>1</v>
      </c>
      <c r="BL64" s="345">
        <v>1</v>
      </c>
      <c r="BM64" s="345">
        <v>1</v>
      </c>
      <c r="BN64" s="345">
        <v>3</v>
      </c>
      <c r="BO64" s="345">
        <v>3</v>
      </c>
      <c r="BP64" s="345">
        <v>1</v>
      </c>
      <c r="BQ64" s="345">
        <v>2</v>
      </c>
      <c r="BR64" s="345">
        <v>1</v>
      </c>
      <c r="BS64" s="345">
        <v>6</v>
      </c>
      <c r="BT64" s="345">
        <v>0</v>
      </c>
      <c r="BU64" s="345">
        <v>12</v>
      </c>
      <c r="BV64" s="345">
        <v>0</v>
      </c>
      <c r="BW64" s="345">
        <v>0</v>
      </c>
      <c r="BX64" s="345">
        <v>6</v>
      </c>
      <c r="BY64" s="345">
        <v>6</v>
      </c>
      <c r="BZ64" s="221">
        <v>6</v>
      </c>
      <c r="CA64" s="221">
        <v>6</v>
      </c>
      <c r="CB64" s="221">
        <v>6</v>
      </c>
      <c r="CC64" s="221">
        <v>6</v>
      </c>
      <c r="CD64" s="221">
        <v>0</v>
      </c>
      <c r="CE64" s="221">
        <v>6</v>
      </c>
      <c r="CF64" s="221">
        <v>0</v>
      </c>
      <c r="CG64" s="221">
        <v>0</v>
      </c>
      <c r="CH64" s="221">
        <v>0</v>
      </c>
      <c r="CI64" s="221">
        <v>0</v>
      </c>
      <c r="CJ64" s="221">
        <v>6</v>
      </c>
      <c r="CK64" s="221">
        <v>12</v>
      </c>
      <c r="CL64" s="221">
        <v>6</v>
      </c>
      <c r="CM64" s="221">
        <v>6</v>
      </c>
      <c r="CN64" s="221">
        <v>0</v>
      </c>
      <c r="CO64" s="221">
        <v>0</v>
      </c>
      <c r="CP64" s="221">
        <v>18</v>
      </c>
      <c r="CQ64" s="221">
        <v>12</v>
      </c>
      <c r="CR64" s="221">
        <v>0</v>
      </c>
      <c r="CS64" s="221">
        <v>6</v>
      </c>
      <c r="CT64" s="221">
        <v>6</v>
      </c>
      <c r="CU64" s="221">
        <v>0</v>
      </c>
      <c r="CV64" s="221">
        <v>0</v>
      </c>
      <c r="CW64" s="221">
        <v>0</v>
      </c>
      <c r="CX64" s="221">
        <v>18</v>
      </c>
      <c r="CY64" s="221">
        <v>6</v>
      </c>
      <c r="CZ64" s="221">
        <v>6</v>
      </c>
      <c r="DA64" s="221">
        <v>6</v>
      </c>
      <c r="DB64" s="221">
        <v>6</v>
      </c>
      <c r="DC64" s="221">
        <v>6</v>
      </c>
      <c r="DD64" s="221">
        <v>12</v>
      </c>
      <c r="DE64" s="221">
        <v>6</v>
      </c>
      <c r="DF64" s="221">
        <v>6</v>
      </c>
      <c r="DG64" s="221">
        <v>6</v>
      </c>
      <c r="DH64" s="221">
        <v>6</v>
      </c>
      <c r="DI64" s="221">
        <v>6</v>
      </c>
      <c r="DJ64" s="221">
        <v>24</v>
      </c>
      <c r="DK64" s="399">
        <v>10.8</v>
      </c>
      <c r="DL64" s="221">
        <v>6</v>
      </c>
      <c r="DM64" s="221">
        <v>0</v>
      </c>
      <c r="DN64" s="221">
        <v>0</v>
      </c>
      <c r="DO64" s="400">
        <f t="shared" si="120"/>
        <v>684.8</v>
      </c>
      <c r="DP64" s="401">
        <f t="shared" si="118"/>
        <v>57.066666666666663</v>
      </c>
      <c r="DQ64" s="204"/>
      <c r="DR64" s="203"/>
      <c r="DS64" s="21">
        <f t="shared" si="121"/>
        <v>0</v>
      </c>
      <c r="DT64" s="23">
        <f t="shared" si="122"/>
        <v>0</v>
      </c>
      <c r="DU64" s="23">
        <f t="shared" si="123"/>
        <v>0</v>
      </c>
      <c r="DV64" s="23">
        <f t="shared" si="124"/>
        <v>0</v>
      </c>
      <c r="DW64" s="23">
        <f t="shared" si="125"/>
        <v>0</v>
      </c>
      <c r="DX64" s="23">
        <f t="shared" si="126"/>
        <v>0</v>
      </c>
      <c r="DY64" s="23">
        <f t="shared" si="127"/>
        <v>0</v>
      </c>
      <c r="DZ64" s="23">
        <f t="shared" si="128"/>
        <v>0</v>
      </c>
      <c r="EA64" s="23">
        <f t="shared" si="129"/>
        <v>0</v>
      </c>
      <c r="EB64" s="23">
        <f t="shared" si="130"/>
        <v>0</v>
      </c>
      <c r="EC64" s="23">
        <f t="shared" si="131"/>
        <v>0</v>
      </c>
      <c r="ED64" s="23">
        <f t="shared" si="132"/>
        <v>0</v>
      </c>
      <c r="EE64" s="23">
        <f t="shared" si="133"/>
        <v>0</v>
      </c>
      <c r="EF64" s="23">
        <f t="shared" si="134"/>
        <v>0</v>
      </c>
      <c r="EG64" s="23">
        <f t="shared" si="135"/>
        <v>0</v>
      </c>
      <c r="EH64" s="23">
        <f t="shared" si="136"/>
        <v>0</v>
      </c>
      <c r="EI64" s="23">
        <f t="shared" si="137"/>
        <v>0</v>
      </c>
      <c r="EJ64" s="23">
        <f t="shared" si="138"/>
        <v>0</v>
      </c>
      <c r="EK64" s="23">
        <f t="shared" si="139"/>
        <v>0</v>
      </c>
      <c r="EL64" s="23">
        <f t="shared" si="140"/>
        <v>0</v>
      </c>
      <c r="EM64" s="23">
        <f t="shared" si="141"/>
        <v>0</v>
      </c>
      <c r="EN64" s="23">
        <f t="shared" si="142"/>
        <v>0</v>
      </c>
      <c r="EO64" s="23">
        <f t="shared" si="143"/>
        <v>0</v>
      </c>
      <c r="EP64" s="23">
        <f t="shared" si="144"/>
        <v>0</v>
      </c>
      <c r="EQ64" s="23">
        <f t="shared" si="145"/>
        <v>0</v>
      </c>
      <c r="ER64" s="23">
        <f t="shared" si="146"/>
        <v>0</v>
      </c>
      <c r="ES64" s="23">
        <f t="shared" si="147"/>
        <v>0</v>
      </c>
      <c r="ET64" s="23">
        <f t="shared" si="148"/>
        <v>0</v>
      </c>
      <c r="EU64" s="23">
        <f t="shared" si="149"/>
        <v>0</v>
      </c>
      <c r="EV64" s="23">
        <f t="shared" si="150"/>
        <v>0</v>
      </c>
      <c r="EW64" s="23">
        <f t="shared" si="151"/>
        <v>0</v>
      </c>
      <c r="EX64" s="23">
        <f t="shared" si="152"/>
        <v>0</v>
      </c>
      <c r="EY64" s="23">
        <f t="shared" si="153"/>
        <v>0</v>
      </c>
      <c r="EZ64" s="23">
        <f t="shared" si="154"/>
        <v>0</v>
      </c>
      <c r="FA64" s="23">
        <f t="shared" si="155"/>
        <v>0</v>
      </c>
      <c r="FB64" s="23">
        <f t="shared" si="156"/>
        <v>0</v>
      </c>
      <c r="FC64" s="23">
        <f t="shared" si="157"/>
        <v>0</v>
      </c>
      <c r="FD64" s="23">
        <f t="shared" si="158"/>
        <v>0</v>
      </c>
      <c r="FE64" s="23">
        <f t="shared" si="159"/>
        <v>0</v>
      </c>
      <c r="FF64" s="23">
        <f t="shared" si="160"/>
        <v>0</v>
      </c>
      <c r="FG64" s="23">
        <f t="shared" si="161"/>
        <v>0</v>
      </c>
      <c r="FH64" s="23">
        <f t="shared" si="162"/>
        <v>0</v>
      </c>
      <c r="FI64" s="23">
        <f t="shared" si="163"/>
        <v>0</v>
      </c>
      <c r="FJ64" s="23">
        <f t="shared" si="164"/>
        <v>0</v>
      </c>
      <c r="FK64" s="23">
        <f t="shared" si="165"/>
        <v>0</v>
      </c>
      <c r="FL64" s="23">
        <f t="shared" si="166"/>
        <v>0</v>
      </c>
      <c r="FM64" s="23">
        <f t="shared" si="167"/>
        <v>0</v>
      </c>
      <c r="FN64" s="23">
        <f t="shared" si="168"/>
        <v>0</v>
      </c>
      <c r="FO64" s="23">
        <f t="shared" si="169"/>
        <v>0</v>
      </c>
      <c r="FP64" s="23">
        <f t="shared" si="170"/>
        <v>0</v>
      </c>
      <c r="FQ64" s="23">
        <f t="shared" si="171"/>
        <v>0</v>
      </c>
      <c r="FR64" s="23">
        <f t="shared" si="172"/>
        <v>0</v>
      </c>
      <c r="FS64" s="23">
        <f t="shared" si="173"/>
        <v>0</v>
      </c>
      <c r="FT64" s="23">
        <f t="shared" si="174"/>
        <v>0</v>
      </c>
      <c r="FU64" s="23">
        <f t="shared" si="175"/>
        <v>0</v>
      </c>
      <c r="FV64" s="23">
        <f t="shared" si="176"/>
        <v>0</v>
      </c>
      <c r="FW64" s="23">
        <f t="shared" si="177"/>
        <v>0</v>
      </c>
      <c r="FX64" s="23">
        <f t="shared" si="178"/>
        <v>0</v>
      </c>
      <c r="FY64" s="23">
        <f t="shared" si="179"/>
        <v>0</v>
      </c>
      <c r="FZ64" s="23">
        <f t="shared" si="180"/>
        <v>0</v>
      </c>
      <c r="GA64" s="23">
        <f t="shared" si="181"/>
        <v>0</v>
      </c>
      <c r="GB64" s="23">
        <f t="shared" si="182"/>
        <v>0</v>
      </c>
      <c r="GC64" s="23">
        <f t="shared" si="183"/>
        <v>0</v>
      </c>
      <c r="GD64" s="23">
        <f t="shared" si="184"/>
        <v>0</v>
      </c>
      <c r="GE64" s="23">
        <f t="shared" si="185"/>
        <v>0</v>
      </c>
      <c r="GF64" s="23">
        <f t="shared" si="186"/>
        <v>0</v>
      </c>
      <c r="GG64" s="23">
        <f t="shared" si="187"/>
        <v>0</v>
      </c>
      <c r="GH64" s="23">
        <f t="shared" si="188"/>
        <v>0</v>
      </c>
      <c r="GI64" s="23">
        <f t="shared" si="189"/>
        <v>0</v>
      </c>
      <c r="GJ64" s="23">
        <f t="shared" si="190"/>
        <v>0</v>
      </c>
      <c r="GK64" s="23">
        <f t="shared" si="191"/>
        <v>0</v>
      </c>
      <c r="GL64" s="23">
        <f t="shared" si="192"/>
        <v>0</v>
      </c>
      <c r="GM64" s="23">
        <f t="shared" si="193"/>
        <v>0</v>
      </c>
      <c r="GN64" s="23">
        <f t="shared" si="194"/>
        <v>0</v>
      </c>
      <c r="GO64" s="23">
        <f t="shared" si="195"/>
        <v>0</v>
      </c>
      <c r="GP64" s="23">
        <f t="shared" si="196"/>
        <v>0</v>
      </c>
      <c r="GQ64" s="23">
        <f t="shared" si="197"/>
        <v>0</v>
      </c>
      <c r="GR64" s="23">
        <f t="shared" si="198"/>
        <v>0</v>
      </c>
      <c r="GS64" s="23">
        <f t="shared" si="199"/>
        <v>0</v>
      </c>
      <c r="GT64" s="23">
        <f t="shared" si="200"/>
        <v>0</v>
      </c>
      <c r="GU64" s="23">
        <f t="shared" si="201"/>
        <v>0</v>
      </c>
      <c r="GV64" s="23">
        <f t="shared" si="202"/>
        <v>0</v>
      </c>
      <c r="GW64" s="23">
        <f t="shared" si="203"/>
        <v>0</v>
      </c>
      <c r="GX64" s="23">
        <f t="shared" si="204"/>
        <v>0</v>
      </c>
      <c r="GY64" s="23">
        <f t="shared" si="205"/>
        <v>0</v>
      </c>
      <c r="GZ64" s="23">
        <f t="shared" si="206"/>
        <v>0</v>
      </c>
      <c r="HA64" s="23">
        <f t="shared" si="207"/>
        <v>0</v>
      </c>
      <c r="HB64" s="23">
        <f t="shared" si="208"/>
        <v>0</v>
      </c>
      <c r="HC64" s="23">
        <f t="shared" si="209"/>
        <v>0</v>
      </c>
      <c r="HD64" s="23">
        <f t="shared" si="210"/>
        <v>0</v>
      </c>
      <c r="HE64" s="23">
        <f t="shared" si="211"/>
        <v>0</v>
      </c>
      <c r="HF64" s="23">
        <f t="shared" si="212"/>
        <v>0</v>
      </c>
      <c r="HG64" s="23">
        <f t="shared" si="213"/>
        <v>0</v>
      </c>
      <c r="HH64" s="23">
        <f t="shared" si="214"/>
        <v>0</v>
      </c>
      <c r="HI64" s="23">
        <f t="shared" si="215"/>
        <v>0</v>
      </c>
      <c r="HJ64" s="23">
        <f t="shared" si="216"/>
        <v>0</v>
      </c>
      <c r="HK64" s="23">
        <f t="shared" si="217"/>
        <v>0</v>
      </c>
      <c r="HL64" s="23">
        <f t="shared" si="218"/>
        <v>0</v>
      </c>
      <c r="HM64" s="23">
        <f t="shared" si="219"/>
        <v>0</v>
      </c>
      <c r="HN64" s="23">
        <f t="shared" si="220"/>
        <v>0</v>
      </c>
      <c r="HO64" s="23">
        <f t="shared" si="221"/>
        <v>0</v>
      </c>
      <c r="HP64" s="23">
        <f t="shared" si="222"/>
        <v>0</v>
      </c>
      <c r="HQ64" s="23">
        <f t="shared" si="223"/>
        <v>0</v>
      </c>
      <c r="HR64" s="23">
        <f t="shared" si="224"/>
        <v>0</v>
      </c>
      <c r="HS64" s="23">
        <f t="shared" si="225"/>
        <v>0</v>
      </c>
      <c r="HT64" s="23">
        <f t="shared" si="226"/>
        <v>0</v>
      </c>
      <c r="HU64" s="23">
        <f t="shared" si="227"/>
        <v>0</v>
      </c>
      <c r="HV64" s="23">
        <f t="shared" si="228"/>
        <v>0</v>
      </c>
      <c r="HW64" s="23">
        <f t="shared" si="229"/>
        <v>0</v>
      </c>
      <c r="HX64" s="23">
        <f t="shared" si="230"/>
        <v>0</v>
      </c>
      <c r="HY64" s="23">
        <f t="shared" si="231"/>
        <v>0</v>
      </c>
      <c r="HZ64" s="23">
        <f t="shared" si="232"/>
        <v>0</v>
      </c>
      <c r="IA64" s="23">
        <f t="shared" si="233"/>
        <v>0</v>
      </c>
      <c r="IB64" s="23">
        <f t="shared" si="234"/>
        <v>0</v>
      </c>
      <c r="IC64" s="23">
        <f t="shared" si="235"/>
        <v>0</v>
      </c>
      <c r="ID64" s="23">
        <f t="shared" si="236"/>
        <v>0</v>
      </c>
      <c r="IE64" s="23">
        <f t="shared" si="237"/>
        <v>0</v>
      </c>
      <c r="IH64" s="170"/>
    </row>
    <row r="65" spans="1:242" s="14" customFormat="1">
      <c r="A65" s="349">
        <f t="shared" si="119"/>
        <v>62</v>
      </c>
      <c r="B65" s="350" t="s">
        <v>343</v>
      </c>
      <c r="C65" s="221" t="s">
        <v>143</v>
      </c>
      <c r="D65" s="472">
        <v>18</v>
      </c>
      <c r="E65" s="472">
        <v>6</v>
      </c>
      <c r="F65" s="472">
        <v>60</v>
      </c>
      <c r="G65" s="472">
        <v>12</v>
      </c>
      <c r="H65" s="472">
        <v>12</v>
      </c>
      <c r="I65" s="472">
        <v>12</v>
      </c>
      <c r="J65" s="472">
        <v>6</v>
      </c>
      <c r="K65" s="472">
        <v>12</v>
      </c>
      <c r="L65" s="472">
        <v>12</v>
      </c>
      <c r="M65" s="221">
        <v>6</v>
      </c>
      <c r="N65" s="221">
        <v>6</v>
      </c>
      <c r="O65" s="221">
        <v>24</v>
      </c>
      <c r="P65" s="221">
        <v>6</v>
      </c>
      <c r="Q65" s="221">
        <v>6</v>
      </c>
      <c r="R65" s="221">
        <v>6</v>
      </c>
      <c r="S65" s="221">
        <v>30</v>
      </c>
      <c r="T65" s="221">
        <v>6</v>
      </c>
      <c r="U65" s="221">
        <v>6</v>
      </c>
      <c r="V65" s="221">
        <v>6</v>
      </c>
      <c r="W65" s="221">
        <v>6</v>
      </c>
      <c r="X65" s="221">
        <v>6</v>
      </c>
      <c r="Y65" s="221">
        <v>6</v>
      </c>
      <c r="Z65" s="221">
        <v>6</v>
      </c>
      <c r="AA65" s="221">
        <v>6</v>
      </c>
      <c r="AB65" s="221">
        <v>6</v>
      </c>
      <c r="AC65" s="221">
        <v>12</v>
      </c>
      <c r="AD65" s="221">
        <v>6</v>
      </c>
      <c r="AE65" s="221">
        <v>18</v>
      </c>
      <c r="AF65" s="221">
        <v>6</v>
      </c>
      <c r="AG65" s="221">
        <v>6</v>
      </c>
      <c r="AH65" s="221">
        <v>0</v>
      </c>
      <c r="AI65" s="221">
        <v>0</v>
      </c>
      <c r="AJ65" s="221">
        <v>6</v>
      </c>
      <c r="AK65" s="221">
        <v>0</v>
      </c>
      <c r="AL65" s="221">
        <v>6</v>
      </c>
      <c r="AM65" s="221">
        <v>6</v>
      </c>
      <c r="AN65" s="221">
        <v>6</v>
      </c>
      <c r="AO65" s="221">
        <v>6</v>
      </c>
      <c r="AP65" s="221">
        <v>6</v>
      </c>
      <c r="AQ65" s="221">
        <v>6</v>
      </c>
      <c r="AR65" s="221">
        <v>6</v>
      </c>
      <c r="AS65" s="221">
        <v>6</v>
      </c>
      <c r="AT65" s="221">
        <v>2</v>
      </c>
      <c r="AU65" s="221">
        <v>72</v>
      </c>
      <c r="AV65" s="221">
        <v>36</v>
      </c>
      <c r="AW65" s="221">
        <v>12</v>
      </c>
      <c r="AX65" s="221">
        <v>12</v>
      </c>
      <c r="AY65" s="221">
        <v>12</v>
      </c>
      <c r="AZ65" s="221">
        <v>6</v>
      </c>
      <c r="BA65" s="221">
        <v>6</v>
      </c>
      <c r="BB65" s="221">
        <v>12</v>
      </c>
      <c r="BC65" s="221">
        <v>6</v>
      </c>
      <c r="BD65" s="221">
        <v>6</v>
      </c>
      <c r="BE65" s="221">
        <v>6</v>
      </c>
      <c r="BF65" s="345">
        <v>0</v>
      </c>
      <c r="BG65" s="345">
        <v>0</v>
      </c>
      <c r="BH65" s="345">
        <v>0</v>
      </c>
      <c r="BI65" s="345">
        <v>0</v>
      </c>
      <c r="BJ65" s="345">
        <v>0</v>
      </c>
      <c r="BK65" s="345">
        <v>0</v>
      </c>
      <c r="BL65" s="345">
        <v>0</v>
      </c>
      <c r="BM65" s="345">
        <v>0</v>
      </c>
      <c r="BN65" s="345">
        <v>0</v>
      </c>
      <c r="BO65" s="345">
        <v>0</v>
      </c>
      <c r="BP65" s="345">
        <v>0</v>
      </c>
      <c r="BQ65" s="345">
        <v>0</v>
      </c>
      <c r="BR65" s="345">
        <v>0</v>
      </c>
      <c r="BS65" s="345">
        <v>12</v>
      </c>
      <c r="BT65" s="345">
        <v>0</v>
      </c>
      <c r="BU65" s="345">
        <v>24</v>
      </c>
      <c r="BV65" s="345">
        <v>6</v>
      </c>
      <c r="BW65" s="345">
        <v>6</v>
      </c>
      <c r="BX65" s="345">
        <v>6</v>
      </c>
      <c r="BY65" s="345">
        <v>12</v>
      </c>
      <c r="BZ65" s="221">
        <v>6</v>
      </c>
      <c r="CA65" s="221">
        <v>6</v>
      </c>
      <c r="CB65" s="221">
        <v>0</v>
      </c>
      <c r="CC65" s="221">
        <v>6</v>
      </c>
      <c r="CD65" s="221">
        <v>0</v>
      </c>
      <c r="CE65" s="221">
        <v>6</v>
      </c>
      <c r="CF65" s="221">
        <v>0</v>
      </c>
      <c r="CG65" s="221">
        <v>60</v>
      </c>
      <c r="CH65" s="221">
        <v>12</v>
      </c>
      <c r="CI65" s="221">
        <v>12</v>
      </c>
      <c r="CJ65" s="221">
        <v>0</v>
      </c>
      <c r="CK65" s="221">
        <v>6</v>
      </c>
      <c r="CL65" s="221">
        <v>0</v>
      </c>
      <c r="CM65" s="221">
        <v>0</v>
      </c>
      <c r="CN65" s="221">
        <v>0</v>
      </c>
      <c r="CO65" s="221">
        <v>0</v>
      </c>
      <c r="CP65" s="221">
        <v>0</v>
      </c>
      <c r="CQ65" s="221">
        <v>24</v>
      </c>
      <c r="CR65" s="221">
        <v>6</v>
      </c>
      <c r="CS65" s="221">
        <v>6</v>
      </c>
      <c r="CT65" s="221">
        <v>6</v>
      </c>
      <c r="CU65" s="221">
        <v>6</v>
      </c>
      <c r="CV65" s="221">
        <v>6</v>
      </c>
      <c r="CW65" s="221">
        <v>12</v>
      </c>
      <c r="CX65" s="221">
        <v>18</v>
      </c>
      <c r="CY65" s="221">
        <v>6</v>
      </c>
      <c r="CZ65" s="221">
        <v>6</v>
      </c>
      <c r="DA65" s="221">
        <v>6</v>
      </c>
      <c r="DB65" s="221">
        <v>12</v>
      </c>
      <c r="DC65" s="221">
        <v>6</v>
      </c>
      <c r="DD65" s="221">
        <v>6</v>
      </c>
      <c r="DE65" s="221">
        <v>6</v>
      </c>
      <c r="DF65" s="221">
        <v>6</v>
      </c>
      <c r="DG65" s="221">
        <v>6</v>
      </c>
      <c r="DH65" s="221">
        <v>6</v>
      </c>
      <c r="DI65" s="221">
        <v>6</v>
      </c>
      <c r="DJ65" s="221">
        <v>48</v>
      </c>
      <c r="DK65" s="399">
        <v>10.8</v>
      </c>
      <c r="DL65" s="221">
        <v>6</v>
      </c>
      <c r="DM65" s="221">
        <v>0</v>
      </c>
      <c r="DN65" s="221">
        <v>0</v>
      </c>
      <c r="DO65" s="400">
        <f t="shared" si="120"/>
        <v>978.8</v>
      </c>
      <c r="DP65" s="401">
        <f t="shared" si="118"/>
        <v>81.566666666666663</v>
      </c>
      <c r="DQ65" s="204"/>
      <c r="DR65" s="203"/>
      <c r="DS65" s="21">
        <f t="shared" si="121"/>
        <v>0</v>
      </c>
      <c r="DT65" s="23">
        <f t="shared" si="122"/>
        <v>0</v>
      </c>
      <c r="DU65" s="23">
        <f t="shared" si="123"/>
        <v>0</v>
      </c>
      <c r="DV65" s="23">
        <f t="shared" si="124"/>
        <v>0</v>
      </c>
      <c r="DW65" s="23">
        <f t="shared" si="125"/>
        <v>0</v>
      </c>
      <c r="DX65" s="23">
        <f t="shared" si="126"/>
        <v>0</v>
      </c>
      <c r="DY65" s="23">
        <f t="shared" si="127"/>
        <v>0</v>
      </c>
      <c r="DZ65" s="23">
        <f t="shared" si="128"/>
        <v>0</v>
      </c>
      <c r="EA65" s="23">
        <f t="shared" si="129"/>
        <v>0</v>
      </c>
      <c r="EB65" s="23">
        <f t="shared" si="130"/>
        <v>0</v>
      </c>
      <c r="EC65" s="23">
        <f t="shared" si="131"/>
        <v>0</v>
      </c>
      <c r="ED65" s="23">
        <f t="shared" si="132"/>
        <v>0</v>
      </c>
      <c r="EE65" s="23">
        <f t="shared" si="133"/>
        <v>0</v>
      </c>
      <c r="EF65" s="23">
        <f t="shared" si="134"/>
        <v>0</v>
      </c>
      <c r="EG65" s="23">
        <f t="shared" si="135"/>
        <v>0</v>
      </c>
      <c r="EH65" s="23">
        <f t="shared" si="136"/>
        <v>0</v>
      </c>
      <c r="EI65" s="23">
        <f t="shared" si="137"/>
        <v>0</v>
      </c>
      <c r="EJ65" s="23">
        <f t="shared" si="138"/>
        <v>0</v>
      </c>
      <c r="EK65" s="23">
        <f t="shared" si="139"/>
        <v>0</v>
      </c>
      <c r="EL65" s="23">
        <f t="shared" si="140"/>
        <v>0</v>
      </c>
      <c r="EM65" s="23">
        <f t="shared" si="141"/>
        <v>0</v>
      </c>
      <c r="EN65" s="23">
        <f t="shared" si="142"/>
        <v>0</v>
      </c>
      <c r="EO65" s="23">
        <f t="shared" si="143"/>
        <v>0</v>
      </c>
      <c r="EP65" s="23">
        <f t="shared" si="144"/>
        <v>0</v>
      </c>
      <c r="EQ65" s="23">
        <f t="shared" si="145"/>
        <v>0</v>
      </c>
      <c r="ER65" s="23">
        <f t="shared" si="146"/>
        <v>0</v>
      </c>
      <c r="ES65" s="23">
        <f t="shared" si="147"/>
        <v>0</v>
      </c>
      <c r="ET65" s="23">
        <f t="shared" si="148"/>
        <v>0</v>
      </c>
      <c r="EU65" s="23">
        <f t="shared" si="149"/>
        <v>0</v>
      </c>
      <c r="EV65" s="23">
        <f t="shared" si="150"/>
        <v>0</v>
      </c>
      <c r="EW65" s="23">
        <f t="shared" si="151"/>
        <v>0</v>
      </c>
      <c r="EX65" s="23">
        <f t="shared" si="152"/>
        <v>0</v>
      </c>
      <c r="EY65" s="23">
        <f t="shared" si="153"/>
        <v>0</v>
      </c>
      <c r="EZ65" s="23">
        <f t="shared" si="154"/>
        <v>0</v>
      </c>
      <c r="FA65" s="23">
        <f t="shared" si="155"/>
        <v>0</v>
      </c>
      <c r="FB65" s="23">
        <f t="shared" si="156"/>
        <v>0</v>
      </c>
      <c r="FC65" s="23">
        <f t="shared" si="157"/>
        <v>0</v>
      </c>
      <c r="FD65" s="23">
        <f t="shared" si="158"/>
        <v>0</v>
      </c>
      <c r="FE65" s="23">
        <f t="shared" si="159"/>
        <v>0</v>
      </c>
      <c r="FF65" s="23">
        <f t="shared" si="160"/>
        <v>0</v>
      </c>
      <c r="FG65" s="23">
        <f t="shared" si="161"/>
        <v>0</v>
      </c>
      <c r="FH65" s="23">
        <f t="shared" si="162"/>
        <v>0</v>
      </c>
      <c r="FI65" s="23">
        <f t="shared" si="163"/>
        <v>0</v>
      </c>
      <c r="FJ65" s="23">
        <f t="shared" si="164"/>
        <v>0</v>
      </c>
      <c r="FK65" s="23">
        <f t="shared" si="165"/>
        <v>0</v>
      </c>
      <c r="FL65" s="23">
        <f t="shared" si="166"/>
        <v>0</v>
      </c>
      <c r="FM65" s="23">
        <f t="shared" si="167"/>
        <v>0</v>
      </c>
      <c r="FN65" s="23">
        <f t="shared" si="168"/>
        <v>0</v>
      </c>
      <c r="FO65" s="23">
        <f t="shared" si="169"/>
        <v>0</v>
      </c>
      <c r="FP65" s="23">
        <f t="shared" si="170"/>
        <v>0</v>
      </c>
      <c r="FQ65" s="23">
        <f t="shared" si="171"/>
        <v>0</v>
      </c>
      <c r="FR65" s="23">
        <f t="shared" si="172"/>
        <v>0</v>
      </c>
      <c r="FS65" s="23">
        <f t="shared" si="173"/>
        <v>0</v>
      </c>
      <c r="FT65" s="23">
        <f t="shared" si="174"/>
        <v>0</v>
      </c>
      <c r="FU65" s="23">
        <f t="shared" si="175"/>
        <v>0</v>
      </c>
      <c r="FV65" s="23">
        <f t="shared" si="176"/>
        <v>0</v>
      </c>
      <c r="FW65" s="23">
        <f t="shared" si="177"/>
        <v>0</v>
      </c>
      <c r="FX65" s="23">
        <f t="shared" si="178"/>
        <v>0</v>
      </c>
      <c r="FY65" s="23">
        <f t="shared" si="179"/>
        <v>0</v>
      </c>
      <c r="FZ65" s="23">
        <f t="shared" si="180"/>
        <v>0</v>
      </c>
      <c r="GA65" s="23">
        <f t="shared" si="181"/>
        <v>0</v>
      </c>
      <c r="GB65" s="23">
        <f t="shared" si="182"/>
        <v>0</v>
      </c>
      <c r="GC65" s="23">
        <f t="shared" si="183"/>
        <v>0</v>
      </c>
      <c r="GD65" s="23">
        <f t="shared" si="184"/>
        <v>0</v>
      </c>
      <c r="GE65" s="23">
        <f t="shared" si="185"/>
        <v>0</v>
      </c>
      <c r="GF65" s="23">
        <f t="shared" si="186"/>
        <v>0</v>
      </c>
      <c r="GG65" s="23">
        <f t="shared" si="187"/>
        <v>0</v>
      </c>
      <c r="GH65" s="23">
        <f t="shared" si="188"/>
        <v>0</v>
      </c>
      <c r="GI65" s="23">
        <f t="shared" si="189"/>
        <v>0</v>
      </c>
      <c r="GJ65" s="23">
        <f t="shared" si="190"/>
        <v>0</v>
      </c>
      <c r="GK65" s="23">
        <f t="shared" si="191"/>
        <v>0</v>
      </c>
      <c r="GL65" s="23">
        <f t="shared" si="192"/>
        <v>0</v>
      </c>
      <c r="GM65" s="23">
        <f t="shared" si="193"/>
        <v>0</v>
      </c>
      <c r="GN65" s="23">
        <f t="shared" si="194"/>
        <v>0</v>
      </c>
      <c r="GO65" s="23">
        <f t="shared" si="195"/>
        <v>0</v>
      </c>
      <c r="GP65" s="23">
        <f t="shared" si="196"/>
        <v>0</v>
      </c>
      <c r="GQ65" s="23">
        <f t="shared" si="197"/>
        <v>0</v>
      </c>
      <c r="GR65" s="23">
        <f t="shared" si="198"/>
        <v>0</v>
      </c>
      <c r="GS65" s="23">
        <f t="shared" si="199"/>
        <v>0</v>
      </c>
      <c r="GT65" s="23">
        <f t="shared" si="200"/>
        <v>0</v>
      </c>
      <c r="GU65" s="23">
        <f t="shared" si="201"/>
        <v>0</v>
      </c>
      <c r="GV65" s="23">
        <f t="shared" si="202"/>
        <v>0</v>
      </c>
      <c r="GW65" s="23">
        <f t="shared" si="203"/>
        <v>0</v>
      </c>
      <c r="GX65" s="23">
        <f t="shared" si="204"/>
        <v>0</v>
      </c>
      <c r="GY65" s="23">
        <f t="shared" si="205"/>
        <v>0</v>
      </c>
      <c r="GZ65" s="23">
        <f t="shared" si="206"/>
        <v>0</v>
      </c>
      <c r="HA65" s="23">
        <f t="shared" si="207"/>
        <v>0</v>
      </c>
      <c r="HB65" s="23">
        <f t="shared" si="208"/>
        <v>0</v>
      </c>
      <c r="HC65" s="23">
        <f t="shared" si="209"/>
        <v>0</v>
      </c>
      <c r="HD65" s="23">
        <f t="shared" si="210"/>
        <v>0</v>
      </c>
      <c r="HE65" s="23">
        <f t="shared" si="211"/>
        <v>0</v>
      </c>
      <c r="HF65" s="23">
        <f t="shared" si="212"/>
        <v>0</v>
      </c>
      <c r="HG65" s="23">
        <f t="shared" si="213"/>
        <v>0</v>
      </c>
      <c r="HH65" s="23">
        <f t="shared" si="214"/>
        <v>0</v>
      </c>
      <c r="HI65" s="23">
        <f t="shared" si="215"/>
        <v>0</v>
      </c>
      <c r="HJ65" s="23">
        <f t="shared" si="216"/>
        <v>0</v>
      </c>
      <c r="HK65" s="23">
        <f t="shared" si="217"/>
        <v>0</v>
      </c>
      <c r="HL65" s="23">
        <f t="shared" si="218"/>
        <v>0</v>
      </c>
      <c r="HM65" s="23">
        <f t="shared" si="219"/>
        <v>0</v>
      </c>
      <c r="HN65" s="23">
        <f t="shared" si="220"/>
        <v>0</v>
      </c>
      <c r="HO65" s="23">
        <f t="shared" si="221"/>
        <v>0</v>
      </c>
      <c r="HP65" s="23">
        <f t="shared" si="222"/>
        <v>0</v>
      </c>
      <c r="HQ65" s="23">
        <f t="shared" si="223"/>
        <v>0</v>
      </c>
      <c r="HR65" s="23">
        <f t="shared" si="224"/>
        <v>0</v>
      </c>
      <c r="HS65" s="23">
        <f t="shared" si="225"/>
        <v>0</v>
      </c>
      <c r="HT65" s="23">
        <f t="shared" si="226"/>
        <v>0</v>
      </c>
      <c r="HU65" s="23">
        <f t="shared" si="227"/>
        <v>0</v>
      </c>
      <c r="HV65" s="23">
        <f t="shared" si="228"/>
        <v>0</v>
      </c>
      <c r="HW65" s="23">
        <f t="shared" si="229"/>
        <v>0</v>
      </c>
      <c r="HX65" s="23">
        <f t="shared" si="230"/>
        <v>0</v>
      </c>
      <c r="HY65" s="23">
        <f t="shared" si="231"/>
        <v>0</v>
      </c>
      <c r="HZ65" s="23">
        <f t="shared" si="232"/>
        <v>0</v>
      </c>
      <c r="IA65" s="23">
        <f t="shared" si="233"/>
        <v>0</v>
      </c>
      <c r="IB65" s="23">
        <f t="shared" si="234"/>
        <v>0</v>
      </c>
      <c r="IC65" s="23">
        <f t="shared" si="235"/>
        <v>0</v>
      </c>
      <c r="ID65" s="23">
        <f t="shared" si="236"/>
        <v>0</v>
      </c>
      <c r="IE65" s="23">
        <f t="shared" si="237"/>
        <v>0</v>
      </c>
      <c r="IH65" s="170"/>
    </row>
    <row r="66" spans="1:242" s="14" customFormat="1">
      <c r="A66" s="349">
        <f t="shared" si="119"/>
        <v>63</v>
      </c>
      <c r="B66" s="350" t="s">
        <v>344</v>
      </c>
      <c r="C66" s="221" t="s">
        <v>143</v>
      </c>
      <c r="D66" s="472">
        <v>6</v>
      </c>
      <c r="E66" s="472">
        <v>6</v>
      </c>
      <c r="F66" s="472">
        <v>0</v>
      </c>
      <c r="G66" s="472">
        <v>12</v>
      </c>
      <c r="H66" s="472">
        <v>0</v>
      </c>
      <c r="I66" s="472">
        <v>12</v>
      </c>
      <c r="J66" s="472">
        <v>0</v>
      </c>
      <c r="K66" s="472">
        <v>12</v>
      </c>
      <c r="L66" s="472">
        <v>6</v>
      </c>
      <c r="M66" s="221">
        <v>0</v>
      </c>
      <c r="N66" s="221">
        <v>0</v>
      </c>
      <c r="O66" s="221">
        <v>6</v>
      </c>
      <c r="P66" s="221">
        <v>0</v>
      </c>
      <c r="Q66" s="221">
        <v>0</v>
      </c>
      <c r="R66" s="221">
        <v>0</v>
      </c>
      <c r="S66" s="221">
        <v>6</v>
      </c>
      <c r="T66" s="221">
        <v>6</v>
      </c>
      <c r="U66" s="221">
        <v>6</v>
      </c>
      <c r="V66" s="221">
        <v>6</v>
      </c>
      <c r="W66" s="221">
        <v>6</v>
      </c>
      <c r="X66" s="221">
        <v>6</v>
      </c>
      <c r="Y66" s="221">
        <v>6</v>
      </c>
      <c r="Z66" s="221">
        <v>6</v>
      </c>
      <c r="AA66" s="221">
        <v>6</v>
      </c>
      <c r="AB66" s="221">
        <v>6</v>
      </c>
      <c r="AC66" s="221">
        <v>0</v>
      </c>
      <c r="AD66" s="221">
        <v>0</v>
      </c>
      <c r="AE66" s="221">
        <v>24</v>
      </c>
      <c r="AF66" s="221">
        <v>0</v>
      </c>
      <c r="AG66" s="221">
        <v>0</v>
      </c>
      <c r="AH66" s="221">
        <v>0</v>
      </c>
      <c r="AI66" s="221">
        <v>0</v>
      </c>
      <c r="AJ66" s="221">
        <v>6</v>
      </c>
      <c r="AK66" s="221">
        <v>0</v>
      </c>
      <c r="AL66" s="221">
        <v>6</v>
      </c>
      <c r="AM66" s="221">
        <v>4</v>
      </c>
      <c r="AN66" s="221">
        <v>4</v>
      </c>
      <c r="AO66" s="221">
        <v>4</v>
      </c>
      <c r="AP66" s="221">
        <v>6</v>
      </c>
      <c r="AQ66" s="221">
        <v>4</v>
      </c>
      <c r="AR66" s="221">
        <v>6</v>
      </c>
      <c r="AS66" s="221">
        <v>4</v>
      </c>
      <c r="AT66" s="221">
        <v>0</v>
      </c>
      <c r="AU66" s="221">
        <v>18</v>
      </c>
      <c r="AV66" s="221">
        <v>12</v>
      </c>
      <c r="AW66" s="221">
        <v>6</v>
      </c>
      <c r="AX66" s="221">
        <v>6</v>
      </c>
      <c r="AY66" s="221">
        <v>6</v>
      </c>
      <c r="AZ66" s="221">
        <v>6</v>
      </c>
      <c r="BA66" s="221">
        <v>0</v>
      </c>
      <c r="BB66" s="221">
        <v>6</v>
      </c>
      <c r="BC66" s="221">
        <v>2</v>
      </c>
      <c r="BD66" s="221">
        <v>0</v>
      </c>
      <c r="BE66" s="221">
        <v>0</v>
      </c>
      <c r="BF66" s="345">
        <v>5</v>
      </c>
      <c r="BG66" s="345">
        <v>1</v>
      </c>
      <c r="BH66" s="345">
        <v>1</v>
      </c>
      <c r="BI66" s="345">
        <v>1</v>
      </c>
      <c r="BJ66" s="345">
        <v>1</v>
      </c>
      <c r="BK66" s="345">
        <v>1</v>
      </c>
      <c r="BL66" s="345">
        <v>1</v>
      </c>
      <c r="BM66" s="345">
        <v>1</v>
      </c>
      <c r="BN66" s="345">
        <v>1</v>
      </c>
      <c r="BO66" s="345">
        <v>1</v>
      </c>
      <c r="BP66" s="345">
        <v>1</v>
      </c>
      <c r="BQ66" s="345">
        <v>1</v>
      </c>
      <c r="BR66" s="345">
        <v>1</v>
      </c>
      <c r="BS66" s="345">
        <v>0</v>
      </c>
      <c r="BT66" s="345">
        <v>0</v>
      </c>
      <c r="BU66" s="345">
        <v>6</v>
      </c>
      <c r="BV66" s="345">
        <v>0</v>
      </c>
      <c r="BW66" s="345">
        <v>0</v>
      </c>
      <c r="BX66" s="345">
        <v>6</v>
      </c>
      <c r="BY66" s="345">
        <v>6</v>
      </c>
      <c r="BZ66" s="221">
        <v>6</v>
      </c>
      <c r="CA66" s="221">
        <v>6</v>
      </c>
      <c r="CB66" s="221">
        <v>0</v>
      </c>
      <c r="CC66" s="221">
        <v>6</v>
      </c>
      <c r="CD66" s="221">
        <v>0</v>
      </c>
      <c r="CE66" s="221">
        <v>6</v>
      </c>
      <c r="CF66" s="221">
        <v>0</v>
      </c>
      <c r="CG66" s="221">
        <v>0</v>
      </c>
      <c r="CH66" s="221">
        <v>0</v>
      </c>
      <c r="CI66" s="221">
        <v>0</v>
      </c>
      <c r="CJ66" s="221">
        <v>0</v>
      </c>
      <c r="CK66" s="221">
        <v>6</v>
      </c>
      <c r="CL66" s="221">
        <v>0</v>
      </c>
      <c r="CM66" s="221">
        <v>0</v>
      </c>
      <c r="CN66" s="221">
        <v>0</v>
      </c>
      <c r="CO66" s="221">
        <v>0</v>
      </c>
      <c r="CP66" s="221">
        <v>6</v>
      </c>
      <c r="CQ66" s="221">
        <v>6</v>
      </c>
      <c r="CR66" s="221">
        <v>0</v>
      </c>
      <c r="CS66" s="221">
        <v>6</v>
      </c>
      <c r="CT66" s="221">
        <v>6</v>
      </c>
      <c r="CU66" s="221">
        <v>0</v>
      </c>
      <c r="CV66" s="221">
        <v>0</v>
      </c>
      <c r="CW66" s="221">
        <v>6</v>
      </c>
      <c r="CX66" s="221">
        <v>18</v>
      </c>
      <c r="CY66" s="221">
        <v>6</v>
      </c>
      <c r="CZ66" s="221">
        <v>6</v>
      </c>
      <c r="DA66" s="221">
        <v>6</v>
      </c>
      <c r="DB66" s="221">
        <v>6</v>
      </c>
      <c r="DC66" s="221">
        <v>6</v>
      </c>
      <c r="DD66" s="221">
        <v>6</v>
      </c>
      <c r="DE66" s="221">
        <v>0</v>
      </c>
      <c r="DF66" s="221">
        <v>6</v>
      </c>
      <c r="DG66" s="221">
        <v>0</v>
      </c>
      <c r="DH66" s="221">
        <v>0</v>
      </c>
      <c r="DI66" s="221">
        <v>6</v>
      </c>
      <c r="DJ66" s="221">
        <v>6</v>
      </c>
      <c r="DK66" s="399">
        <v>0</v>
      </c>
      <c r="DL66" s="221">
        <v>6</v>
      </c>
      <c r="DM66" s="221">
        <v>0</v>
      </c>
      <c r="DN66" s="221">
        <v>0</v>
      </c>
      <c r="DO66" s="400">
        <f t="shared" si="120"/>
        <v>423</v>
      </c>
      <c r="DP66" s="401">
        <f t="shared" si="118"/>
        <v>35.25</v>
      </c>
      <c r="DQ66" s="204"/>
      <c r="DR66" s="203"/>
      <c r="DS66" s="21">
        <f t="shared" si="121"/>
        <v>0</v>
      </c>
      <c r="DT66" s="23">
        <f t="shared" si="122"/>
        <v>0</v>
      </c>
      <c r="DU66" s="23">
        <f t="shared" si="123"/>
        <v>0</v>
      </c>
      <c r="DV66" s="23">
        <f t="shared" si="124"/>
        <v>0</v>
      </c>
      <c r="DW66" s="23">
        <f t="shared" si="125"/>
        <v>0</v>
      </c>
      <c r="DX66" s="23">
        <f t="shared" si="126"/>
        <v>0</v>
      </c>
      <c r="DY66" s="23">
        <f t="shared" si="127"/>
        <v>0</v>
      </c>
      <c r="DZ66" s="23">
        <f t="shared" si="128"/>
        <v>0</v>
      </c>
      <c r="EA66" s="23">
        <f t="shared" si="129"/>
        <v>0</v>
      </c>
      <c r="EB66" s="23">
        <f t="shared" si="130"/>
        <v>0</v>
      </c>
      <c r="EC66" s="23">
        <f t="shared" si="131"/>
        <v>0</v>
      </c>
      <c r="ED66" s="23">
        <f t="shared" si="132"/>
        <v>0</v>
      </c>
      <c r="EE66" s="23">
        <f t="shared" si="133"/>
        <v>0</v>
      </c>
      <c r="EF66" s="23">
        <f t="shared" si="134"/>
        <v>0</v>
      </c>
      <c r="EG66" s="23">
        <f t="shared" si="135"/>
        <v>0</v>
      </c>
      <c r="EH66" s="23">
        <f t="shared" si="136"/>
        <v>0</v>
      </c>
      <c r="EI66" s="23">
        <f t="shared" si="137"/>
        <v>0</v>
      </c>
      <c r="EJ66" s="23">
        <f t="shared" si="138"/>
        <v>0</v>
      </c>
      <c r="EK66" s="23">
        <f t="shared" si="139"/>
        <v>0</v>
      </c>
      <c r="EL66" s="23">
        <f t="shared" si="140"/>
        <v>0</v>
      </c>
      <c r="EM66" s="23">
        <f t="shared" si="141"/>
        <v>0</v>
      </c>
      <c r="EN66" s="23">
        <f t="shared" si="142"/>
        <v>0</v>
      </c>
      <c r="EO66" s="23">
        <f t="shared" si="143"/>
        <v>0</v>
      </c>
      <c r="EP66" s="23">
        <f t="shared" si="144"/>
        <v>0</v>
      </c>
      <c r="EQ66" s="23">
        <f t="shared" si="145"/>
        <v>0</v>
      </c>
      <c r="ER66" s="23">
        <f t="shared" si="146"/>
        <v>0</v>
      </c>
      <c r="ES66" s="23">
        <f t="shared" si="147"/>
        <v>0</v>
      </c>
      <c r="ET66" s="23">
        <f t="shared" si="148"/>
        <v>0</v>
      </c>
      <c r="EU66" s="23">
        <f t="shared" si="149"/>
        <v>0</v>
      </c>
      <c r="EV66" s="23">
        <f t="shared" si="150"/>
        <v>0</v>
      </c>
      <c r="EW66" s="23">
        <f t="shared" si="151"/>
        <v>0</v>
      </c>
      <c r="EX66" s="23">
        <f t="shared" si="152"/>
        <v>0</v>
      </c>
      <c r="EY66" s="23">
        <f t="shared" si="153"/>
        <v>0</v>
      </c>
      <c r="EZ66" s="23">
        <f t="shared" si="154"/>
        <v>0</v>
      </c>
      <c r="FA66" s="23">
        <f t="shared" si="155"/>
        <v>0</v>
      </c>
      <c r="FB66" s="23">
        <f t="shared" si="156"/>
        <v>0</v>
      </c>
      <c r="FC66" s="23">
        <f t="shared" si="157"/>
        <v>0</v>
      </c>
      <c r="FD66" s="23">
        <f t="shared" si="158"/>
        <v>0</v>
      </c>
      <c r="FE66" s="23">
        <f t="shared" si="159"/>
        <v>0</v>
      </c>
      <c r="FF66" s="23">
        <f t="shared" si="160"/>
        <v>0</v>
      </c>
      <c r="FG66" s="23">
        <f t="shared" si="161"/>
        <v>0</v>
      </c>
      <c r="FH66" s="23">
        <f t="shared" si="162"/>
        <v>0</v>
      </c>
      <c r="FI66" s="23">
        <f t="shared" si="163"/>
        <v>0</v>
      </c>
      <c r="FJ66" s="23">
        <f t="shared" si="164"/>
        <v>0</v>
      </c>
      <c r="FK66" s="23">
        <f t="shared" si="165"/>
        <v>0</v>
      </c>
      <c r="FL66" s="23">
        <f t="shared" si="166"/>
        <v>0</v>
      </c>
      <c r="FM66" s="23">
        <f t="shared" si="167"/>
        <v>0</v>
      </c>
      <c r="FN66" s="23">
        <f t="shared" si="168"/>
        <v>0</v>
      </c>
      <c r="FO66" s="23">
        <f t="shared" si="169"/>
        <v>0</v>
      </c>
      <c r="FP66" s="23">
        <f t="shared" si="170"/>
        <v>0</v>
      </c>
      <c r="FQ66" s="23">
        <f t="shared" si="171"/>
        <v>0</v>
      </c>
      <c r="FR66" s="23">
        <f t="shared" si="172"/>
        <v>0</v>
      </c>
      <c r="FS66" s="23">
        <f t="shared" si="173"/>
        <v>0</v>
      </c>
      <c r="FT66" s="23">
        <f t="shared" si="174"/>
        <v>0</v>
      </c>
      <c r="FU66" s="23">
        <f t="shared" si="175"/>
        <v>0</v>
      </c>
      <c r="FV66" s="23">
        <f t="shared" si="176"/>
        <v>0</v>
      </c>
      <c r="FW66" s="23">
        <f t="shared" si="177"/>
        <v>0</v>
      </c>
      <c r="FX66" s="23">
        <f t="shared" si="178"/>
        <v>0</v>
      </c>
      <c r="FY66" s="23">
        <f t="shared" si="179"/>
        <v>0</v>
      </c>
      <c r="FZ66" s="23">
        <f t="shared" si="180"/>
        <v>0</v>
      </c>
      <c r="GA66" s="23">
        <f t="shared" si="181"/>
        <v>0</v>
      </c>
      <c r="GB66" s="23">
        <f t="shared" si="182"/>
        <v>0</v>
      </c>
      <c r="GC66" s="23">
        <f t="shared" si="183"/>
        <v>0</v>
      </c>
      <c r="GD66" s="23">
        <f t="shared" si="184"/>
        <v>0</v>
      </c>
      <c r="GE66" s="23">
        <f t="shared" si="185"/>
        <v>0</v>
      </c>
      <c r="GF66" s="23">
        <f t="shared" si="186"/>
        <v>0</v>
      </c>
      <c r="GG66" s="23">
        <f t="shared" si="187"/>
        <v>0</v>
      </c>
      <c r="GH66" s="23">
        <f t="shared" si="188"/>
        <v>0</v>
      </c>
      <c r="GI66" s="23">
        <f t="shared" si="189"/>
        <v>0</v>
      </c>
      <c r="GJ66" s="23">
        <f t="shared" si="190"/>
        <v>0</v>
      </c>
      <c r="GK66" s="23">
        <f t="shared" si="191"/>
        <v>0</v>
      </c>
      <c r="GL66" s="23">
        <f t="shared" si="192"/>
        <v>0</v>
      </c>
      <c r="GM66" s="23">
        <f t="shared" si="193"/>
        <v>0</v>
      </c>
      <c r="GN66" s="23">
        <f t="shared" si="194"/>
        <v>0</v>
      </c>
      <c r="GO66" s="23">
        <f t="shared" si="195"/>
        <v>0</v>
      </c>
      <c r="GP66" s="23">
        <f t="shared" si="196"/>
        <v>0</v>
      </c>
      <c r="GQ66" s="23">
        <f t="shared" si="197"/>
        <v>0</v>
      </c>
      <c r="GR66" s="23">
        <f t="shared" si="198"/>
        <v>0</v>
      </c>
      <c r="GS66" s="23">
        <f t="shared" si="199"/>
        <v>0</v>
      </c>
      <c r="GT66" s="23">
        <f t="shared" si="200"/>
        <v>0</v>
      </c>
      <c r="GU66" s="23">
        <f t="shared" si="201"/>
        <v>0</v>
      </c>
      <c r="GV66" s="23">
        <f t="shared" si="202"/>
        <v>0</v>
      </c>
      <c r="GW66" s="23">
        <f t="shared" si="203"/>
        <v>0</v>
      </c>
      <c r="GX66" s="23">
        <f t="shared" si="204"/>
        <v>0</v>
      </c>
      <c r="GY66" s="23">
        <f t="shared" si="205"/>
        <v>0</v>
      </c>
      <c r="GZ66" s="23">
        <f t="shared" si="206"/>
        <v>0</v>
      </c>
      <c r="HA66" s="23">
        <f t="shared" si="207"/>
        <v>0</v>
      </c>
      <c r="HB66" s="23">
        <f t="shared" si="208"/>
        <v>0</v>
      </c>
      <c r="HC66" s="23">
        <f t="shared" si="209"/>
        <v>0</v>
      </c>
      <c r="HD66" s="23">
        <f t="shared" si="210"/>
        <v>0</v>
      </c>
      <c r="HE66" s="23">
        <f t="shared" si="211"/>
        <v>0</v>
      </c>
      <c r="HF66" s="23">
        <f t="shared" si="212"/>
        <v>0</v>
      </c>
      <c r="HG66" s="23">
        <f t="shared" si="213"/>
        <v>0</v>
      </c>
      <c r="HH66" s="23">
        <f t="shared" si="214"/>
        <v>0</v>
      </c>
      <c r="HI66" s="23">
        <f t="shared" si="215"/>
        <v>0</v>
      </c>
      <c r="HJ66" s="23">
        <f t="shared" si="216"/>
        <v>0</v>
      </c>
      <c r="HK66" s="23">
        <f t="shared" si="217"/>
        <v>0</v>
      </c>
      <c r="HL66" s="23">
        <f t="shared" si="218"/>
        <v>0</v>
      </c>
      <c r="HM66" s="23">
        <f t="shared" si="219"/>
        <v>0</v>
      </c>
      <c r="HN66" s="23">
        <f t="shared" si="220"/>
        <v>0</v>
      </c>
      <c r="HO66" s="23">
        <f t="shared" si="221"/>
        <v>0</v>
      </c>
      <c r="HP66" s="23">
        <f t="shared" si="222"/>
        <v>0</v>
      </c>
      <c r="HQ66" s="23">
        <f t="shared" si="223"/>
        <v>0</v>
      </c>
      <c r="HR66" s="23">
        <f t="shared" si="224"/>
        <v>0</v>
      </c>
      <c r="HS66" s="23">
        <f t="shared" si="225"/>
        <v>0</v>
      </c>
      <c r="HT66" s="23">
        <f t="shared" si="226"/>
        <v>0</v>
      </c>
      <c r="HU66" s="23">
        <f t="shared" si="227"/>
        <v>0</v>
      </c>
      <c r="HV66" s="23">
        <f t="shared" si="228"/>
        <v>0</v>
      </c>
      <c r="HW66" s="23">
        <f t="shared" si="229"/>
        <v>0</v>
      </c>
      <c r="HX66" s="23">
        <f t="shared" si="230"/>
        <v>0</v>
      </c>
      <c r="HY66" s="23">
        <f t="shared" si="231"/>
        <v>0</v>
      </c>
      <c r="HZ66" s="23">
        <f t="shared" si="232"/>
        <v>0</v>
      </c>
      <c r="IA66" s="23">
        <f t="shared" si="233"/>
        <v>0</v>
      </c>
      <c r="IB66" s="23">
        <f t="shared" si="234"/>
        <v>0</v>
      </c>
      <c r="IC66" s="23">
        <f t="shared" si="235"/>
        <v>0</v>
      </c>
      <c r="ID66" s="23">
        <f t="shared" si="236"/>
        <v>0</v>
      </c>
      <c r="IE66" s="23">
        <f t="shared" si="237"/>
        <v>0</v>
      </c>
      <c r="IH66" s="170"/>
    </row>
    <row r="67" spans="1:242" s="14" customFormat="1">
      <c r="A67" s="349">
        <f t="shared" si="119"/>
        <v>64</v>
      </c>
      <c r="B67" s="350" t="s">
        <v>379</v>
      </c>
      <c r="C67" s="221" t="s">
        <v>143</v>
      </c>
      <c r="D67" s="472">
        <v>6</v>
      </c>
      <c r="E67" s="472">
        <v>6</v>
      </c>
      <c r="F67" s="472">
        <v>0</v>
      </c>
      <c r="G67" s="472">
        <v>12</v>
      </c>
      <c r="H67" s="472">
        <v>0</v>
      </c>
      <c r="I67" s="472">
        <v>12</v>
      </c>
      <c r="J67" s="472">
        <v>0</v>
      </c>
      <c r="K67" s="472">
        <v>12</v>
      </c>
      <c r="L67" s="472">
        <v>0</v>
      </c>
      <c r="M67" s="221">
        <v>0</v>
      </c>
      <c r="N67" s="221">
        <v>0</v>
      </c>
      <c r="O67" s="221">
        <v>0</v>
      </c>
      <c r="P67" s="221">
        <v>0</v>
      </c>
      <c r="Q67" s="221">
        <v>0</v>
      </c>
      <c r="R67" s="221">
        <v>0</v>
      </c>
      <c r="S67" s="221">
        <v>18</v>
      </c>
      <c r="T67" s="221">
        <v>0</v>
      </c>
      <c r="U67" s="221">
        <v>6</v>
      </c>
      <c r="V67" s="221">
        <v>6</v>
      </c>
      <c r="W67" s="221">
        <v>0</v>
      </c>
      <c r="X67" s="221">
        <v>0</v>
      </c>
      <c r="Y67" s="221">
        <v>0</v>
      </c>
      <c r="Z67" s="221">
        <v>0</v>
      </c>
      <c r="AA67" s="221">
        <v>0</v>
      </c>
      <c r="AB67" s="221">
        <v>0</v>
      </c>
      <c r="AC67" s="221">
        <v>0</v>
      </c>
      <c r="AD67" s="221">
        <v>0</v>
      </c>
      <c r="AE67" s="221">
        <v>0</v>
      </c>
      <c r="AF67" s="221">
        <v>0</v>
      </c>
      <c r="AG67" s="221">
        <v>12</v>
      </c>
      <c r="AH67" s="221">
        <v>12</v>
      </c>
      <c r="AI67" s="221">
        <v>0</v>
      </c>
      <c r="AJ67" s="221">
        <v>0</v>
      </c>
      <c r="AK67" s="221">
        <v>0</v>
      </c>
      <c r="AL67" s="221">
        <v>0</v>
      </c>
      <c r="AM67" s="221">
        <v>4</v>
      </c>
      <c r="AN67" s="221">
        <v>2</v>
      </c>
      <c r="AO67" s="221">
        <v>2</v>
      </c>
      <c r="AP67" s="221">
        <v>6</v>
      </c>
      <c r="AQ67" s="221">
        <v>2</v>
      </c>
      <c r="AR67" s="221">
        <v>6</v>
      </c>
      <c r="AS67" s="221">
        <v>2</v>
      </c>
      <c r="AT67" s="221">
        <v>2</v>
      </c>
      <c r="AU67" s="221">
        <v>18</v>
      </c>
      <c r="AV67" s="221">
        <v>12</v>
      </c>
      <c r="AW67" s="221">
        <v>6</v>
      </c>
      <c r="AX67" s="221">
        <v>0</v>
      </c>
      <c r="AY67" s="221">
        <v>0</v>
      </c>
      <c r="AZ67" s="221">
        <v>0</v>
      </c>
      <c r="BA67" s="221">
        <v>0</v>
      </c>
      <c r="BB67" s="221">
        <v>0</v>
      </c>
      <c r="BC67" s="221">
        <v>0</v>
      </c>
      <c r="BD67" s="221">
        <v>0</v>
      </c>
      <c r="BE67" s="221">
        <v>0</v>
      </c>
      <c r="BF67" s="345">
        <v>12</v>
      </c>
      <c r="BG67" s="345">
        <v>3</v>
      </c>
      <c r="BH67" s="345">
        <v>2</v>
      </c>
      <c r="BI67" s="345">
        <v>2</v>
      </c>
      <c r="BJ67" s="345">
        <v>3</v>
      </c>
      <c r="BK67" s="345">
        <v>2</v>
      </c>
      <c r="BL67" s="345">
        <v>2</v>
      </c>
      <c r="BM67" s="345">
        <v>2</v>
      </c>
      <c r="BN67" s="345">
        <v>3</v>
      </c>
      <c r="BO67" s="345">
        <v>4</v>
      </c>
      <c r="BP67" s="345">
        <v>2</v>
      </c>
      <c r="BQ67" s="345">
        <v>2</v>
      </c>
      <c r="BR67" s="345">
        <v>2</v>
      </c>
      <c r="BS67" s="345">
        <v>0</v>
      </c>
      <c r="BT67" s="345">
        <v>0</v>
      </c>
      <c r="BU67" s="345">
        <v>0</v>
      </c>
      <c r="BV67" s="345">
        <v>0</v>
      </c>
      <c r="BW67" s="345">
        <v>0</v>
      </c>
      <c r="BX67" s="345">
        <v>6</v>
      </c>
      <c r="BY67" s="345">
        <v>0</v>
      </c>
      <c r="BZ67" s="221">
        <v>0</v>
      </c>
      <c r="CA67" s="221">
        <v>0</v>
      </c>
      <c r="CB67" s="221">
        <v>0</v>
      </c>
      <c r="CC67" s="221">
        <v>0</v>
      </c>
      <c r="CD67" s="221">
        <v>0</v>
      </c>
      <c r="CE67" s="221">
        <v>0</v>
      </c>
      <c r="CF67" s="221">
        <v>6</v>
      </c>
      <c r="CG67" s="221">
        <v>0</v>
      </c>
      <c r="CH67" s="221">
        <v>0</v>
      </c>
      <c r="CI67" s="221">
        <v>0</v>
      </c>
      <c r="CJ67" s="221">
        <v>18</v>
      </c>
      <c r="CK67" s="221">
        <v>6</v>
      </c>
      <c r="CL67" s="221">
        <v>0</v>
      </c>
      <c r="CM67" s="221">
        <v>0</v>
      </c>
      <c r="CN67" s="221">
        <v>0</v>
      </c>
      <c r="CO67" s="221">
        <v>6</v>
      </c>
      <c r="CP67" s="221">
        <v>12</v>
      </c>
      <c r="CQ67" s="221">
        <v>0</v>
      </c>
      <c r="CR67" s="221">
        <v>0</v>
      </c>
      <c r="CS67" s="221">
        <v>6</v>
      </c>
      <c r="CT67" s="221">
        <v>0</v>
      </c>
      <c r="CU67" s="221">
        <v>0</v>
      </c>
      <c r="CV67" s="221">
        <v>0</v>
      </c>
      <c r="CW67" s="221">
        <v>0</v>
      </c>
      <c r="CX67" s="221">
        <v>18</v>
      </c>
      <c r="CY67" s="221">
        <v>6</v>
      </c>
      <c r="CZ67" s="221">
        <v>6</v>
      </c>
      <c r="DA67" s="221">
        <v>6</v>
      </c>
      <c r="DB67" s="221">
        <v>6</v>
      </c>
      <c r="DC67" s="221">
        <v>6</v>
      </c>
      <c r="DD67" s="221">
        <v>0</v>
      </c>
      <c r="DE67" s="221">
        <v>0</v>
      </c>
      <c r="DF67" s="221">
        <v>0</v>
      </c>
      <c r="DG67" s="221">
        <v>0</v>
      </c>
      <c r="DH67" s="221">
        <v>0</v>
      </c>
      <c r="DI67" s="221">
        <v>0</v>
      </c>
      <c r="DJ67" s="221">
        <v>36</v>
      </c>
      <c r="DK67" s="399">
        <v>0</v>
      </c>
      <c r="DL67" s="221">
        <v>6</v>
      </c>
      <c r="DM67" s="221">
        <v>2</v>
      </c>
      <c r="DN67" s="221">
        <v>0</v>
      </c>
      <c r="DO67" s="400">
        <f t="shared" si="120"/>
        <v>357</v>
      </c>
      <c r="DP67" s="401">
        <f t="shared" si="118"/>
        <v>29.75</v>
      </c>
      <c r="DQ67" s="204"/>
      <c r="DR67" s="203"/>
      <c r="DS67" s="21">
        <f t="shared" si="121"/>
        <v>0</v>
      </c>
      <c r="DT67" s="23">
        <f t="shared" si="122"/>
        <v>0</v>
      </c>
      <c r="DU67" s="23">
        <f t="shared" si="123"/>
        <v>0</v>
      </c>
      <c r="DV67" s="23">
        <f t="shared" si="124"/>
        <v>0</v>
      </c>
      <c r="DW67" s="23">
        <f t="shared" si="125"/>
        <v>0</v>
      </c>
      <c r="DX67" s="23">
        <f t="shared" si="126"/>
        <v>0</v>
      </c>
      <c r="DY67" s="23">
        <f t="shared" si="127"/>
        <v>0</v>
      </c>
      <c r="DZ67" s="23">
        <f t="shared" si="128"/>
        <v>0</v>
      </c>
      <c r="EA67" s="23">
        <f t="shared" si="129"/>
        <v>0</v>
      </c>
      <c r="EB67" s="23">
        <f t="shared" si="130"/>
        <v>0</v>
      </c>
      <c r="EC67" s="23">
        <f t="shared" si="131"/>
        <v>0</v>
      </c>
      <c r="ED67" s="23">
        <f t="shared" si="132"/>
        <v>0</v>
      </c>
      <c r="EE67" s="23">
        <f t="shared" si="133"/>
        <v>0</v>
      </c>
      <c r="EF67" s="23">
        <f t="shared" si="134"/>
        <v>0</v>
      </c>
      <c r="EG67" s="23">
        <f t="shared" si="135"/>
        <v>0</v>
      </c>
      <c r="EH67" s="23">
        <f t="shared" si="136"/>
        <v>0</v>
      </c>
      <c r="EI67" s="23">
        <f t="shared" si="137"/>
        <v>0</v>
      </c>
      <c r="EJ67" s="23">
        <f t="shared" si="138"/>
        <v>0</v>
      </c>
      <c r="EK67" s="23">
        <f t="shared" si="139"/>
        <v>0</v>
      </c>
      <c r="EL67" s="23">
        <f t="shared" si="140"/>
        <v>0</v>
      </c>
      <c r="EM67" s="23">
        <f t="shared" si="141"/>
        <v>0</v>
      </c>
      <c r="EN67" s="23">
        <f t="shared" si="142"/>
        <v>0</v>
      </c>
      <c r="EO67" s="23">
        <f t="shared" si="143"/>
        <v>0</v>
      </c>
      <c r="EP67" s="23">
        <f t="shared" si="144"/>
        <v>0</v>
      </c>
      <c r="EQ67" s="23">
        <f t="shared" si="145"/>
        <v>0</v>
      </c>
      <c r="ER67" s="23">
        <f t="shared" si="146"/>
        <v>0</v>
      </c>
      <c r="ES67" s="23">
        <f t="shared" si="147"/>
        <v>0</v>
      </c>
      <c r="ET67" s="23">
        <f t="shared" si="148"/>
        <v>0</v>
      </c>
      <c r="EU67" s="23">
        <f t="shared" si="149"/>
        <v>0</v>
      </c>
      <c r="EV67" s="23">
        <f t="shared" si="150"/>
        <v>0</v>
      </c>
      <c r="EW67" s="23">
        <f t="shared" si="151"/>
        <v>0</v>
      </c>
      <c r="EX67" s="23">
        <f t="shared" si="152"/>
        <v>0</v>
      </c>
      <c r="EY67" s="23">
        <f t="shared" si="153"/>
        <v>0</v>
      </c>
      <c r="EZ67" s="23">
        <f t="shared" si="154"/>
        <v>0</v>
      </c>
      <c r="FA67" s="23">
        <f t="shared" si="155"/>
        <v>0</v>
      </c>
      <c r="FB67" s="23">
        <f t="shared" si="156"/>
        <v>0</v>
      </c>
      <c r="FC67" s="23">
        <f t="shared" si="157"/>
        <v>0</v>
      </c>
      <c r="FD67" s="23">
        <f t="shared" si="158"/>
        <v>0</v>
      </c>
      <c r="FE67" s="23">
        <f t="shared" si="159"/>
        <v>0</v>
      </c>
      <c r="FF67" s="23">
        <f t="shared" si="160"/>
        <v>0</v>
      </c>
      <c r="FG67" s="23">
        <f t="shared" si="161"/>
        <v>0</v>
      </c>
      <c r="FH67" s="23">
        <f t="shared" si="162"/>
        <v>0</v>
      </c>
      <c r="FI67" s="23">
        <f t="shared" si="163"/>
        <v>0</v>
      </c>
      <c r="FJ67" s="23">
        <f t="shared" si="164"/>
        <v>0</v>
      </c>
      <c r="FK67" s="23">
        <f t="shared" si="165"/>
        <v>0</v>
      </c>
      <c r="FL67" s="23">
        <f t="shared" si="166"/>
        <v>0</v>
      </c>
      <c r="FM67" s="23">
        <f t="shared" si="167"/>
        <v>0</v>
      </c>
      <c r="FN67" s="23">
        <f t="shared" si="168"/>
        <v>0</v>
      </c>
      <c r="FO67" s="23">
        <f t="shared" si="169"/>
        <v>0</v>
      </c>
      <c r="FP67" s="23">
        <f t="shared" si="170"/>
        <v>0</v>
      </c>
      <c r="FQ67" s="23">
        <f t="shared" si="171"/>
        <v>0</v>
      </c>
      <c r="FR67" s="23">
        <f t="shared" si="172"/>
        <v>0</v>
      </c>
      <c r="FS67" s="23">
        <f t="shared" si="173"/>
        <v>0</v>
      </c>
      <c r="FT67" s="23">
        <f t="shared" si="174"/>
        <v>0</v>
      </c>
      <c r="FU67" s="23">
        <f t="shared" si="175"/>
        <v>0</v>
      </c>
      <c r="FV67" s="23">
        <f t="shared" si="176"/>
        <v>0</v>
      </c>
      <c r="FW67" s="23">
        <f t="shared" si="177"/>
        <v>0</v>
      </c>
      <c r="FX67" s="23">
        <f t="shared" si="178"/>
        <v>0</v>
      </c>
      <c r="FY67" s="23">
        <f t="shared" si="179"/>
        <v>0</v>
      </c>
      <c r="FZ67" s="23">
        <f t="shared" si="180"/>
        <v>0</v>
      </c>
      <c r="GA67" s="23">
        <f t="shared" si="181"/>
        <v>0</v>
      </c>
      <c r="GB67" s="23">
        <f t="shared" si="182"/>
        <v>0</v>
      </c>
      <c r="GC67" s="23">
        <f t="shared" si="183"/>
        <v>0</v>
      </c>
      <c r="GD67" s="23">
        <f t="shared" si="184"/>
        <v>0</v>
      </c>
      <c r="GE67" s="23">
        <f t="shared" si="185"/>
        <v>0</v>
      </c>
      <c r="GF67" s="23">
        <f t="shared" si="186"/>
        <v>0</v>
      </c>
      <c r="GG67" s="23">
        <f t="shared" si="187"/>
        <v>0</v>
      </c>
      <c r="GH67" s="23">
        <f t="shared" si="188"/>
        <v>0</v>
      </c>
      <c r="GI67" s="23">
        <f t="shared" si="189"/>
        <v>0</v>
      </c>
      <c r="GJ67" s="23">
        <f t="shared" si="190"/>
        <v>0</v>
      </c>
      <c r="GK67" s="23">
        <f t="shared" si="191"/>
        <v>0</v>
      </c>
      <c r="GL67" s="23">
        <f t="shared" si="192"/>
        <v>0</v>
      </c>
      <c r="GM67" s="23">
        <f t="shared" si="193"/>
        <v>0</v>
      </c>
      <c r="GN67" s="23">
        <f t="shared" si="194"/>
        <v>0</v>
      </c>
      <c r="GO67" s="23">
        <f t="shared" si="195"/>
        <v>0</v>
      </c>
      <c r="GP67" s="23">
        <f t="shared" si="196"/>
        <v>0</v>
      </c>
      <c r="GQ67" s="23">
        <f t="shared" si="197"/>
        <v>0</v>
      </c>
      <c r="GR67" s="23">
        <f t="shared" si="198"/>
        <v>0</v>
      </c>
      <c r="GS67" s="23">
        <f t="shared" si="199"/>
        <v>0</v>
      </c>
      <c r="GT67" s="23">
        <f t="shared" si="200"/>
        <v>0</v>
      </c>
      <c r="GU67" s="23">
        <f t="shared" si="201"/>
        <v>0</v>
      </c>
      <c r="GV67" s="23">
        <f t="shared" si="202"/>
        <v>0</v>
      </c>
      <c r="GW67" s="23">
        <f t="shared" si="203"/>
        <v>0</v>
      </c>
      <c r="GX67" s="23">
        <f t="shared" si="204"/>
        <v>0</v>
      </c>
      <c r="GY67" s="23">
        <f t="shared" si="205"/>
        <v>0</v>
      </c>
      <c r="GZ67" s="23">
        <f t="shared" si="206"/>
        <v>0</v>
      </c>
      <c r="HA67" s="23">
        <f t="shared" si="207"/>
        <v>0</v>
      </c>
      <c r="HB67" s="23">
        <f t="shared" si="208"/>
        <v>0</v>
      </c>
      <c r="HC67" s="23">
        <f t="shared" si="209"/>
        <v>0</v>
      </c>
      <c r="HD67" s="23">
        <f t="shared" si="210"/>
        <v>0</v>
      </c>
      <c r="HE67" s="23">
        <f t="shared" si="211"/>
        <v>0</v>
      </c>
      <c r="HF67" s="23">
        <f t="shared" si="212"/>
        <v>0</v>
      </c>
      <c r="HG67" s="23">
        <f t="shared" si="213"/>
        <v>0</v>
      </c>
      <c r="HH67" s="23">
        <f t="shared" si="214"/>
        <v>0</v>
      </c>
      <c r="HI67" s="23">
        <f t="shared" si="215"/>
        <v>0</v>
      </c>
      <c r="HJ67" s="23">
        <f t="shared" si="216"/>
        <v>0</v>
      </c>
      <c r="HK67" s="23">
        <f t="shared" si="217"/>
        <v>0</v>
      </c>
      <c r="HL67" s="23">
        <f t="shared" si="218"/>
        <v>0</v>
      </c>
      <c r="HM67" s="23">
        <f t="shared" si="219"/>
        <v>0</v>
      </c>
      <c r="HN67" s="23">
        <f t="shared" si="220"/>
        <v>0</v>
      </c>
      <c r="HO67" s="23">
        <f t="shared" si="221"/>
        <v>0</v>
      </c>
      <c r="HP67" s="23">
        <f t="shared" si="222"/>
        <v>0</v>
      </c>
      <c r="HQ67" s="23">
        <f t="shared" si="223"/>
        <v>0</v>
      </c>
      <c r="HR67" s="23">
        <f t="shared" si="224"/>
        <v>0</v>
      </c>
      <c r="HS67" s="23">
        <f t="shared" si="225"/>
        <v>0</v>
      </c>
      <c r="HT67" s="23">
        <f t="shared" si="226"/>
        <v>0</v>
      </c>
      <c r="HU67" s="23">
        <f t="shared" si="227"/>
        <v>0</v>
      </c>
      <c r="HV67" s="23">
        <f t="shared" si="228"/>
        <v>0</v>
      </c>
      <c r="HW67" s="23">
        <f t="shared" si="229"/>
        <v>0</v>
      </c>
      <c r="HX67" s="23">
        <f t="shared" si="230"/>
        <v>0</v>
      </c>
      <c r="HY67" s="23">
        <f t="shared" si="231"/>
        <v>0</v>
      </c>
      <c r="HZ67" s="23">
        <f t="shared" si="232"/>
        <v>0</v>
      </c>
      <c r="IA67" s="23">
        <f t="shared" si="233"/>
        <v>0</v>
      </c>
      <c r="IB67" s="23">
        <f t="shared" si="234"/>
        <v>0</v>
      </c>
      <c r="IC67" s="23">
        <f t="shared" si="235"/>
        <v>0</v>
      </c>
      <c r="ID67" s="23">
        <f t="shared" si="236"/>
        <v>0</v>
      </c>
      <c r="IE67" s="23">
        <f t="shared" si="237"/>
        <v>0</v>
      </c>
      <c r="IH67" s="170"/>
    </row>
    <row r="68" spans="1:242" s="14" customFormat="1">
      <c r="A68" s="349">
        <f t="shared" si="119"/>
        <v>65</v>
      </c>
      <c r="B68" s="350" t="s">
        <v>399</v>
      </c>
      <c r="C68" s="221" t="s">
        <v>143</v>
      </c>
      <c r="D68" s="472">
        <v>6</v>
      </c>
      <c r="E68" s="472">
        <v>6</v>
      </c>
      <c r="F68" s="472">
        <v>12</v>
      </c>
      <c r="G68" s="472">
        <v>0</v>
      </c>
      <c r="H68" s="472">
        <v>0</v>
      </c>
      <c r="I68" s="472">
        <v>0</v>
      </c>
      <c r="J68" s="472">
        <v>0</v>
      </c>
      <c r="K68" s="472">
        <v>0</v>
      </c>
      <c r="L68" s="472">
        <v>0</v>
      </c>
      <c r="M68" s="221">
        <v>0</v>
      </c>
      <c r="N68" s="221">
        <v>0</v>
      </c>
      <c r="O68" s="221">
        <v>0</v>
      </c>
      <c r="P68" s="221">
        <v>0</v>
      </c>
      <c r="Q68" s="221">
        <v>0</v>
      </c>
      <c r="R68" s="221">
        <v>0</v>
      </c>
      <c r="S68" s="221">
        <v>12</v>
      </c>
      <c r="T68" s="221">
        <v>0</v>
      </c>
      <c r="U68" s="221">
        <v>0</v>
      </c>
      <c r="V68" s="221">
        <v>0</v>
      </c>
      <c r="W68" s="221">
        <v>6</v>
      </c>
      <c r="X68" s="221">
        <v>0</v>
      </c>
      <c r="Y68" s="221">
        <v>0</v>
      </c>
      <c r="Z68" s="221">
        <v>0</v>
      </c>
      <c r="AA68" s="221">
        <v>6</v>
      </c>
      <c r="AB68" s="221">
        <v>0</v>
      </c>
      <c r="AC68" s="221">
        <v>0</v>
      </c>
      <c r="AD68" s="221">
        <v>0</v>
      </c>
      <c r="AE68" s="221">
        <v>0</v>
      </c>
      <c r="AF68" s="221">
        <v>0</v>
      </c>
      <c r="AG68" s="221">
        <v>0</v>
      </c>
      <c r="AH68" s="221">
        <v>6</v>
      </c>
      <c r="AI68" s="221">
        <v>0</v>
      </c>
      <c r="AJ68" s="221">
        <v>0</v>
      </c>
      <c r="AK68" s="221">
        <v>0</v>
      </c>
      <c r="AL68" s="221">
        <v>0</v>
      </c>
      <c r="AM68" s="221">
        <v>8</v>
      </c>
      <c r="AN68" s="221">
        <v>2</v>
      </c>
      <c r="AO68" s="221">
        <v>6</v>
      </c>
      <c r="AP68" s="221">
        <v>6</v>
      </c>
      <c r="AQ68" s="221">
        <v>2</v>
      </c>
      <c r="AR68" s="221">
        <v>2</v>
      </c>
      <c r="AS68" s="221">
        <v>2</v>
      </c>
      <c r="AT68" s="221">
        <v>0</v>
      </c>
      <c r="AU68" s="221">
        <v>0</v>
      </c>
      <c r="AV68" s="221">
        <v>6</v>
      </c>
      <c r="AW68" s="221">
        <v>6</v>
      </c>
      <c r="AX68" s="221">
        <v>0</v>
      </c>
      <c r="AY68" s="221">
        <v>0</v>
      </c>
      <c r="AZ68" s="221">
        <v>0</v>
      </c>
      <c r="BA68" s="221">
        <v>0</v>
      </c>
      <c r="BB68" s="221">
        <v>0</v>
      </c>
      <c r="BC68" s="221">
        <v>0</v>
      </c>
      <c r="BD68" s="221">
        <v>0</v>
      </c>
      <c r="BE68" s="221">
        <v>0</v>
      </c>
      <c r="BF68" s="345">
        <v>0</v>
      </c>
      <c r="BG68" s="345">
        <v>0</v>
      </c>
      <c r="BH68" s="345">
        <v>0</v>
      </c>
      <c r="BI68" s="345">
        <v>0</v>
      </c>
      <c r="BJ68" s="345">
        <v>0</v>
      </c>
      <c r="BK68" s="345">
        <v>0</v>
      </c>
      <c r="BL68" s="345">
        <v>0</v>
      </c>
      <c r="BM68" s="345">
        <v>0</v>
      </c>
      <c r="BN68" s="345">
        <v>0</v>
      </c>
      <c r="BO68" s="345">
        <v>0</v>
      </c>
      <c r="BP68" s="345">
        <v>0</v>
      </c>
      <c r="BQ68" s="345">
        <v>0</v>
      </c>
      <c r="BR68" s="345">
        <v>0</v>
      </c>
      <c r="BS68" s="345">
        <v>0</v>
      </c>
      <c r="BT68" s="345">
        <v>0</v>
      </c>
      <c r="BU68" s="345">
        <v>0</v>
      </c>
      <c r="BV68" s="345">
        <v>0</v>
      </c>
      <c r="BW68" s="345">
        <v>0</v>
      </c>
      <c r="BX68" s="345">
        <v>6</v>
      </c>
      <c r="BY68" s="345">
        <v>0</v>
      </c>
      <c r="BZ68" s="221">
        <v>0</v>
      </c>
      <c r="CA68" s="221">
        <v>0</v>
      </c>
      <c r="CB68" s="221">
        <v>0</v>
      </c>
      <c r="CC68" s="221">
        <v>0</v>
      </c>
      <c r="CD68" s="221">
        <v>0</v>
      </c>
      <c r="CE68" s="221">
        <v>0</v>
      </c>
      <c r="CF68" s="221">
        <v>0</v>
      </c>
      <c r="CG68" s="221">
        <v>30</v>
      </c>
      <c r="CH68" s="221">
        <v>6</v>
      </c>
      <c r="CI68" s="221">
        <v>6</v>
      </c>
      <c r="CJ68" s="221">
        <v>0</v>
      </c>
      <c r="CK68" s="221">
        <v>0</v>
      </c>
      <c r="CL68" s="221">
        <v>0</v>
      </c>
      <c r="CM68" s="221">
        <v>0</v>
      </c>
      <c r="CN68" s="221">
        <v>0</v>
      </c>
      <c r="CO68" s="221">
        <v>0</v>
      </c>
      <c r="CP68" s="221">
        <v>0</v>
      </c>
      <c r="CQ68" s="221">
        <v>0</v>
      </c>
      <c r="CR68" s="221">
        <v>0</v>
      </c>
      <c r="CS68" s="221">
        <v>6</v>
      </c>
      <c r="CT68" s="221">
        <v>0</v>
      </c>
      <c r="CU68" s="221">
        <v>0</v>
      </c>
      <c r="CV68" s="221">
        <v>0</v>
      </c>
      <c r="CW68" s="221">
        <v>0</v>
      </c>
      <c r="CX68" s="221">
        <v>18</v>
      </c>
      <c r="CY68" s="221">
        <v>6</v>
      </c>
      <c r="CZ68" s="221">
        <v>6</v>
      </c>
      <c r="DA68" s="221">
        <v>6</v>
      </c>
      <c r="DB68" s="221">
        <v>6</v>
      </c>
      <c r="DC68" s="221">
        <v>6</v>
      </c>
      <c r="DD68" s="221">
        <v>0</v>
      </c>
      <c r="DE68" s="221">
        <v>0</v>
      </c>
      <c r="DF68" s="221">
        <v>6</v>
      </c>
      <c r="DG68" s="221">
        <v>0</v>
      </c>
      <c r="DH68" s="221">
        <v>0</v>
      </c>
      <c r="DI68" s="221">
        <v>0</v>
      </c>
      <c r="DJ68" s="221">
        <v>6</v>
      </c>
      <c r="DK68" s="399">
        <v>0</v>
      </c>
      <c r="DL68" s="221">
        <v>0</v>
      </c>
      <c r="DM68" s="221">
        <v>0</v>
      </c>
      <c r="DN68" s="221">
        <v>0</v>
      </c>
      <c r="DO68" s="400">
        <f t="shared" ref="DO68:DO83" si="238">SUM(D68:DN68)</f>
        <v>208</v>
      </c>
      <c r="DP68" s="401">
        <f t="shared" si="118"/>
        <v>17.333333333333332</v>
      </c>
      <c r="DQ68" s="204"/>
      <c r="DR68" s="203"/>
      <c r="DS68" s="21">
        <f t="shared" ref="DS68:DS83" si="239">DR68*DO68/12</f>
        <v>0</v>
      </c>
      <c r="DT68" s="23">
        <f t="shared" ref="DT68:DT83" si="240">(D68*$DR68)/12</f>
        <v>0</v>
      </c>
      <c r="DU68" s="23">
        <f t="shared" ref="DU68:DU83" si="241">(E68*$DR68)/12</f>
        <v>0</v>
      </c>
      <c r="DV68" s="23">
        <f t="shared" ref="DV68:DV83" si="242">(F68*$DR68)/12</f>
        <v>0</v>
      </c>
      <c r="DW68" s="23">
        <f t="shared" ref="DW68:DW83" si="243">(G68*$DR68)/12</f>
        <v>0</v>
      </c>
      <c r="DX68" s="23">
        <f t="shared" ref="DX68:DX83" si="244">(H68*$DR68)/12</f>
        <v>0</v>
      </c>
      <c r="DY68" s="23">
        <f t="shared" ref="DY68:DY83" si="245">(I68*$DR68)/12</f>
        <v>0</v>
      </c>
      <c r="DZ68" s="23">
        <f t="shared" ref="DZ68:DZ83" si="246">(J68*$DR68)/12</f>
        <v>0</v>
      </c>
      <c r="EA68" s="23">
        <f t="shared" ref="EA68:EA83" si="247">(K68*$DR68)/12</f>
        <v>0</v>
      </c>
      <c r="EB68" s="23">
        <f t="shared" ref="EB68:EB83" si="248">(L68*$DR68)/12</f>
        <v>0</v>
      </c>
      <c r="EC68" s="23">
        <f t="shared" ref="EC68:EC83" si="249">(M68*$DR68)/12</f>
        <v>0</v>
      </c>
      <c r="ED68" s="23">
        <f t="shared" ref="ED68:ED83" si="250">(N68*$DR68)/12</f>
        <v>0</v>
      </c>
      <c r="EE68" s="23">
        <f t="shared" ref="EE68:EE83" si="251">(O68*$DR68)/12</f>
        <v>0</v>
      </c>
      <c r="EF68" s="23">
        <f t="shared" ref="EF68:EF83" si="252">(P68*$DR68)/12</f>
        <v>0</v>
      </c>
      <c r="EG68" s="23">
        <f t="shared" ref="EG68:EG83" si="253">(Q68*$DR68)/12</f>
        <v>0</v>
      </c>
      <c r="EH68" s="23">
        <f t="shared" ref="EH68:EH83" si="254">(R68*$DR68)/12</f>
        <v>0</v>
      </c>
      <c r="EI68" s="23">
        <f t="shared" ref="EI68:EI83" si="255">(S68*$DR68)/12</f>
        <v>0</v>
      </c>
      <c r="EJ68" s="23">
        <f t="shared" ref="EJ68:EJ83" si="256">(T68*$DR68)/12</f>
        <v>0</v>
      </c>
      <c r="EK68" s="23">
        <f t="shared" ref="EK68:EK83" si="257">(U68*$DR68)/12</f>
        <v>0</v>
      </c>
      <c r="EL68" s="23">
        <f t="shared" ref="EL68:EL83" si="258">(V68*$DR68)/12</f>
        <v>0</v>
      </c>
      <c r="EM68" s="23">
        <f t="shared" ref="EM68:EM83" si="259">(W68*$DR68)/12</f>
        <v>0</v>
      </c>
      <c r="EN68" s="23">
        <f t="shared" ref="EN68:EN83" si="260">(X68*$DR68)/12</f>
        <v>0</v>
      </c>
      <c r="EO68" s="23">
        <f t="shared" ref="EO68:EO83" si="261">(Y68*$DR68)/12</f>
        <v>0</v>
      </c>
      <c r="EP68" s="23">
        <f t="shared" ref="EP68:EP83" si="262">(Z68*$DR68)/12</f>
        <v>0</v>
      </c>
      <c r="EQ68" s="23">
        <f t="shared" ref="EQ68:EQ83" si="263">(AA68*$DR68)/12</f>
        <v>0</v>
      </c>
      <c r="ER68" s="23">
        <f t="shared" ref="ER68:ER83" si="264">(AB68*$DR68)/12</f>
        <v>0</v>
      </c>
      <c r="ES68" s="23">
        <f t="shared" ref="ES68:ES83" si="265">(AC68*$DR68)/12</f>
        <v>0</v>
      </c>
      <c r="ET68" s="23">
        <f t="shared" ref="ET68:ET83" si="266">(AD68*$DR68)/12</f>
        <v>0</v>
      </c>
      <c r="EU68" s="23">
        <f t="shared" ref="EU68:EU83" si="267">(AE68*$DR68)/12</f>
        <v>0</v>
      </c>
      <c r="EV68" s="23">
        <f t="shared" ref="EV68:EV83" si="268">(AF68*$DR68)/12</f>
        <v>0</v>
      </c>
      <c r="EW68" s="23">
        <f t="shared" ref="EW68:EW83" si="269">(AG68*$DR68)/12</f>
        <v>0</v>
      </c>
      <c r="EX68" s="23">
        <f t="shared" ref="EX68:EX83" si="270">(AH68*$DR68)/12</f>
        <v>0</v>
      </c>
      <c r="EY68" s="23">
        <f t="shared" ref="EY68:EY83" si="271">(AI68*$DR68)/12</f>
        <v>0</v>
      </c>
      <c r="EZ68" s="23">
        <f t="shared" ref="EZ68:EZ83" si="272">(AJ68*$DR68)/12</f>
        <v>0</v>
      </c>
      <c r="FA68" s="23">
        <f t="shared" ref="FA68:FA83" si="273">(AK68*$DR68)/12</f>
        <v>0</v>
      </c>
      <c r="FB68" s="23">
        <f t="shared" ref="FB68:FB83" si="274">(AL68*$DR68)/12</f>
        <v>0</v>
      </c>
      <c r="FC68" s="23">
        <f t="shared" ref="FC68:FC83" si="275">(AM68*$DR68)/12</f>
        <v>0</v>
      </c>
      <c r="FD68" s="23">
        <f t="shared" ref="FD68:FD83" si="276">(AN68*$DR68)/12</f>
        <v>0</v>
      </c>
      <c r="FE68" s="23">
        <f t="shared" ref="FE68:FE83" si="277">(AO68*$DR68)/12</f>
        <v>0</v>
      </c>
      <c r="FF68" s="23">
        <f t="shared" ref="FF68:FF83" si="278">(AP68*$DR68)/12</f>
        <v>0</v>
      </c>
      <c r="FG68" s="23">
        <f t="shared" ref="FG68:FG83" si="279">(AQ68*$DR68)/12</f>
        <v>0</v>
      </c>
      <c r="FH68" s="23">
        <f t="shared" ref="FH68:FH83" si="280">(AR68*$DR68)/12</f>
        <v>0</v>
      </c>
      <c r="FI68" s="23">
        <f t="shared" ref="FI68:FI83" si="281">(AS68*$DR68)/12</f>
        <v>0</v>
      </c>
      <c r="FJ68" s="23">
        <f t="shared" ref="FJ68:FJ83" si="282">(AT68*$DR68)/12</f>
        <v>0</v>
      </c>
      <c r="FK68" s="23">
        <f t="shared" ref="FK68:FK83" si="283">(AU68*$DR68)/12</f>
        <v>0</v>
      </c>
      <c r="FL68" s="23">
        <f t="shared" ref="FL68:FL83" si="284">(AV68*$DR68)/12</f>
        <v>0</v>
      </c>
      <c r="FM68" s="23">
        <f t="shared" ref="FM68:FM83" si="285">(AW68*$DR68)/12</f>
        <v>0</v>
      </c>
      <c r="FN68" s="23">
        <f t="shared" ref="FN68:FN83" si="286">(AX68*$DR68)/12</f>
        <v>0</v>
      </c>
      <c r="FO68" s="23">
        <f t="shared" ref="FO68:FO83" si="287">(AY68*$DR68)/12</f>
        <v>0</v>
      </c>
      <c r="FP68" s="23">
        <f t="shared" ref="FP68:FP83" si="288">(AZ68*$DR68)/12</f>
        <v>0</v>
      </c>
      <c r="FQ68" s="23">
        <f t="shared" ref="FQ68:FQ83" si="289">(BA68*$DR68)/12</f>
        <v>0</v>
      </c>
      <c r="FR68" s="23">
        <f t="shared" ref="FR68:FR83" si="290">(BB68*$DR68)/12</f>
        <v>0</v>
      </c>
      <c r="FS68" s="23">
        <f t="shared" ref="FS68:FS83" si="291">(BC68*$DR68)/12</f>
        <v>0</v>
      </c>
      <c r="FT68" s="23">
        <f t="shared" ref="FT68:FT83" si="292">(BD68*$DR68)/12</f>
        <v>0</v>
      </c>
      <c r="FU68" s="23">
        <f t="shared" ref="FU68:FU83" si="293">(BE68*$DR68)/12</f>
        <v>0</v>
      </c>
      <c r="FV68" s="23">
        <f t="shared" ref="FV68:FV83" si="294">(BF68*$DR68)/12</f>
        <v>0</v>
      </c>
      <c r="FW68" s="23">
        <f t="shared" ref="FW68:FW83" si="295">(BG68*$DR68)/12</f>
        <v>0</v>
      </c>
      <c r="FX68" s="23">
        <f t="shared" ref="FX68:FX83" si="296">(BH68*$DR68)/12</f>
        <v>0</v>
      </c>
      <c r="FY68" s="23">
        <f t="shared" ref="FY68:FY83" si="297">(BI68*$DR68)/12</f>
        <v>0</v>
      </c>
      <c r="FZ68" s="23">
        <f t="shared" ref="FZ68:FZ83" si="298">(BJ68*$DR68)/12</f>
        <v>0</v>
      </c>
      <c r="GA68" s="23">
        <f t="shared" ref="GA68:GA83" si="299">(BK68*$DR68)/12</f>
        <v>0</v>
      </c>
      <c r="GB68" s="23">
        <f t="shared" ref="GB68:GB83" si="300">(BL68*$DR68)/12</f>
        <v>0</v>
      </c>
      <c r="GC68" s="23">
        <f t="shared" ref="GC68:GC83" si="301">(BM68*$DR68)/12</f>
        <v>0</v>
      </c>
      <c r="GD68" s="23">
        <f t="shared" ref="GD68:GD83" si="302">(BN68*$DR68)/12</f>
        <v>0</v>
      </c>
      <c r="GE68" s="23">
        <f t="shared" ref="GE68:GE83" si="303">(BO68*$DR68)/12</f>
        <v>0</v>
      </c>
      <c r="GF68" s="23">
        <f t="shared" ref="GF68:GF83" si="304">(BP68*$DR68)/12</f>
        <v>0</v>
      </c>
      <c r="GG68" s="23">
        <f t="shared" ref="GG68:GG83" si="305">(BQ68*$DR68)/12</f>
        <v>0</v>
      </c>
      <c r="GH68" s="23">
        <f t="shared" ref="GH68:GH83" si="306">(BR68*$DR68)/12</f>
        <v>0</v>
      </c>
      <c r="GI68" s="23">
        <f t="shared" ref="GI68:GI83" si="307">(BS68*$DR68)/12</f>
        <v>0</v>
      </c>
      <c r="GJ68" s="23">
        <f t="shared" ref="GJ68:GJ83" si="308">(BT68*$DR68)/12</f>
        <v>0</v>
      </c>
      <c r="GK68" s="23">
        <f t="shared" ref="GK68:GK83" si="309">(BU68*$DR68)/12</f>
        <v>0</v>
      </c>
      <c r="GL68" s="23">
        <f t="shared" ref="GL68:GL83" si="310">(BV68*$DR68)/12</f>
        <v>0</v>
      </c>
      <c r="GM68" s="23">
        <f t="shared" ref="GM68:GM83" si="311">(BW68*$DR68)/12</f>
        <v>0</v>
      </c>
      <c r="GN68" s="23">
        <f t="shared" ref="GN68:GN83" si="312">(BX68*$DR68)/12</f>
        <v>0</v>
      </c>
      <c r="GO68" s="23">
        <f t="shared" ref="GO68:GO83" si="313">(BY68*$DR68)/12</f>
        <v>0</v>
      </c>
      <c r="GP68" s="23">
        <f t="shared" ref="GP68:GP83" si="314">(BZ68*$DR68)/12</f>
        <v>0</v>
      </c>
      <c r="GQ68" s="23">
        <f t="shared" ref="GQ68:GQ83" si="315">(CA68*$DR68)/12</f>
        <v>0</v>
      </c>
      <c r="GR68" s="23">
        <f t="shared" ref="GR68:GR83" si="316">(CB68*$DR68)/12</f>
        <v>0</v>
      </c>
      <c r="GS68" s="23">
        <f t="shared" ref="GS68:GS83" si="317">(CC68*$DR68)/12</f>
        <v>0</v>
      </c>
      <c r="GT68" s="23">
        <f t="shared" ref="GT68:GT83" si="318">(CD68*$DR68)/12</f>
        <v>0</v>
      </c>
      <c r="GU68" s="23">
        <f t="shared" ref="GU68:GU83" si="319">(CE68*$DR68)/12</f>
        <v>0</v>
      </c>
      <c r="GV68" s="23">
        <f t="shared" ref="GV68:GV83" si="320">(CF68*$DR68)/12</f>
        <v>0</v>
      </c>
      <c r="GW68" s="23">
        <f t="shared" ref="GW68:GW83" si="321">(CG68*$DR68)/12</f>
        <v>0</v>
      </c>
      <c r="GX68" s="23">
        <f t="shared" ref="GX68:GX83" si="322">(CH68*$DR68)/12</f>
        <v>0</v>
      </c>
      <c r="GY68" s="23">
        <f t="shared" ref="GY68:GY83" si="323">(CI68*$DR68)/12</f>
        <v>0</v>
      </c>
      <c r="GZ68" s="23">
        <f t="shared" ref="GZ68:GZ83" si="324">(CJ68*$DR68)/12</f>
        <v>0</v>
      </c>
      <c r="HA68" s="23">
        <f t="shared" ref="HA68:HA83" si="325">(CK68*$DR68)/12</f>
        <v>0</v>
      </c>
      <c r="HB68" s="23">
        <f t="shared" ref="HB68:HB83" si="326">(CL68*$DR68)/12</f>
        <v>0</v>
      </c>
      <c r="HC68" s="23">
        <f t="shared" ref="HC68:HC83" si="327">(CM68*$DR68)/12</f>
        <v>0</v>
      </c>
      <c r="HD68" s="23">
        <f t="shared" ref="HD68:HD83" si="328">(CN68*$DR68)/12</f>
        <v>0</v>
      </c>
      <c r="HE68" s="23">
        <f t="shared" ref="HE68:HE83" si="329">(CO68*$DR68)/12</f>
        <v>0</v>
      </c>
      <c r="HF68" s="23">
        <f t="shared" ref="HF68:HF83" si="330">(CP68*$DR68)/12</f>
        <v>0</v>
      </c>
      <c r="HG68" s="23">
        <f t="shared" ref="HG68:HG83" si="331">(CQ68*$DR68)/12</f>
        <v>0</v>
      </c>
      <c r="HH68" s="23">
        <f t="shared" ref="HH68:HH83" si="332">(CR68*$DR68)/12</f>
        <v>0</v>
      </c>
      <c r="HI68" s="23">
        <f t="shared" ref="HI68:HI83" si="333">(CS68*$DR68)/12</f>
        <v>0</v>
      </c>
      <c r="HJ68" s="23">
        <f t="shared" ref="HJ68:HJ83" si="334">(CT68*$DR68)/12</f>
        <v>0</v>
      </c>
      <c r="HK68" s="23">
        <f t="shared" ref="HK68:HK83" si="335">(CU68*$DR68)/12</f>
        <v>0</v>
      </c>
      <c r="HL68" s="23">
        <f t="shared" ref="HL68:HL83" si="336">(CV68*$DR68)/12</f>
        <v>0</v>
      </c>
      <c r="HM68" s="23">
        <f t="shared" ref="HM68:HM83" si="337">(CW68*$DR68)/12</f>
        <v>0</v>
      </c>
      <c r="HN68" s="23">
        <f t="shared" ref="HN68:HN83" si="338">(CX68*$DR68)/12</f>
        <v>0</v>
      </c>
      <c r="HO68" s="23">
        <f t="shared" ref="HO68:HO83" si="339">(CY68*$DR68)/12</f>
        <v>0</v>
      </c>
      <c r="HP68" s="23">
        <f t="shared" ref="HP68:HP83" si="340">(CZ68*$DR68)/12</f>
        <v>0</v>
      </c>
      <c r="HQ68" s="23">
        <f t="shared" ref="HQ68:HQ83" si="341">(DA68*$DR68)/12</f>
        <v>0</v>
      </c>
      <c r="HR68" s="23">
        <f t="shared" ref="HR68:HR83" si="342">(DB68*$DR68)/12</f>
        <v>0</v>
      </c>
      <c r="HS68" s="23">
        <f t="shared" ref="HS68:HS83" si="343">(DC68*$DR68)/12</f>
        <v>0</v>
      </c>
      <c r="HT68" s="23">
        <f t="shared" ref="HT68:HT83" si="344">(DD68*$DR68)/12</f>
        <v>0</v>
      </c>
      <c r="HU68" s="23">
        <f t="shared" ref="HU68:HU83" si="345">(DE68*$DR68)/12</f>
        <v>0</v>
      </c>
      <c r="HV68" s="23">
        <f t="shared" ref="HV68:HV83" si="346">(DF68*$DR68)/12</f>
        <v>0</v>
      </c>
      <c r="HW68" s="23">
        <f t="shared" ref="HW68:HW83" si="347">(DG68*$DR68)/12</f>
        <v>0</v>
      </c>
      <c r="HX68" s="23">
        <f t="shared" ref="HX68:HX83" si="348">(DH68*$DR68)/12</f>
        <v>0</v>
      </c>
      <c r="HY68" s="23">
        <f t="shared" ref="HY68:HY83" si="349">(DI68*$DR68)/12</f>
        <v>0</v>
      </c>
      <c r="HZ68" s="23">
        <f t="shared" ref="HZ68:HZ83" si="350">(DJ68*$DR68)/12</f>
        <v>0</v>
      </c>
      <c r="IA68" s="23">
        <f t="shared" ref="IA68:IA83" si="351">(DK68*$DR68)/12</f>
        <v>0</v>
      </c>
      <c r="IB68" s="23">
        <f t="shared" ref="IB68:IB83" si="352">(DL68*$DR68)/12</f>
        <v>0</v>
      </c>
      <c r="IC68" s="23">
        <f t="shared" ref="IC68:IC83" si="353">(DM68*$DR68)/12</f>
        <v>0</v>
      </c>
      <c r="ID68" s="23">
        <f t="shared" ref="ID68:ID83" si="354">(DN68*$DR68)/12</f>
        <v>0</v>
      </c>
      <c r="IE68" s="23">
        <f t="shared" ref="IE68:IE83" si="355">SUM(DT68:ID68)</f>
        <v>0</v>
      </c>
      <c r="IH68" s="170"/>
    </row>
    <row r="69" spans="1:242" s="14" customFormat="1">
      <c r="A69" s="349">
        <f t="shared" si="119"/>
        <v>66</v>
      </c>
      <c r="B69" s="350" t="s">
        <v>345</v>
      </c>
      <c r="C69" s="221" t="s">
        <v>143</v>
      </c>
      <c r="D69" s="472">
        <v>0</v>
      </c>
      <c r="E69" s="472">
        <v>0</v>
      </c>
      <c r="F69" s="472">
        <v>6</v>
      </c>
      <c r="G69" s="472">
        <v>0</v>
      </c>
      <c r="H69" s="472">
        <v>0</v>
      </c>
      <c r="I69" s="472">
        <v>0</v>
      </c>
      <c r="J69" s="472">
        <v>0</v>
      </c>
      <c r="K69" s="472">
        <v>0</v>
      </c>
      <c r="L69" s="472">
        <v>6</v>
      </c>
      <c r="M69" s="221">
        <v>6</v>
      </c>
      <c r="N69" s="221">
        <v>6</v>
      </c>
      <c r="O69" s="221">
        <v>6</v>
      </c>
      <c r="P69" s="221">
        <v>6</v>
      </c>
      <c r="Q69" s="221">
        <v>6</v>
      </c>
      <c r="R69" s="221">
        <v>6</v>
      </c>
      <c r="S69" s="221">
        <v>2</v>
      </c>
      <c r="T69" s="221">
        <v>0</v>
      </c>
      <c r="U69" s="221">
        <v>2</v>
      </c>
      <c r="V69" s="221">
        <v>2</v>
      </c>
      <c r="W69" s="221">
        <v>0</v>
      </c>
      <c r="X69" s="221">
        <v>0</v>
      </c>
      <c r="Y69" s="221">
        <v>0</v>
      </c>
      <c r="Z69" s="221">
        <v>0</v>
      </c>
      <c r="AA69" s="221">
        <v>0</v>
      </c>
      <c r="AB69" s="221">
        <v>0</v>
      </c>
      <c r="AC69" s="221">
        <v>6</v>
      </c>
      <c r="AD69" s="221">
        <v>6</v>
      </c>
      <c r="AE69" s="221">
        <v>12</v>
      </c>
      <c r="AF69" s="221">
        <v>6</v>
      </c>
      <c r="AG69" s="221">
        <v>0</v>
      </c>
      <c r="AH69" s="221">
        <v>12</v>
      </c>
      <c r="AI69" s="221">
        <v>0</v>
      </c>
      <c r="AJ69" s="221">
        <v>0</v>
      </c>
      <c r="AK69" s="221">
        <v>0</v>
      </c>
      <c r="AL69" s="221">
        <v>6</v>
      </c>
      <c r="AM69" s="221">
        <v>20</v>
      </c>
      <c r="AN69" s="221">
        <v>2</v>
      </c>
      <c r="AO69" s="221">
        <v>0</v>
      </c>
      <c r="AP69" s="221">
        <v>6</v>
      </c>
      <c r="AQ69" s="221">
        <v>5</v>
      </c>
      <c r="AR69" s="221">
        <v>6</v>
      </c>
      <c r="AS69" s="221">
        <v>5</v>
      </c>
      <c r="AT69" s="221">
        <v>0</v>
      </c>
      <c r="AU69" s="221">
        <v>18</v>
      </c>
      <c r="AV69" s="221">
        <v>6</v>
      </c>
      <c r="AW69" s="221">
        <v>6</v>
      </c>
      <c r="AX69" s="221">
        <v>6</v>
      </c>
      <c r="AY69" s="221">
        <v>0</v>
      </c>
      <c r="AZ69" s="221">
        <v>0</v>
      </c>
      <c r="BA69" s="221">
        <v>0</v>
      </c>
      <c r="BB69" s="221">
        <v>0</v>
      </c>
      <c r="BC69" s="221">
        <v>0</v>
      </c>
      <c r="BD69" s="221">
        <v>0</v>
      </c>
      <c r="BE69" s="221">
        <v>0</v>
      </c>
      <c r="BF69" s="345">
        <v>2</v>
      </c>
      <c r="BG69" s="345">
        <v>0</v>
      </c>
      <c r="BH69" s="345">
        <v>0</v>
      </c>
      <c r="BI69" s="345">
        <v>0</v>
      </c>
      <c r="BJ69" s="345">
        <v>0</v>
      </c>
      <c r="BK69" s="345">
        <v>0</v>
      </c>
      <c r="BL69" s="345">
        <v>0</v>
      </c>
      <c r="BM69" s="345">
        <v>0</v>
      </c>
      <c r="BN69" s="345">
        <v>0</v>
      </c>
      <c r="BO69" s="345">
        <v>1</v>
      </c>
      <c r="BP69" s="345">
        <v>0</v>
      </c>
      <c r="BQ69" s="345">
        <v>0</v>
      </c>
      <c r="BR69" s="345">
        <v>0</v>
      </c>
      <c r="BS69" s="345">
        <v>1</v>
      </c>
      <c r="BT69" s="345">
        <v>1</v>
      </c>
      <c r="BU69" s="345">
        <v>6</v>
      </c>
      <c r="BV69" s="345">
        <v>1</v>
      </c>
      <c r="BW69" s="345">
        <v>1</v>
      </c>
      <c r="BX69" s="345">
        <v>6</v>
      </c>
      <c r="BY69" s="345">
        <v>1</v>
      </c>
      <c r="BZ69" s="221">
        <v>0</v>
      </c>
      <c r="CA69" s="221">
        <v>0</v>
      </c>
      <c r="CB69" s="221">
        <v>0</v>
      </c>
      <c r="CC69" s="221">
        <v>0</v>
      </c>
      <c r="CD69" s="221">
        <v>0</v>
      </c>
      <c r="CE69" s="221">
        <v>0</v>
      </c>
      <c r="CF69" s="221">
        <v>0</v>
      </c>
      <c r="CG69" s="221">
        <v>0</v>
      </c>
      <c r="CH69" s="221">
        <v>0</v>
      </c>
      <c r="CI69" s="221">
        <v>0</v>
      </c>
      <c r="CJ69" s="221">
        <v>0</v>
      </c>
      <c r="CK69" s="221">
        <v>0</v>
      </c>
      <c r="CL69" s="221">
        <v>0</v>
      </c>
      <c r="CM69" s="221">
        <v>0</v>
      </c>
      <c r="CN69" s="221">
        <v>0</v>
      </c>
      <c r="CO69" s="221">
        <v>0</v>
      </c>
      <c r="CP69" s="221">
        <v>0</v>
      </c>
      <c r="CQ69" s="221">
        <v>0</v>
      </c>
      <c r="CR69" s="221">
        <v>0</v>
      </c>
      <c r="CS69" s="221">
        <v>6</v>
      </c>
      <c r="CT69" s="221">
        <v>0</v>
      </c>
      <c r="CU69" s="221">
        <v>0</v>
      </c>
      <c r="CV69" s="221">
        <v>0</v>
      </c>
      <c r="CW69" s="221">
        <v>6</v>
      </c>
      <c r="CX69" s="221">
        <v>18</v>
      </c>
      <c r="CY69" s="221">
        <v>6</v>
      </c>
      <c r="CZ69" s="221">
        <v>6</v>
      </c>
      <c r="DA69" s="221">
        <v>6</v>
      </c>
      <c r="DB69" s="221">
        <v>6</v>
      </c>
      <c r="DC69" s="221">
        <v>6</v>
      </c>
      <c r="DD69" s="221">
        <v>0</v>
      </c>
      <c r="DE69" s="221">
        <v>0</v>
      </c>
      <c r="DF69" s="221">
        <v>0</v>
      </c>
      <c r="DG69" s="221">
        <v>0</v>
      </c>
      <c r="DH69" s="221">
        <v>0</v>
      </c>
      <c r="DI69" s="221">
        <v>0</v>
      </c>
      <c r="DJ69" s="221">
        <v>6</v>
      </c>
      <c r="DK69" s="399">
        <v>0</v>
      </c>
      <c r="DL69" s="221">
        <v>0</v>
      </c>
      <c r="DM69" s="221">
        <v>0</v>
      </c>
      <c r="DN69" s="221">
        <v>0</v>
      </c>
      <c r="DO69" s="400">
        <f t="shared" si="238"/>
        <v>268</v>
      </c>
      <c r="DP69" s="401">
        <f t="shared" ref="DP69:DP83" si="356">DO69/12</f>
        <v>22.333333333333332</v>
      </c>
      <c r="DQ69" s="204"/>
      <c r="DR69" s="203"/>
      <c r="DS69" s="21">
        <f t="shared" si="239"/>
        <v>0</v>
      </c>
      <c r="DT69" s="23">
        <f t="shared" si="240"/>
        <v>0</v>
      </c>
      <c r="DU69" s="23">
        <f t="shared" si="241"/>
        <v>0</v>
      </c>
      <c r="DV69" s="23">
        <f t="shared" si="242"/>
        <v>0</v>
      </c>
      <c r="DW69" s="23">
        <f t="shared" si="243"/>
        <v>0</v>
      </c>
      <c r="DX69" s="23">
        <f t="shared" si="244"/>
        <v>0</v>
      </c>
      <c r="DY69" s="23">
        <f t="shared" si="245"/>
        <v>0</v>
      </c>
      <c r="DZ69" s="23">
        <f t="shared" si="246"/>
        <v>0</v>
      </c>
      <c r="EA69" s="23">
        <f t="shared" si="247"/>
        <v>0</v>
      </c>
      <c r="EB69" s="23">
        <f t="shared" si="248"/>
        <v>0</v>
      </c>
      <c r="EC69" s="23">
        <f t="shared" si="249"/>
        <v>0</v>
      </c>
      <c r="ED69" s="23">
        <f t="shared" si="250"/>
        <v>0</v>
      </c>
      <c r="EE69" s="23">
        <f t="shared" si="251"/>
        <v>0</v>
      </c>
      <c r="EF69" s="23">
        <f t="shared" si="252"/>
        <v>0</v>
      </c>
      <c r="EG69" s="23">
        <f t="shared" si="253"/>
        <v>0</v>
      </c>
      <c r="EH69" s="23">
        <f t="shared" si="254"/>
        <v>0</v>
      </c>
      <c r="EI69" s="23">
        <f t="shared" si="255"/>
        <v>0</v>
      </c>
      <c r="EJ69" s="23">
        <f t="shared" si="256"/>
        <v>0</v>
      </c>
      <c r="EK69" s="23">
        <f t="shared" si="257"/>
        <v>0</v>
      </c>
      <c r="EL69" s="23">
        <f t="shared" si="258"/>
        <v>0</v>
      </c>
      <c r="EM69" s="23">
        <f t="shared" si="259"/>
        <v>0</v>
      </c>
      <c r="EN69" s="23">
        <f t="shared" si="260"/>
        <v>0</v>
      </c>
      <c r="EO69" s="23">
        <f t="shared" si="261"/>
        <v>0</v>
      </c>
      <c r="EP69" s="23">
        <f t="shared" si="262"/>
        <v>0</v>
      </c>
      <c r="EQ69" s="23">
        <f t="shared" si="263"/>
        <v>0</v>
      </c>
      <c r="ER69" s="23">
        <f t="shared" si="264"/>
        <v>0</v>
      </c>
      <c r="ES69" s="23">
        <f t="shared" si="265"/>
        <v>0</v>
      </c>
      <c r="ET69" s="23">
        <f t="shared" si="266"/>
        <v>0</v>
      </c>
      <c r="EU69" s="23">
        <f t="shared" si="267"/>
        <v>0</v>
      </c>
      <c r="EV69" s="23">
        <f t="shared" si="268"/>
        <v>0</v>
      </c>
      <c r="EW69" s="23">
        <f t="shared" si="269"/>
        <v>0</v>
      </c>
      <c r="EX69" s="23">
        <f t="shared" si="270"/>
        <v>0</v>
      </c>
      <c r="EY69" s="23">
        <f t="shared" si="271"/>
        <v>0</v>
      </c>
      <c r="EZ69" s="23">
        <f t="shared" si="272"/>
        <v>0</v>
      </c>
      <c r="FA69" s="23">
        <f t="shared" si="273"/>
        <v>0</v>
      </c>
      <c r="FB69" s="23">
        <f t="shared" si="274"/>
        <v>0</v>
      </c>
      <c r="FC69" s="23">
        <f t="shared" si="275"/>
        <v>0</v>
      </c>
      <c r="FD69" s="23">
        <f t="shared" si="276"/>
        <v>0</v>
      </c>
      <c r="FE69" s="23">
        <f t="shared" si="277"/>
        <v>0</v>
      </c>
      <c r="FF69" s="23">
        <f t="shared" si="278"/>
        <v>0</v>
      </c>
      <c r="FG69" s="23">
        <f t="shared" si="279"/>
        <v>0</v>
      </c>
      <c r="FH69" s="23">
        <f t="shared" si="280"/>
        <v>0</v>
      </c>
      <c r="FI69" s="23">
        <f t="shared" si="281"/>
        <v>0</v>
      </c>
      <c r="FJ69" s="23">
        <f t="shared" si="282"/>
        <v>0</v>
      </c>
      <c r="FK69" s="23">
        <f t="shared" si="283"/>
        <v>0</v>
      </c>
      <c r="FL69" s="23">
        <f t="shared" si="284"/>
        <v>0</v>
      </c>
      <c r="FM69" s="23">
        <f t="shared" si="285"/>
        <v>0</v>
      </c>
      <c r="FN69" s="23">
        <f t="shared" si="286"/>
        <v>0</v>
      </c>
      <c r="FO69" s="23">
        <f t="shared" si="287"/>
        <v>0</v>
      </c>
      <c r="FP69" s="23">
        <f t="shared" si="288"/>
        <v>0</v>
      </c>
      <c r="FQ69" s="23">
        <f t="shared" si="289"/>
        <v>0</v>
      </c>
      <c r="FR69" s="23">
        <f t="shared" si="290"/>
        <v>0</v>
      </c>
      <c r="FS69" s="23">
        <f t="shared" si="291"/>
        <v>0</v>
      </c>
      <c r="FT69" s="23">
        <f t="shared" si="292"/>
        <v>0</v>
      </c>
      <c r="FU69" s="23">
        <f t="shared" si="293"/>
        <v>0</v>
      </c>
      <c r="FV69" s="23">
        <f t="shared" si="294"/>
        <v>0</v>
      </c>
      <c r="FW69" s="23">
        <f t="shared" si="295"/>
        <v>0</v>
      </c>
      <c r="FX69" s="23">
        <f t="shared" si="296"/>
        <v>0</v>
      </c>
      <c r="FY69" s="23">
        <f t="shared" si="297"/>
        <v>0</v>
      </c>
      <c r="FZ69" s="23">
        <f t="shared" si="298"/>
        <v>0</v>
      </c>
      <c r="GA69" s="23">
        <f t="shared" si="299"/>
        <v>0</v>
      </c>
      <c r="GB69" s="23">
        <f t="shared" si="300"/>
        <v>0</v>
      </c>
      <c r="GC69" s="23">
        <f t="shared" si="301"/>
        <v>0</v>
      </c>
      <c r="GD69" s="23">
        <f t="shared" si="302"/>
        <v>0</v>
      </c>
      <c r="GE69" s="23">
        <f t="shared" si="303"/>
        <v>0</v>
      </c>
      <c r="GF69" s="23">
        <f t="shared" si="304"/>
        <v>0</v>
      </c>
      <c r="GG69" s="23">
        <f t="shared" si="305"/>
        <v>0</v>
      </c>
      <c r="GH69" s="23">
        <f t="shared" si="306"/>
        <v>0</v>
      </c>
      <c r="GI69" s="23">
        <f t="shared" si="307"/>
        <v>0</v>
      </c>
      <c r="GJ69" s="23">
        <f t="shared" si="308"/>
        <v>0</v>
      </c>
      <c r="GK69" s="23">
        <f t="shared" si="309"/>
        <v>0</v>
      </c>
      <c r="GL69" s="23">
        <f t="shared" si="310"/>
        <v>0</v>
      </c>
      <c r="GM69" s="23">
        <f t="shared" si="311"/>
        <v>0</v>
      </c>
      <c r="GN69" s="23">
        <f t="shared" si="312"/>
        <v>0</v>
      </c>
      <c r="GO69" s="23">
        <f t="shared" si="313"/>
        <v>0</v>
      </c>
      <c r="GP69" s="23">
        <f t="shared" si="314"/>
        <v>0</v>
      </c>
      <c r="GQ69" s="23">
        <f t="shared" si="315"/>
        <v>0</v>
      </c>
      <c r="GR69" s="23">
        <f t="shared" si="316"/>
        <v>0</v>
      </c>
      <c r="GS69" s="23">
        <f t="shared" si="317"/>
        <v>0</v>
      </c>
      <c r="GT69" s="23">
        <f t="shared" si="318"/>
        <v>0</v>
      </c>
      <c r="GU69" s="23">
        <f t="shared" si="319"/>
        <v>0</v>
      </c>
      <c r="GV69" s="23">
        <f t="shared" si="320"/>
        <v>0</v>
      </c>
      <c r="GW69" s="23">
        <f t="shared" si="321"/>
        <v>0</v>
      </c>
      <c r="GX69" s="23">
        <f t="shared" si="322"/>
        <v>0</v>
      </c>
      <c r="GY69" s="23">
        <f t="shared" si="323"/>
        <v>0</v>
      </c>
      <c r="GZ69" s="23">
        <f t="shared" si="324"/>
        <v>0</v>
      </c>
      <c r="HA69" s="23">
        <f t="shared" si="325"/>
        <v>0</v>
      </c>
      <c r="HB69" s="23">
        <f t="shared" si="326"/>
        <v>0</v>
      </c>
      <c r="HC69" s="23">
        <f t="shared" si="327"/>
        <v>0</v>
      </c>
      <c r="HD69" s="23">
        <f t="shared" si="328"/>
        <v>0</v>
      </c>
      <c r="HE69" s="23">
        <f t="shared" si="329"/>
        <v>0</v>
      </c>
      <c r="HF69" s="23">
        <f t="shared" si="330"/>
        <v>0</v>
      </c>
      <c r="HG69" s="23">
        <f t="shared" si="331"/>
        <v>0</v>
      </c>
      <c r="HH69" s="23">
        <f t="shared" si="332"/>
        <v>0</v>
      </c>
      <c r="HI69" s="23">
        <f t="shared" si="333"/>
        <v>0</v>
      </c>
      <c r="HJ69" s="23">
        <f t="shared" si="334"/>
        <v>0</v>
      </c>
      <c r="HK69" s="23">
        <f t="shared" si="335"/>
        <v>0</v>
      </c>
      <c r="HL69" s="23">
        <f t="shared" si="336"/>
        <v>0</v>
      </c>
      <c r="HM69" s="23">
        <f t="shared" si="337"/>
        <v>0</v>
      </c>
      <c r="HN69" s="23">
        <f t="shared" si="338"/>
        <v>0</v>
      </c>
      <c r="HO69" s="23">
        <f t="shared" si="339"/>
        <v>0</v>
      </c>
      <c r="HP69" s="23">
        <f t="shared" si="340"/>
        <v>0</v>
      </c>
      <c r="HQ69" s="23">
        <f t="shared" si="341"/>
        <v>0</v>
      </c>
      <c r="HR69" s="23">
        <f t="shared" si="342"/>
        <v>0</v>
      </c>
      <c r="HS69" s="23">
        <f t="shared" si="343"/>
        <v>0</v>
      </c>
      <c r="HT69" s="23">
        <f t="shared" si="344"/>
        <v>0</v>
      </c>
      <c r="HU69" s="23">
        <f t="shared" si="345"/>
        <v>0</v>
      </c>
      <c r="HV69" s="23">
        <f t="shared" si="346"/>
        <v>0</v>
      </c>
      <c r="HW69" s="23">
        <f t="shared" si="347"/>
        <v>0</v>
      </c>
      <c r="HX69" s="23">
        <f t="shared" si="348"/>
        <v>0</v>
      </c>
      <c r="HY69" s="23">
        <f t="shared" si="349"/>
        <v>0</v>
      </c>
      <c r="HZ69" s="23">
        <f t="shared" si="350"/>
        <v>0</v>
      </c>
      <c r="IA69" s="23">
        <f t="shared" si="351"/>
        <v>0</v>
      </c>
      <c r="IB69" s="23">
        <f t="shared" si="352"/>
        <v>0</v>
      </c>
      <c r="IC69" s="23">
        <f t="shared" si="353"/>
        <v>0</v>
      </c>
      <c r="ID69" s="23">
        <f t="shared" si="354"/>
        <v>0</v>
      </c>
      <c r="IE69" s="23">
        <f t="shared" si="355"/>
        <v>0</v>
      </c>
      <c r="IH69" s="170"/>
    </row>
    <row r="70" spans="1:242" s="14" customFormat="1">
      <c r="A70" s="349">
        <f t="shared" ref="A70:A83" si="357">A69+1</f>
        <v>67</v>
      </c>
      <c r="B70" s="350" t="s">
        <v>346</v>
      </c>
      <c r="C70" s="221" t="s">
        <v>143</v>
      </c>
      <c r="D70" s="472">
        <v>0</v>
      </c>
      <c r="E70" s="472">
        <v>0</v>
      </c>
      <c r="F70" s="472">
        <v>6</v>
      </c>
      <c r="G70" s="472">
        <v>0</v>
      </c>
      <c r="H70" s="472">
        <v>0</v>
      </c>
      <c r="I70" s="472">
        <v>0</v>
      </c>
      <c r="J70" s="472">
        <v>0</v>
      </c>
      <c r="K70" s="472">
        <v>0</v>
      </c>
      <c r="L70" s="472">
        <v>0</v>
      </c>
      <c r="M70" s="221">
        <v>0</v>
      </c>
      <c r="N70" s="221">
        <v>0</v>
      </c>
      <c r="O70" s="221">
        <v>0</v>
      </c>
      <c r="P70" s="221">
        <v>0</v>
      </c>
      <c r="Q70" s="221">
        <v>0</v>
      </c>
      <c r="R70" s="221">
        <v>0</v>
      </c>
      <c r="S70" s="221">
        <v>2</v>
      </c>
      <c r="T70" s="221">
        <v>6</v>
      </c>
      <c r="U70" s="221">
        <v>2</v>
      </c>
      <c r="V70" s="221">
        <v>2</v>
      </c>
      <c r="W70" s="221">
        <v>2</v>
      </c>
      <c r="X70" s="221">
        <v>2</v>
      </c>
      <c r="Y70" s="221">
        <v>2</v>
      </c>
      <c r="Z70" s="221">
        <v>2</v>
      </c>
      <c r="AA70" s="221">
        <v>2</v>
      </c>
      <c r="AB70" s="336">
        <v>2</v>
      </c>
      <c r="AC70" s="221">
        <v>0</v>
      </c>
      <c r="AD70" s="221">
        <v>0</v>
      </c>
      <c r="AE70" s="221">
        <v>0</v>
      </c>
      <c r="AF70" s="221">
        <v>0</v>
      </c>
      <c r="AG70" s="221">
        <v>0</v>
      </c>
      <c r="AH70" s="221">
        <v>0</v>
      </c>
      <c r="AI70" s="221">
        <v>0</v>
      </c>
      <c r="AJ70" s="221">
        <v>6</v>
      </c>
      <c r="AK70" s="221">
        <v>0</v>
      </c>
      <c r="AL70" s="221">
        <v>0</v>
      </c>
      <c r="AM70" s="221">
        <v>20</v>
      </c>
      <c r="AN70" s="221">
        <v>2</v>
      </c>
      <c r="AO70" s="221">
        <v>0</v>
      </c>
      <c r="AP70" s="221">
        <v>6</v>
      </c>
      <c r="AQ70" s="221">
        <v>5</v>
      </c>
      <c r="AR70" s="221">
        <v>6</v>
      </c>
      <c r="AS70" s="221">
        <v>5</v>
      </c>
      <c r="AT70" s="221">
        <v>6</v>
      </c>
      <c r="AU70" s="221">
        <v>6</v>
      </c>
      <c r="AV70" s="221">
        <v>6</v>
      </c>
      <c r="AW70" s="221">
        <v>6</v>
      </c>
      <c r="AX70" s="221">
        <v>0</v>
      </c>
      <c r="AY70" s="221">
        <v>6</v>
      </c>
      <c r="AZ70" s="221">
        <v>6</v>
      </c>
      <c r="BA70" s="221">
        <v>0</v>
      </c>
      <c r="BB70" s="221">
        <v>0</v>
      </c>
      <c r="BC70" s="221">
        <v>0</v>
      </c>
      <c r="BD70" s="221">
        <v>0</v>
      </c>
      <c r="BE70" s="221">
        <v>3</v>
      </c>
      <c r="BF70" s="43">
        <v>0</v>
      </c>
      <c r="BG70" s="345">
        <v>0</v>
      </c>
      <c r="BH70" s="345">
        <v>0</v>
      </c>
      <c r="BI70" s="345">
        <v>0</v>
      </c>
      <c r="BJ70" s="345">
        <v>0</v>
      </c>
      <c r="BK70" s="345">
        <v>0</v>
      </c>
      <c r="BL70" s="345">
        <v>0</v>
      </c>
      <c r="BM70" s="345">
        <v>0</v>
      </c>
      <c r="BN70" s="345">
        <v>0</v>
      </c>
      <c r="BO70" s="345">
        <v>0</v>
      </c>
      <c r="BP70" s="345">
        <v>0</v>
      </c>
      <c r="BQ70" s="345">
        <v>0</v>
      </c>
      <c r="BR70" s="345">
        <v>0</v>
      </c>
      <c r="BS70" s="345">
        <v>1</v>
      </c>
      <c r="BT70" s="345">
        <v>1</v>
      </c>
      <c r="BU70" s="345">
        <v>6</v>
      </c>
      <c r="BV70" s="345">
        <v>1</v>
      </c>
      <c r="BW70" s="345">
        <v>1</v>
      </c>
      <c r="BX70" s="345">
        <v>1</v>
      </c>
      <c r="BY70" s="345">
        <v>1</v>
      </c>
      <c r="BZ70" s="221">
        <v>0</v>
      </c>
      <c r="CA70" s="221">
        <v>0</v>
      </c>
      <c r="CB70" s="221">
        <v>0</v>
      </c>
      <c r="CC70" s="221">
        <v>0</v>
      </c>
      <c r="CD70" s="221">
        <v>0</v>
      </c>
      <c r="CE70" s="221">
        <v>0</v>
      </c>
      <c r="CF70" s="221">
        <v>0</v>
      </c>
      <c r="CG70" s="221">
        <v>0</v>
      </c>
      <c r="CH70" s="221">
        <v>0</v>
      </c>
      <c r="CI70" s="221">
        <v>0</v>
      </c>
      <c r="CJ70" s="221">
        <v>0</v>
      </c>
      <c r="CK70" s="221">
        <v>0</v>
      </c>
      <c r="CL70" s="221">
        <v>0</v>
      </c>
      <c r="CM70" s="221">
        <v>0</v>
      </c>
      <c r="CN70" s="221">
        <v>0</v>
      </c>
      <c r="CO70" s="221">
        <v>0</v>
      </c>
      <c r="CP70" s="221">
        <v>0</v>
      </c>
      <c r="CQ70" s="221">
        <v>6</v>
      </c>
      <c r="CR70" s="221">
        <v>0</v>
      </c>
      <c r="CS70" s="221">
        <v>6</v>
      </c>
      <c r="CT70" s="221">
        <v>0</v>
      </c>
      <c r="CU70" s="221">
        <v>6</v>
      </c>
      <c r="CV70" s="221">
        <v>6</v>
      </c>
      <c r="CW70" s="221">
        <v>0</v>
      </c>
      <c r="CX70" s="221">
        <v>18</v>
      </c>
      <c r="CY70" s="221">
        <v>6</v>
      </c>
      <c r="CZ70" s="221">
        <v>6</v>
      </c>
      <c r="DA70" s="221">
        <v>6</v>
      </c>
      <c r="DB70" s="221">
        <v>6</v>
      </c>
      <c r="DC70" s="221">
        <v>6</v>
      </c>
      <c r="DD70" s="221">
        <v>6</v>
      </c>
      <c r="DE70" s="221">
        <v>0</v>
      </c>
      <c r="DF70" s="221">
        <v>0</v>
      </c>
      <c r="DG70" s="221">
        <v>0</v>
      </c>
      <c r="DH70" s="221">
        <v>0</v>
      </c>
      <c r="DI70" s="221">
        <v>0</v>
      </c>
      <c r="DJ70" s="221">
        <v>6</v>
      </c>
      <c r="DK70" s="399">
        <v>0</v>
      </c>
      <c r="DL70" s="221">
        <v>0</v>
      </c>
      <c r="DM70" s="221">
        <v>0</v>
      </c>
      <c r="DN70" s="221">
        <v>0</v>
      </c>
      <c r="DO70" s="400">
        <f t="shared" si="238"/>
        <v>215</v>
      </c>
      <c r="DP70" s="401">
        <f t="shared" si="356"/>
        <v>17.916666666666668</v>
      </c>
      <c r="DQ70" s="204"/>
      <c r="DR70" s="203"/>
      <c r="DS70" s="21">
        <f t="shared" si="239"/>
        <v>0</v>
      </c>
      <c r="DT70" s="23">
        <f t="shared" si="240"/>
        <v>0</v>
      </c>
      <c r="DU70" s="23">
        <f t="shared" si="241"/>
        <v>0</v>
      </c>
      <c r="DV70" s="23">
        <f t="shared" si="242"/>
        <v>0</v>
      </c>
      <c r="DW70" s="23">
        <f t="shared" si="243"/>
        <v>0</v>
      </c>
      <c r="DX70" s="23">
        <f t="shared" si="244"/>
        <v>0</v>
      </c>
      <c r="DY70" s="23">
        <f t="shared" si="245"/>
        <v>0</v>
      </c>
      <c r="DZ70" s="23">
        <f t="shared" si="246"/>
        <v>0</v>
      </c>
      <c r="EA70" s="23">
        <f t="shared" si="247"/>
        <v>0</v>
      </c>
      <c r="EB70" s="23">
        <f t="shared" si="248"/>
        <v>0</v>
      </c>
      <c r="EC70" s="23">
        <f t="shared" si="249"/>
        <v>0</v>
      </c>
      <c r="ED70" s="23">
        <f t="shared" si="250"/>
        <v>0</v>
      </c>
      <c r="EE70" s="23">
        <f t="shared" si="251"/>
        <v>0</v>
      </c>
      <c r="EF70" s="23">
        <f t="shared" si="252"/>
        <v>0</v>
      </c>
      <c r="EG70" s="23">
        <f t="shared" si="253"/>
        <v>0</v>
      </c>
      <c r="EH70" s="23">
        <f t="shared" si="254"/>
        <v>0</v>
      </c>
      <c r="EI70" s="23">
        <f t="shared" si="255"/>
        <v>0</v>
      </c>
      <c r="EJ70" s="23">
        <f t="shared" si="256"/>
        <v>0</v>
      </c>
      <c r="EK70" s="23">
        <f t="shared" si="257"/>
        <v>0</v>
      </c>
      <c r="EL70" s="23">
        <f t="shared" si="258"/>
        <v>0</v>
      </c>
      <c r="EM70" s="23">
        <f t="shared" si="259"/>
        <v>0</v>
      </c>
      <c r="EN70" s="23">
        <f t="shared" si="260"/>
        <v>0</v>
      </c>
      <c r="EO70" s="23">
        <f t="shared" si="261"/>
        <v>0</v>
      </c>
      <c r="EP70" s="23">
        <f t="shared" si="262"/>
        <v>0</v>
      </c>
      <c r="EQ70" s="23">
        <f t="shared" si="263"/>
        <v>0</v>
      </c>
      <c r="ER70" s="23">
        <f t="shared" si="264"/>
        <v>0</v>
      </c>
      <c r="ES70" s="23">
        <f t="shared" si="265"/>
        <v>0</v>
      </c>
      <c r="ET70" s="23">
        <f t="shared" si="266"/>
        <v>0</v>
      </c>
      <c r="EU70" s="23">
        <f t="shared" si="267"/>
        <v>0</v>
      </c>
      <c r="EV70" s="23">
        <f t="shared" si="268"/>
        <v>0</v>
      </c>
      <c r="EW70" s="23">
        <f t="shared" si="269"/>
        <v>0</v>
      </c>
      <c r="EX70" s="23">
        <f t="shared" si="270"/>
        <v>0</v>
      </c>
      <c r="EY70" s="23">
        <f t="shared" si="271"/>
        <v>0</v>
      </c>
      <c r="EZ70" s="23">
        <f t="shared" si="272"/>
        <v>0</v>
      </c>
      <c r="FA70" s="23">
        <f t="shared" si="273"/>
        <v>0</v>
      </c>
      <c r="FB70" s="23">
        <f t="shared" si="274"/>
        <v>0</v>
      </c>
      <c r="FC70" s="23">
        <f t="shared" si="275"/>
        <v>0</v>
      </c>
      <c r="FD70" s="23">
        <f t="shared" si="276"/>
        <v>0</v>
      </c>
      <c r="FE70" s="23">
        <f t="shared" si="277"/>
        <v>0</v>
      </c>
      <c r="FF70" s="23">
        <f t="shared" si="278"/>
        <v>0</v>
      </c>
      <c r="FG70" s="23">
        <f t="shared" si="279"/>
        <v>0</v>
      </c>
      <c r="FH70" s="23">
        <f t="shared" si="280"/>
        <v>0</v>
      </c>
      <c r="FI70" s="23">
        <f t="shared" si="281"/>
        <v>0</v>
      </c>
      <c r="FJ70" s="23">
        <f t="shared" si="282"/>
        <v>0</v>
      </c>
      <c r="FK70" s="23">
        <f t="shared" si="283"/>
        <v>0</v>
      </c>
      <c r="FL70" s="23">
        <f t="shared" si="284"/>
        <v>0</v>
      </c>
      <c r="FM70" s="23">
        <f t="shared" si="285"/>
        <v>0</v>
      </c>
      <c r="FN70" s="23">
        <f t="shared" si="286"/>
        <v>0</v>
      </c>
      <c r="FO70" s="23">
        <f t="shared" si="287"/>
        <v>0</v>
      </c>
      <c r="FP70" s="23">
        <f t="shared" si="288"/>
        <v>0</v>
      </c>
      <c r="FQ70" s="23">
        <f t="shared" si="289"/>
        <v>0</v>
      </c>
      <c r="FR70" s="23">
        <f t="shared" si="290"/>
        <v>0</v>
      </c>
      <c r="FS70" s="23">
        <f t="shared" si="291"/>
        <v>0</v>
      </c>
      <c r="FT70" s="23">
        <f t="shared" si="292"/>
        <v>0</v>
      </c>
      <c r="FU70" s="23">
        <f t="shared" si="293"/>
        <v>0</v>
      </c>
      <c r="FV70" s="23">
        <f t="shared" si="294"/>
        <v>0</v>
      </c>
      <c r="FW70" s="23">
        <f t="shared" si="295"/>
        <v>0</v>
      </c>
      <c r="FX70" s="23">
        <f t="shared" si="296"/>
        <v>0</v>
      </c>
      <c r="FY70" s="23">
        <f t="shared" si="297"/>
        <v>0</v>
      </c>
      <c r="FZ70" s="23">
        <f t="shared" si="298"/>
        <v>0</v>
      </c>
      <c r="GA70" s="23">
        <f t="shared" si="299"/>
        <v>0</v>
      </c>
      <c r="GB70" s="23">
        <f t="shared" si="300"/>
        <v>0</v>
      </c>
      <c r="GC70" s="23">
        <f t="shared" si="301"/>
        <v>0</v>
      </c>
      <c r="GD70" s="23">
        <f t="shared" si="302"/>
        <v>0</v>
      </c>
      <c r="GE70" s="23">
        <f t="shared" si="303"/>
        <v>0</v>
      </c>
      <c r="GF70" s="23">
        <f t="shared" si="304"/>
        <v>0</v>
      </c>
      <c r="GG70" s="23">
        <f t="shared" si="305"/>
        <v>0</v>
      </c>
      <c r="GH70" s="23">
        <f t="shared" si="306"/>
        <v>0</v>
      </c>
      <c r="GI70" s="23">
        <f t="shared" si="307"/>
        <v>0</v>
      </c>
      <c r="GJ70" s="23">
        <f t="shared" si="308"/>
        <v>0</v>
      </c>
      <c r="GK70" s="23">
        <f t="shared" si="309"/>
        <v>0</v>
      </c>
      <c r="GL70" s="23">
        <f t="shared" si="310"/>
        <v>0</v>
      </c>
      <c r="GM70" s="23">
        <f t="shared" si="311"/>
        <v>0</v>
      </c>
      <c r="GN70" s="23">
        <f t="shared" si="312"/>
        <v>0</v>
      </c>
      <c r="GO70" s="23">
        <f t="shared" si="313"/>
        <v>0</v>
      </c>
      <c r="GP70" s="23">
        <f t="shared" si="314"/>
        <v>0</v>
      </c>
      <c r="GQ70" s="23">
        <f t="shared" si="315"/>
        <v>0</v>
      </c>
      <c r="GR70" s="23">
        <f t="shared" si="316"/>
        <v>0</v>
      </c>
      <c r="GS70" s="23">
        <f t="shared" si="317"/>
        <v>0</v>
      </c>
      <c r="GT70" s="23">
        <f t="shared" si="318"/>
        <v>0</v>
      </c>
      <c r="GU70" s="23">
        <f t="shared" si="319"/>
        <v>0</v>
      </c>
      <c r="GV70" s="23">
        <f t="shared" si="320"/>
        <v>0</v>
      </c>
      <c r="GW70" s="23">
        <f t="shared" si="321"/>
        <v>0</v>
      </c>
      <c r="GX70" s="23">
        <f t="shared" si="322"/>
        <v>0</v>
      </c>
      <c r="GY70" s="23">
        <f t="shared" si="323"/>
        <v>0</v>
      </c>
      <c r="GZ70" s="23">
        <f t="shared" si="324"/>
        <v>0</v>
      </c>
      <c r="HA70" s="23">
        <f t="shared" si="325"/>
        <v>0</v>
      </c>
      <c r="HB70" s="23">
        <f t="shared" si="326"/>
        <v>0</v>
      </c>
      <c r="HC70" s="23">
        <f t="shared" si="327"/>
        <v>0</v>
      </c>
      <c r="HD70" s="23">
        <f t="shared" si="328"/>
        <v>0</v>
      </c>
      <c r="HE70" s="23">
        <f t="shared" si="329"/>
        <v>0</v>
      </c>
      <c r="HF70" s="23">
        <f t="shared" si="330"/>
        <v>0</v>
      </c>
      <c r="HG70" s="23">
        <f t="shared" si="331"/>
        <v>0</v>
      </c>
      <c r="HH70" s="23">
        <f t="shared" si="332"/>
        <v>0</v>
      </c>
      <c r="HI70" s="23">
        <f t="shared" si="333"/>
        <v>0</v>
      </c>
      <c r="HJ70" s="23">
        <f t="shared" si="334"/>
        <v>0</v>
      </c>
      <c r="HK70" s="23">
        <f t="shared" si="335"/>
        <v>0</v>
      </c>
      <c r="HL70" s="23">
        <f t="shared" si="336"/>
        <v>0</v>
      </c>
      <c r="HM70" s="23">
        <f t="shared" si="337"/>
        <v>0</v>
      </c>
      <c r="HN70" s="23">
        <f t="shared" si="338"/>
        <v>0</v>
      </c>
      <c r="HO70" s="23">
        <f t="shared" si="339"/>
        <v>0</v>
      </c>
      <c r="HP70" s="23">
        <f t="shared" si="340"/>
        <v>0</v>
      </c>
      <c r="HQ70" s="23">
        <f t="shared" si="341"/>
        <v>0</v>
      </c>
      <c r="HR70" s="23">
        <f t="shared" si="342"/>
        <v>0</v>
      </c>
      <c r="HS70" s="23">
        <f t="shared" si="343"/>
        <v>0</v>
      </c>
      <c r="HT70" s="23">
        <f t="shared" si="344"/>
        <v>0</v>
      </c>
      <c r="HU70" s="23">
        <f t="shared" si="345"/>
        <v>0</v>
      </c>
      <c r="HV70" s="23">
        <f t="shared" si="346"/>
        <v>0</v>
      </c>
      <c r="HW70" s="23">
        <f t="shared" si="347"/>
        <v>0</v>
      </c>
      <c r="HX70" s="23">
        <f t="shared" si="348"/>
        <v>0</v>
      </c>
      <c r="HY70" s="23">
        <f t="shared" si="349"/>
        <v>0</v>
      </c>
      <c r="HZ70" s="23">
        <f t="shared" si="350"/>
        <v>0</v>
      </c>
      <c r="IA70" s="23">
        <f t="shared" si="351"/>
        <v>0</v>
      </c>
      <c r="IB70" s="23">
        <f t="shared" si="352"/>
        <v>0</v>
      </c>
      <c r="IC70" s="23">
        <f t="shared" si="353"/>
        <v>0</v>
      </c>
      <c r="ID70" s="23">
        <f t="shared" si="354"/>
        <v>0</v>
      </c>
      <c r="IE70" s="23">
        <f t="shared" si="355"/>
        <v>0</v>
      </c>
      <c r="IH70" s="170"/>
    </row>
    <row r="71" spans="1:242" s="14" customFormat="1">
      <c r="A71" s="349">
        <f t="shared" si="357"/>
        <v>68</v>
      </c>
      <c r="B71" s="350" t="s">
        <v>380</v>
      </c>
      <c r="C71" s="221" t="s">
        <v>143</v>
      </c>
      <c r="D71" s="472">
        <v>0</v>
      </c>
      <c r="E71" s="472">
        <v>0</v>
      </c>
      <c r="F71" s="472">
        <v>0</v>
      </c>
      <c r="G71" s="472">
        <v>0</v>
      </c>
      <c r="H71" s="472">
        <v>0</v>
      </c>
      <c r="I71" s="472">
        <v>0</v>
      </c>
      <c r="J71" s="472">
        <v>0</v>
      </c>
      <c r="K71" s="472">
        <v>0</v>
      </c>
      <c r="L71" s="472">
        <v>0</v>
      </c>
      <c r="M71" s="221">
        <v>0</v>
      </c>
      <c r="N71" s="221">
        <v>0</v>
      </c>
      <c r="O71" s="221">
        <v>0</v>
      </c>
      <c r="P71" s="221">
        <v>0</v>
      </c>
      <c r="Q71" s="221">
        <v>0</v>
      </c>
      <c r="R71" s="221">
        <v>0</v>
      </c>
      <c r="S71" s="221">
        <v>0</v>
      </c>
      <c r="T71" s="221">
        <v>0</v>
      </c>
      <c r="U71" s="221">
        <v>0</v>
      </c>
      <c r="V71" s="221">
        <v>0</v>
      </c>
      <c r="W71" s="221">
        <v>0</v>
      </c>
      <c r="X71" s="221">
        <v>0</v>
      </c>
      <c r="Y71" s="221">
        <v>0</v>
      </c>
      <c r="Z71" s="221">
        <v>0</v>
      </c>
      <c r="AA71" s="221">
        <v>0</v>
      </c>
      <c r="AB71" s="221">
        <v>0</v>
      </c>
      <c r="AC71" s="221">
        <v>0</v>
      </c>
      <c r="AD71" s="221">
        <v>0</v>
      </c>
      <c r="AE71" s="221">
        <v>0</v>
      </c>
      <c r="AF71" s="221">
        <v>0</v>
      </c>
      <c r="AG71" s="221">
        <v>0</v>
      </c>
      <c r="AH71" s="221">
        <v>0</v>
      </c>
      <c r="AI71" s="221">
        <v>0</v>
      </c>
      <c r="AJ71" s="221">
        <v>0</v>
      </c>
      <c r="AK71" s="221">
        <v>0</v>
      </c>
      <c r="AL71" s="221">
        <v>0</v>
      </c>
      <c r="AM71" s="221">
        <v>5</v>
      </c>
      <c r="AN71" s="221">
        <v>2</v>
      </c>
      <c r="AO71" s="221">
        <v>0</v>
      </c>
      <c r="AP71" s="221">
        <v>6</v>
      </c>
      <c r="AQ71" s="221">
        <v>5</v>
      </c>
      <c r="AR71" s="221">
        <v>0</v>
      </c>
      <c r="AS71" s="221">
        <v>5</v>
      </c>
      <c r="AT71" s="221">
        <v>0</v>
      </c>
      <c r="AU71" s="221">
        <v>6</v>
      </c>
      <c r="AV71" s="221">
        <v>6</v>
      </c>
      <c r="AW71" s="221">
        <v>0</v>
      </c>
      <c r="AX71" s="221">
        <v>0</v>
      </c>
      <c r="AY71" s="221">
        <v>0</v>
      </c>
      <c r="AZ71" s="221">
        <v>0</v>
      </c>
      <c r="BA71" s="221">
        <v>0</v>
      </c>
      <c r="BB71" s="221">
        <v>0</v>
      </c>
      <c r="BC71" s="221">
        <v>0</v>
      </c>
      <c r="BD71" s="221">
        <v>0</v>
      </c>
      <c r="BE71" s="221">
        <v>0</v>
      </c>
      <c r="BF71" s="43">
        <v>0</v>
      </c>
      <c r="BG71" s="345">
        <v>0</v>
      </c>
      <c r="BH71" s="345">
        <v>0</v>
      </c>
      <c r="BI71" s="345">
        <v>0</v>
      </c>
      <c r="BJ71" s="345">
        <v>0</v>
      </c>
      <c r="BK71" s="345">
        <v>0</v>
      </c>
      <c r="BL71" s="345">
        <v>0</v>
      </c>
      <c r="BM71" s="345">
        <v>0</v>
      </c>
      <c r="BN71" s="345">
        <v>0</v>
      </c>
      <c r="BO71" s="345">
        <v>0</v>
      </c>
      <c r="BP71" s="345">
        <v>0</v>
      </c>
      <c r="BQ71" s="345">
        <v>0</v>
      </c>
      <c r="BR71" s="345">
        <v>0</v>
      </c>
      <c r="BS71" s="345">
        <v>1</v>
      </c>
      <c r="BT71" s="345">
        <v>1</v>
      </c>
      <c r="BU71" s="345">
        <v>6</v>
      </c>
      <c r="BV71" s="345">
        <v>1</v>
      </c>
      <c r="BW71" s="345">
        <v>1</v>
      </c>
      <c r="BX71" s="345">
        <v>0</v>
      </c>
      <c r="BY71" s="345">
        <v>0</v>
      </c>
      <c r="BZ71" s="221">
        <v>0</v>
      </c>
      <c r="CA71" s="221">
        <v>0</v>
      </c>
      <c r="CB71" s="221">
        <v>0</v>
      </c>
      <c r="CC71" s="221">
        <v>0</v>
      </c>
      <c r="CD71" s="221">
        <v>0</v>
      </c>
      <c r="CE71" s="221">
        <v>0</v>
      </c>
      <c r="CF71" s="221">
        <v>0</v>
      </c>
      <c r="CG71" s="221">
        <v>6</v>
      </c>
      <c r="CH71" s="221">
        <v>0</v>
      </c>
      <c r="CI71" s="221">
        <v>0</v>
      </c>
      <c r="CJ71" s="221">
        <v>0</v>
      </c>
      <c r="CK71" s="221">
        <v>0</v>
      </c>
      <c r="CL71" s="221">
        <v>0</v>
      </c>
      <c r="CM71" s="221">
        <v>0</v>
      </c>
      <c r="CN71" s="221">
        <v>0</v>
      </c>
      <c r="CO71" s="221">
        <v>0</v>
      </c>
      <c r="CP71" s="221">
        <v>0</v>
      </c>
      <c r="CQ71" s="221">
        <v>0</v>
      </c>
      <c r="CR71" s="221">
        <v>0</v>
      </c>
      <c r="CS71" s="221">
        <v>6</v>
      </c>
      <c r="CT71" s="221">
        <v>6</v>
      </c>
      <c r="CU71" s="221">
        <v>0</v>
      </c>
      <c r="CV71" s="221">
        <v>0</v>
      </c>
      <c r="CW71" s="221">
        <v>0</v>
      </c>
      <c r="CX71" s="221">
        <v>12</v>
      </c>
      <c r="CY71" s="221">
        <v>6</v>
      </c>
      <c r="CZ71" s="221">
        <v>6</v>
      </c>
      <c r="DA71" s="221">
        <v>6</v>
      </c>
      <c r="DB71" s="221">
        <v>6</v>
      </c>
      <c r="DC71" s="221">
        <v>6</v>
      </c>
      <c r="DD71" s="221">
        <v>0</v>
      </c>
      <c r="DE71" s="221">
        <v>0</v>
      </c>
      <c r="DF71" s="221">
        <v>0</v>
      </c>
      <c r="DG71" s="221">
        <v>0</v>
      </c>
      <c r="DH71" s="221">
        <v>0</v>
      </c>
      <c r="DI71" s="221">
        <v>0</v>
      </c>
      <c r="DJ71" s="221">
        <v>6</v>
      </c>
      <c r="DK71" s="399">
        <v>0</v>
      </c>
      <c r="DL71" s="221">
        <v>0</v>
      </c>
      <c r="DM71" s="221">
        <v>0</v>
      </c>
      <c r="DN71" s="221">
        <v>0</v>
      </c>
      <c r="DO71" s="400">
        <f t="shared" si="238"/>
        <v>111</v>
      </c>
      <c r="DP71" s="401">
        <f t="shared" si="356"/>
        <v>9.25</v>
      </c>
      <c r="DQ71" s="204"/>
      <c r="DR71" s="203"/>
      <c r="DS71" s="21">
        <f t="shared" si="239"/>
        <v>0</v>
      </c>
      <c r="DT71" s="23">
        <f t="shared" si="240"/>
        <v>0</v>
      </c>
      <c r="DU71" s="23">
        <f t="shared" si="241"/>
        <v>0</v>
      </c>
      <c r="DV71" s="23">
        <f t="shared" si="242"/>
        <v>0</v>
      </c>
      <c r="DW71" s="23">
        <f t="shared" si="243"/>
        <v>0</v>
      </c>
      <c r="DX71" s="23">
        <f t="shared" si="244"/>
        <v>0</v>
      </c>
      <c r="DY71" s="23">
        <f t="shared" si="245"/>
        <v>0</v>
      </c>
      <c r="DZ71" s="23">
        <f t="shared" si="246"/>
        <v>0</v>
      </c>
      <c r="EA71" s="23">
        <f t="shared" si="247"/>
        <v>0</v>
      </c>
      <c r="EB71" s="23">
        <f t="shared" si="248"/>
        <v>0</v>
      </c>
      <c r="EC71" s="23">
        <f t="shared" si="249"/>
        <v>0</v>
      </c>
      <c r="ED71" s="23">
        <f t="shared" si="250"/>
        <v>0</v>
      </c>
      <c r="EE71" s="23">
        <f t="shared" si="251"/>
        <v>0</v>
      </c>
      <c r="EF71" s="23">
        <f t="shared" si="252"/>
        <v>0</v>
      </c>
      <c r="EG71" s="23">
        <f t="shared" si="253"/>
        <v>0</v>
      </c>
      <c r="EH71" s="23">
        <f t="shared" si="254"/>
        <v>0</v>
      </c>
      <c r="EI71" s="23">
        <f t="shared" si="255"/>
        <v>0</v>
      </c>
      <c r="EJ71" s="23">
        <f t="shared" si="256"/>
        <v>0</v>
      </c>
      <c r="EK71" s="23">
        <f t="shared" si="257"/>
        <v>0</v>
      </c>
      <c r="EL71" s="23">
        <f t="shared" si="258"/>
        <v>0</v>
      </c>
      <c r="EM71" s="23">
        <f t="shared" si="259"/>
        <v>0</v>
      </c>
      <c r="EN71" s="23">
        <f t="shared" si="260"/>
        <v>0</v>
      </c>
      <c r="EO71" s="23">
        <f t="shared" si="261"/>
        <v>0</v>
      </c>
      <c r="EP71" s="23">
        <f t="shared" si="262"/>
        <v>0</v>
      </c>
      <c r="EQ71" s="23">
        <f t="shared" si="263"/>
        <v>0</v>
      </c>
      <c r="ER71" s="23">
        <f t="shared" si="264"/>
        <v>0</v>
      </c>
      <c r="ES71" s="23">
        <f t="shared" si="265"/>
        <v>0</v>
      </c>
      <c r="ET71" s="23">
        <f t="shared" si="266"/>
        <v>0</v>
      </c>
      <c r="EU71" s="23">
        <f t="shared" si="267"/>
        <v>0</v>
      </c>
      <c r="EV71" s="23">
        <f t="shared" si="268"/>
        <v>0</v>
      </c>
      <c r="EW71" s="23">
        <f t="shared" si="269"/>
        <v>0</v>
      </c>
      <c r="EX71" s="23">
        <f t="shared" si="270"/>
        <v>0</v>
      </c>
      <c r="EY71" s="23">
        <f t="shared" si="271"/>
        <v>0</v>
      </c>
      <c r="EZ71" s="23">
        <f t="shared" si="272"/>
        <v>0</v>
      </c>
      <c r="FA71" s="23">
        <f t="shared" si="273"/>
        <v>0</v>
      </c>
      <c r="FB71" s="23">
        <f t="shared" si="274"/>
        <v>0</v>
      </c>
      <c r="FC71" s="23">
        <f t="shared" si="275"/>
        <v>0</v>
      </c>
      <c r="FD71" s="23">
        <f t="shared" si="276"/>
        <v>0</v>
      </c>
      <c r="FE71" s="23">
        <f t="shared" si="277"/>
        <v>0</v>
      </c>
      <c r="FF71" s="23">
        <f t="shared" si="278"/>
        <v>0</v>
      </c>
      <c r="FG71" s="23">
        <f t="shared" si="279"/>
        <v>0</v>
      </c>
      <c r="FH71" s="23">
        <f t="shared" si="280"/>
        <v>0</v>
      </c>
      <c r="FI71" s="23">
        <f t="shared" si="281"/>
        <v>0</v>
      </c>
      <c r="FJ71" s="23">
        <f t="shared" si="282"/>
        <v>0</v>
      </c>
      <c r="FK71" s="23">
        <f t="shared" si="283"/>
        <v>0</v>
      </c>
      <c r="FL71" s="23">
        <f t="shared" si="284"/>
        <v>0</v>
      </c>
      <c r="FM71" s="23">
        <f t="shared" si="285"/>
        <v>0</v>
      </c>
      <c r="FN71" s="23">
        <f t="shared" si="286"/>
        <v>0</v>
      </c>
      <c r="FO71" s="23">
        <f t="shared" si="287"/>
        <v>0</v>
      </c>
      <c r="FP71" s="23">
        <f t="shared" si="288"/>
        <v>0</v>
      </c>
      <c r="FQ71" s="23">
        <f t="shared" si="289"/>
        <v>0</v>
      </c>
      <c r="FR71" s="23">
        <f t="shared" si="290"/>
        <v>0</v>
      </c>
      <c r="FS71" s="23">
        <f t="shared" si="291"/>
        <v>0</v>
      </c>
      <c r="FT71" s="23">
        <f t="shared" si="292"/>
        <v>0</v>
      </c>
      <c r="FU71" s="23">
        <f t="shared" si="293"/>
        <v>0</v>
      </c>
      <c r="FV71" s="23">
        <f t="shared" si="294"/>
        <v>0</v>
      </c>
      <c r="FW71" s="23">
        <f t="shared" si="295"/>
        <v>0</v>
      </c>
      <c r="FX71" s="23">
        <f t="shared" si="296"/>
        <v>0</v>
      </c>
      <c r="FY71" s="23">
        <f t="shared" si="297"/>
        <v>0</v>
      </c>
      <c r="FZ71" s="23">
        <f t="shared" si="298"/>
        <v>0</v>
      </c>
      <c r="GA71" s="23">
        <f t="shared" si="299"/>
        <v>0</v>
      </c>
      <c r="GB71" s="23">
        <f t="shared" si="300"/>
        <v>0</v>
      </c>
      <c r="GC71" s="23">
        <f t="shared" si="301"/>
        <v>0</v>
      </c>
      <c r="GD71" s="23">
        <f t="shared" si="302"/>
        <v>0</v>
      </c>
      <c r="GE71" s="23">
        <f t="shared" si="303"/>
        <v>0</v>
      </c>
      <c r="GF71" s="23">
        <f t="shared" si="304"/>
        <v>0</v>
      </c>
      <c r="GG71" s="23">
        <f t="shared" si="305"/>
        <v>0</v>
      </c>
      <c r="GH71" s="23">
        <f t="shared" si="306"/>
        <v>0</v>
      </c>
      <c r="GI71" s="23">
        <f t="shared" si="307"/>
        <v>0</v>
      </c>
      <c r="GJ71" s="23">
        <f t="shared" si="308"/>
        <v>0</v>
      </c>
      <c r="GK71" s="23">
        <f t="shared" si="309"/>
        <v>0</v>
      </c>
      <c r="GL71" s="23">
        <f t="shared" si="310"/>
        <v>0</v>
      </c>
      <c r="GM71" s="23">
        <f t="shared" si="311"/>
        <v>0</v>
      </c>
      <c r="GN71" s="23">
        <f t="shared" si="312"/>
        <v>0</v>
      </c>
      <c r="GO71" s="23">
        <f t="shared" si="313"/>
        <v>0</v>
      </c>
      <c r="GP71" s="23">
        <f t="shared" si="314"/>
        <v>0</v>
      </c>
      <c r="GQ71" s="23">
        <f t="shared" si="315"/>
        <v>0</v>
      </c>
      <c r="GR71" s="23">
        <f t="shared" si="316"/>
        <v>0</v>
      </c>
      <c r="GS71" s="23">
        <f t="shared" si="317"/>
        <v>0</v>
      </c>
      <c r="GT71" s="23">
        <f t="shared" si="318"/>
        <v>0</v>
      </c>
      <c r="GU71" s="23">
        <f t="shared" si="319"/>
        <v>0</v>
      </c>
      <c r="GV71" s="23">
        <f t="shared" si="320"/>
        <v>0</v>
      </c>
      <c r="GW71" s="23">
        <f t="shared" si="321"/>
        <v>0</v>
      </c>
      <c r="GX71" s="23">
        <f t="shared" si="322"/>
        <v>0</v>
      </c>
      <c r="GY71" s="23">
        <f t="shared" si="323"/>
        <v>0</v>
      </c>
      <c r="GZ71" s="23">
        <f t="shared" si="324"/>
        <v>0</v>
      </c>
      <c r="HA71" s="23">
        <f t="shared" si="325"/>
        <v>0</v>
      </c>
      <c r="HB71" s="23">
        <f t="shared" si="326"/>
        <v>0</v>
      </c>
      <c r="HC71" s="23">
        <f t="shared" si="327"/>
        <v>0</v>
      </c>
      <c r="HD71" s="23">
        <f t="shared" si="328"/>
        <v>0</v>
      </c>
      <c r="HE71" s="23">
        <f t="shared" si="329"/>
        <v>0</v>
      </c>
      <c r="HF71" s="23">
        <f t="shared" si="330"/>
        <v>0</v>
      </c>
      <c r="HG71" s="23">
        <f t="shared" si="331"/>
        <v>0</v>
      </c>
      <c r="HH71" s="23">
        <f t="shared" si="332"/>
        <v>0</v>
      </c>
      <c r="HI71" s="23">
        <f t="shared" si="333"/>
        <v>0</v>
      </c>
      <c r="HJ71" s="23">
        <f t="shared" si="334"/>
        <v>0</v>
      </c>
      <c r="HK71" s="23">
        <f t="shared" si="335"/>
        <v>0</v>
      </c>
      <c r="HL71" s="23">
        <f t="shared" si="336"/>
        <v>0</v>
      </c>
      <c r="HM71" s="23">
        <f t="shared" si="337"/>
        <v>0</v>
      </c>
      <c r="HN71" s="23">
        <f t="shared" si="338"/>
        <v>0</v>
      </c>
      <c r="HO71" s="23">
        <f t="shared" si="339"/>
        <v>0</v>
      </c>
      <c r="HP71" s="23">
        <f t="shared" si="340"/>
        <v>0</v>
      </c>
      <c r="HQ71" s="23">
        <f t="shared" si="341"/>
        <v>0</v>
      </c>
      <c r="HR71" s="23">
        <f t="shared" si="342"/>
        <v>0</v>
      </c>
      <c r="HS71" s="23">
        <f t="shared" si="343"/>
        <v>0</v>
      </c>
      <c r="HT71" s="23">
        <f t="shared" si="344"/>
        <v>0</v>
      </c>
      <c r="HU71" s="23">
        <f t="shared" si="345"/>
        <v>0</v>
      </c>
      <c r="HV71" s="23">
        <f t="shared" si="346"/>
        <v>0</v>
      </c>
      <c r="HW71" s="23">
        <f t="shared" si="347"/>
        <v>0</v>
      </c>
      <c r="HX71" s="23">
        <f t="shared" si="348"/>
        <v>0</v>
      </c>
      <c r="HY71" s="23">
        <f t="shared" si="349"/>
        <v>0</v>
      </c>
      <c r="HZ71" s="23">
        <f t="shared" si="350"/>
        <v>0</v>
      </c>
      <c r="IA71" s="23">
        <f t="shared" si="351"/>
        <v>0</v>
      </c>
      <c r="IB71" s="23">
        <f t="shared" si="352"/>
        <v>0</v>
      </c>
      <c r="IC71" s="23">
        <f t="shared" si="353"/>
        <v>0</v>
      </c>
      <c r="ID71" s="23">
        <f t="shared" si="354"/>
        <v>0</v>
      </c>
      <c r="IE71" s="23">
        <f t="shared" si="355"/>
        <v>0</v>
      </c>
      <c r="IH71" s="170"/>
    </row>
    <row r="72" spans="1:242" s="14" customFormat="1">
      <c r="A72" s="349">
        <f t="shared" si="357"/>
        <v>69</v>
      </c>
      <c r="B72" s="350" t="s">
        <v>347</v>
      </c>
      <c r="C72" s="221" t="s">
        <v>143</v>
      </c>
      <c r="D72" s="472">
        <v>0</v>
      </c>
      <c r="E72" s="472">
        <v>0</v>
      </c>
      <c r="F72" s="472">
        <v>0</v>
      </c>
      <c r="G72" s="472">
        <v>0</v>
      </c>
      <c r="H72" s="472">
        <v>0</v>
      </c>
      <c r="I72" s="472">
        <v>0</v>
      </c>
      <c r="J72" s="472">
        <v>0</v>
      </c>
      <c r="K72" s="472">
        <v>0</v>
      </c>
      <c r="L72" s="472">
        <v>0</v>
      </c>
      <c r="M72" s="221">
        <v>0</v>
      </c>
      <c r="N72" s="221">
        <v>0</v>
      </c>
      <c r="O72" s="221">
        <v>0</v>
      </c>
      <c r="P72" s="221">
        <v>0</v>
      </c>
      <c r="Q72" s="221">
        <v>0</v>
      </c>
      <c r="R72" s="221">
        <v>0</v>
      </c>
      <c r="S72" s="221">
        <v>0</v>
      </c>
      <c r="T72" s="221">
        <v>0</v>
      </c>
      <c r="U72" s="221">
        <v>0</v>
      </c>
      <c r="V72" s="221">
        <v>0</v>
      </c>
      <c r="W72" s="221">
        <v>0</v>
      </c>
      <c r="X72" s="221">
        <v>0</v>
      </c>
      <c r="Y72" s="221">
        <v>0</v>
      </c>
      <c r="Z72" s="221">
        <v>0</v>
      </c>
      <c r="AA72" s="221">
        <v>0</v>
      </c>
      <c r="AB72" s="221">
        <v>0</v>
      </c>
      <c r="AC72" s="221">
        <v>0</v>
      </c>
      <c r="AD72" s="221">
        <v>0</v>
      </c>
      <c r="AE72" s="221">
        <v>0</v>
      </c>
      <c r="AF72" s="221">
        <v>0</v>
      </c>
      <c r="AG72" s="221">
        <v>0</v>
      </c>
      <c r="AH72" s="221">
        <v>0</v>
      </c>
      <c r="AI72" s="221">
        <v>0</v>
      </c>
      <c r="AJ72" s="221">
        <v>0</v>
      </c>
      <c r="AK72" s="221">
        <v>0</v>
      </c>
      <c r="AL72" s="221">
        <v>0</v>
      </c>
      <c r="AM72" s="221">
        <v>5</v>
      </c>
      <c r="AN72" s="221">
        <v>2</v>
      </c>
      <c r="AO72" s="221">
        <v>2</v>
      </c>
      <c r="AP72" s="221">
        <v>6</v>
      </c>
      <c r="AQ72" s="221">
        <v>2</v>
      </c>
      <c r="AR72" s="221">
        <v>2</v>
      </c>
      <c r="AS72" s="221">
        <v>2</v>
      </c>
      <c r="AT72" s="221">
        <v>0</v>
      </c>
      <c r="AU72" s="221">
        <v>6</v>
      </c>
      <c r="AV72" s="221">
        <v>6</v>
      </c>
      <c r="AW72" s="221">
        <v>6</v>
      </c>
      <c r="AX72" s="221">
        <v>0</v>
      </c>
      <c r="AY72" s="221">
        <v>0</v>
      </c>
      <c r="AZ72" s="221">
        <v>0</v>
      </c>
      <c r="BA72" s="221">
        <v>0</v>
      </c>
      <c r="BB72" s="221">
        <v>0</v>
      </c>
      <c r="BC72" s="221">
        <v>0</v>
      </c>
      <c r="BD72" s="221">
        <v>0</v>
      </c>
      <c r="BE72" s="221">
        <v>0</v>
      </c>
      <c r="BF72" s="43">
        <v>0</v>
      </c>
      <c r="BG72" s="345">
        <v>0</v>
      </c>
      <c r="BH72" s="345">
        <v>0</v>
      </c>
      <c r="BI72" s="345">
        <v>0</v>
      </c>
      <c r="BJ72" s="345">
        <v>0</v>
      </c>
      <c r="BK72" s="345">
        <v>0</v>
      </c>
      <c r="BL72" s="345">
        <v>0</v>
      </c>
      <c r="BM72" s="345">
        <v>0</v>
      </c>
      <c r="BN72" s="345">
        <v>0</v>
      </c>
      <c r="BO72" s="345">
        <v>0</v>
      </c>
      <c r="BP72" s="345">
        <v>0</v>
      </c>
      <c r="BQ72" s="345">
        <v>0</v>
      </c>
      <c r="BR72" s="345">
        <v>0</v>
      </c>
      <c r="BS72" s="345">
        <v>6</v>
      </c>
      <c r="BT72" s="345">
        <v>0</v>
      </c>
      <c r="BU72" s="345">
        <v>6</v>
      </c>
      <c r="BV72" s="345">
        <v>0</v>
      </c>
      <c r="BW72" s="345">
        <v>0</v>
      </c>
      <c r="BX72" s="345">
        <v>0</v>
      </c>
      <c r="BY72" s="345">
        <v>0</v>
      </c>
      <c r="BZ72" s="221">
        <v>0</v>
      </c>
      <c r="CA72" s="221">
        <v>0</v>
      </c>
      <c r="CB72" s="221">
        <v>0</v>
      </c>
      <c r="CC72" s="221">
        <v>0</v>
      </c>
      <c r="CD72" s="221">
        <v>0</v>
      </c>
      <c r="CE72" s="221">
        <v>0</v>
      </c>
      <c r="CF72" s="221">
        <v>0</v>
      </c>
      <c r="CG72" s="221">
        <v>0</v>
      </c>
      <c r="CH72" s="221">
        <v>0</v>
      </c>
      <c r="CI72" s="221">
        <v>0</v>
      </c>
      <c r="CJ72" s="221">
        <v>0</v>
      </c>
      <c r="CK72" s="221">
        <v>0</v>
      </c>
      <c r="CL72" s="221">
        <v>0</v>
      </c>
      <c r="CM72" s="221">
        <v>0</v>
      </c>
      <c r="CN72" s="221">
        <v>0</v>
      </c>
      <c r="CO72" s="221">
        <v>0</v>
      </c>
      <c r="CP72" s="221">
        <v>0</v>
      </c>
      <c r="CQ72" s="221">
        <v>0</v>
      </c>
      <c r="CR72" s="221">
        <v>0</v>
      </c>
      <c r="CS72" s="221">
        <v>6</v>
      </c>
      <c r="CT72" s="221">
        <v>0</v>
      </c>
      <c r="CU72" s="221">
        <v>6</v>
      </c>
      <c r="CV72" s="221">
        <v>0</v>
      </c>
      <c r="CW72" s="221">
        <v>0</v>
      </c>
      <c r="CX72" s="221">
        <v>12</v>
      </c>
      <c r="CY72" s="221">
        <v>6</v>
      </c>
      <c r="CZ72" s="221">
        <v>6</v>
      </c>
      <c r="DA72" s="221">
        <v>6</v>
      </c>
      <c r="DB72" s="221">
        <v>6</v>
      </c>
      <c r="DC72" s="221">
        <v>6</v>
      </c>
      <c r="DD72" s="221">
        <v>0</v>
      </c>
      <c r="DE72" s="221">
        <v>0</v>
      </c>
      <c r="DF72" s="221">
        <v>0</v>
      </c>
      <c r="DG72" s="221">
        <v>0</v>
      </c>
      <c r="DH72" s="221">
        <v>0</v>
      </c>
      <c r="DI72" s="221">
        <v>0</v>
      </c>
      <c r="DJ72" s="221">
        <v>6</v>
      </c>
      <c r="DK72" s="399">
        <v>0</v>
      </c>
      <c r="DL72" s="221">
        <v>6</v>
      </c>
      <c r="DM72" s="221">
        <v>0</v>
      </c>
      <c r="DN72" s="221">
        <v>0</v>
      </c>
      <c r="DO72" s="400">
        <f t="shared" si="238"/>
        <v>117</v>
      </c>
      <c r="DP72" s="401">
        <f t="shared" si="356"/>
        <v>9.75</v>
      </c>
      <c r="DQ72" s="204"/>
      <c r="DR72" s="203"/>
      <c r="DS72" s="21">
        <f t="shared" si="239"/>
        <v>0</v>
      </c>
      <c r="DT72" s="23">
        <f t="shared" si="240"/>
        <v>0</v>
      </c>
      <c r="DU72" s="23">
        <f t="shared" si="241"/>
        <v>0</v>
      </c>
      <c r="DV72" s="23">
        <f t="shared" si="242"/>
        <v>0</v>
      </c>
      <c r="DW72" s="23">
        <f t="shared" si="243"/>
        <v>0</v>
      </c>
      <c r="DX72" s="23">
        <f t="shared" si="244"/>
        <v>0</v>
      </c>
      <c r="DY72" s="23">
        <f t="shared" si="245"/>
        <v>0</v>
      </c>
      <c r="DZ72" s="23">
        <f t="shared" si="246"/>
        <v>0</v>
      </c>
      <c r="EA72" s="23">
        <f t="shared" si="247"/>
        <v>0</v>
      </c>
      <c r="EB72" s="23">
        <f t="shared" si="248"/>
        <v>0</v>
      </c>
      <c r="EC72" s="23">
        <f t="shared" si="249"/>
        <v>0</v>
      </c>
      <c r="ED72" s="23">
        <f t="shared" si="250"/>
        <v>0</v>
      </c>
      <c r="EE72" s="23">
        <f t="shared" si="251"/>
        <v>0</v>
      </c>
      <c r="EF72" s="23">
        <f t="shared" si="252"/>
        <v>0</v>
      </c>
      <c r="EG72" s="23">
        <f t="shared" si="253"/>
        <v>0</v>
      </c>
      <c r="EH72" s="23">
        <f t="shared" si="254"/>
        <v>0</v>
      </c>
      <c r="EI72" s="23">
        <f t="shared" si="255"/>
        <v>0</v>
      </c>
      <c r="EJ72" s="23">
        <f t="shared" si="256"/>
        <v>0</v>
      </c>
      <c r="EK72" s="23">
        <f t="shared" si="257"/>
        <v>0</v>
      </c>
      <c r="EL72" s="23">
        <f t="shared" si="258"/>
        <v>0</v>
      </c>
      <c r="EM72" s="23">
        <f t="shared" si="259"/>
        <v>0</v>
      </c>
      <c r="EN72" s="23">
        <f t="shared" si="260"/>
        <v>0</v>
      </c>
      <c r="EO72" s="23">
        <f t="shared" si="261"/>
        <v>0</v>
      </c>
      <c r="EP72" s="23">
        <f t="shared" si="262"/>
        <v>0</v>
      </c>
      <c r="EQ72" s="23">
        <f t="shared" si="263"/>
        <v>0</v>
      </c>
      <c r="ER72" s="23">
        <f t="shared" si="264"/>
        <v>0</v>
      </c>
      <c r="ES72" s="23">
        <f t="shared" si="265"/>
        <v>0</v>
      </c>
      <c r="ET72" s="23">
        <f t="shared" si="266"/>
        <v>0</v>
      </c>
      <c r="EU72" s="23">
        <f t="shared" si="267"/>
        <v>0</v>
      </c>
      <c r="EV72" s="23">
        <f t="shared" si="268"/>
        <v>0</v>
      </c>
      <c r="EW72" s="23">
        <f t="shared" si="269"/>
        <v>0</v>
      </c>
      <c r="EX72" s="23">
        <f t="shared" si="270"/>
        <v>0</v>
      </c>
      <c r="EY72" s="23">
        <f t="shared" si="271"/>
        <v>0</v>
      </c>
      <c r="EZ72" s="23">
        <f t="shared" si="272"/>
        <v>0</v>
      </c>
      <c r="FA72" s="23">
        <f t="shared" si="273"/>
        <v>0</v>
      </c>
      <c r="FB72" s="23">
        <f t="shared" si="274"/>
        <v>0</v>
      </c>
      <c r="FC72" s="23">
        <f t="shared" si="275"/>
        <v>0</v>
      </c>
      <c r="FD72" s="23">
        <f t="shared" si="276"/>
        <v>0</v>
      </c>
      <c r="FE72" s="23">
        <f t="shared" si="277"/>
        <v>0</v>
      </c>
      <c r="FF72" s="23">
        <f t="shared" si="278"/>
        <v>0</v>
      </c>
      <c r="FG72" s="23">
        <f t="shared" si="279"/>
        <v>0</v>
      </c>
      <c r="FH72" s="23">
        <f t="shared" si="280"/>
        <v>0</v>
      </c>
      <c r="FI72" s="23">
        <f t="shared" si="281"/>
        <v>0</v>
      </c>
      <c r="FJ72" s="23">
        <f t="shared" si="282"/>
        <v>0</v>
      </c>
      <c r="FK72" s="23">
        <f t="shared" si="283"/>
        <v>0</v>
      </c>
      <c r="FL72" s="23">
        <f t="shared" si="284"/>
        <v>0</v>
      </c>
      <c r="FM72" s="23">
        <f t="shared" si="285"/>
        <v>0</v>
      </c>
      <c r="FN72" s="23">
        <f t="shared" si="286"/>
        <v>0</v>
      </c>
      <c r="FO72" s="23">
        <f t="shared" si="287"/>
        <v>0</v>
      </c>
      <c r="FP72" s="23">
        <f t="shared" si="288"/>
        <v>0</v>
      </c>
      <c r="FQ72" s="23">
        <f t="shared" si="289"/>
        <v>0</v>
      </c>
      <c r="FR72" s="23">
        <f t="shared" si="290"/>
        <v>0</v>
      </c>
      <c r="FS72" s="23">
        <f t="shared" si="291"/>
        <v>0</v>
      </c>
      <c r="FT72" s="23">
        <f t="shared" si="292"/>
        <v>0</v>
      </c>
      <c r="FU72" s="23">
        <f t="shared" si="293"/>
        <v>0</v>
      </c>
      <c r="FV72" s="23">
        <f t="shared" si="294"/>
        <v>0</v>
      </c>
      <c r="FW72" s="23">
        <f t="shared" si="295"/>
        <v>0</v>
      </c>
      <c r="FX72" s="23">
        <f t="shared" si="296"/>
        <v>0</v>
      </c>
      <c r="FY72" s="23">
        <f t="shared" si="297"/>
        <v>0</v>
      </c>
      <c r="FZ72" s="23">
        <f t="shared" si="298"/>
        <v>0</v>
      </c>
      <c r="GA72" s="23">
        <f t="shared" si="299"/>
        <v>0</v>
      </c>
      <c r="GB72" s="23">
        <f t="shared" si="300"/>
        <v>0</v>
      </c>
      <c r="GC72" s="23">
        <f t="shared" si="301"/>
        <v>0</v>
      </c>
      <c r="GD72" s="23">
        <f t="shared" si="302"/>
        <v>0</v>
      </c>
      <c r="GE72" s="23">
        <f t="shared" si="303"/>
        <v>0</v>
      </c>
      <c r="GF72" s="23">
        <f t="shared" si="304"/>
        <v>0</v>
      </c>
      <c r="GG72" s="23">
        <f t="shared" si="305"/>
        <v>0</v>
      </c>
      <c r="GH72" s="23">
        <f t="shared" si="306"/>
        <v>0</v>
      </c>
      <c r="GI72" s="23">
        <f t="shared" si="307"/>
        <v>0</v>
      </c>
      <c r="GJ72" s="23">
        <f t="shared" si="308"/>
        <v>0</v>
      </c>
      <c r="GK72" s="23">
        <f t="shared" si="309"/>
        <v>0</v>
      </c>
      <c r="GL72" s="23">
        <f t="shared" si="310"/>
        <v>0</v>
      </c>
      <c r="GM72" s="23">
        <f t="shared" si="311"/>
        <v>0</v>
      </c>
      <c r="GN72" s="23">
        <f t="shared" si="312"/>
        <v>0</v>
      </c>
      <c r="GO72" s="23">
        <f t="shared" si="313"/>
        <v>0</v>
      </c>
      <c r="GP72" s="23">
        <f t="shared" si="314"/>
        <v>0</v>
      </c>
      <c r="GQ72" s="23">
        <f t="shared" si="315"/>
        <v>0</v>
      </c>
      <c r="GR72" s="23">
        <f t="shared" si="316"/>
        <v>0</v>
      </c>
      <c r="GS72" s="23">
        <f t="shared" si="317"/>
        <v>0</v>
      </c>
      <c r="GT72" s="23">
        <f t="shared" si="318"/>
        <v>0</v>
      </c>
      <c r="GU72" s="23">
        <f t="shared" si="319"/>
        <v>0</v>
      </c>
      <c r="GV72" s="23">
        <f t="shared" si="320"/>
        <v>0</v>
      </c>
      <c r="GW72" s="23">
        <f t="shared" si="321"/>
        <v>0</v>
      </c>
      <c r="GX72" s="23">
        <f t="shared" si="322"/>
        <v>0</v>
      </c>
      <c r="GY72" s="23">
        <f t="shared" si="323"/>
        <v>0</v>
      </c>
      <c r="GZ72" s="23">
        <f t="shared" si="324"/>
        <v>0</v>
      </c>
      <c r="HA72" s="23">
        <f t="shared" si="325"/>
        <v>0</v>
      </c>
      <c r="HB72" s="23">
        <f t="shared" si="326"/>
        <v>0</v>
      </c>
      <c r="HC72" s="23">
        <f t="shared" si="327"/>
        <v>0</v>
      </c>
      <c r="HD72" s="23">
        <f t="shared" si="328"/>
        <v>0</v>
      </c>
      <c r="HE72" s="23">
        <f t="shared" si="329"/>
        <v>0</v>
      </c>
      <c r="HF72" s="23">
        <f t="shared" si="330"/>
        <v>0</v>
      </c>
      <c r="HG72" s="23">
        <f t="shared" si="331"/>
        <v>0</v>
      </c>
      <c r="HH72" s="23">
        <f t="shared" si="332"/>
        <v>0</v>
      </c>
      <c r="HI72" s="23">
        <f t="shared" si="333"/>
        <v>0</v>
      </c>
      <c r="HJ72" s="23">
        <f t="shared" si="334"/>
        <v>0</v>
      </c>
      <c r="HK72" s="23">
        <f t="shared" si="335"/>
        <v>0</v>
      </c>
      <c r="HL72" s="23">
        <f t="shared" si="336"/>
        <v>0</v>
      </c>
      <c r="HM72" s="23">
        <f t="shared" si="337"/>
        <v>0</v>
      </c>
      <c r="HN72" s="23">
        <f t="shared" si="338"/>
        <v>0</v>
      </c>
      <c r="HO72" s="23">
        <f t="shared" si="339"/>
        <v>0</v>
      </c>
      <c r="HP72" s="23">
        <f t="shared" si="340"/>
        <v>0</v>
      </c>
      <c r="HQ72" s="23">
        <f t="shared" si="341"/>
        <v>0</v>
      </c>
      <c r="HR72" s="23">
        <f t="shared" si="342"/>
        <v>0</v>
      </c>
      <c r="HS72" s="23">
        <f t="shared" si="343"/>
        <v>0</v>
      </c>
      <c r="HT72" s="23">
        <f t="shared" si="344"/>
        <v>0</v>
      </c>
      <c r="HU72" s="23">
        <f t="shared" si="345"/>
        <v>0</v>
      </c>
      <c r="HV72" s="23">
        <f t="shared" si="346"/>
        <v>0</v>
      </c>
      <c r="HW72" s="23">
        <f t="shared" si="347"/>
        <v>0</v>
      </c>
      <c r="HX72" s="23">
        <f t="shared" si="348"/>
        <v>0</v>
      </c>
      <c r="HY72" s="23">
        <f t="shared" si="349"/>
        <v>0</v>
      </c>
      <c r="HZ72" s="23">
        <f t="shared" si="350"/>
        <v>0</v>
      </c>
      <c r="IA72" s="23">
        <f t="shared" si="351"/>
        <v>0</v>
      </c>
      <c r="IB72" s="23">
        <f t="shared" si="352"/>
        <v>0</v>
      </c>
      <c r="IC72" s="23">
        <f t="shared" si="353"/>
        <v>0</v>
      </c>
      <c r="ID72" s="23">
        <f t="shared" si="354"/>
        <v>0</v>
      </c>
      <c r="IE72" s="23">
        <f t="shared" si="355"/>
        <v>0</v>
      </c>
      <c r="IH72" s="170"/>
    </row>
    <row r="73" spans="1:242" s="14" customFormat="1">
      <c r="A73" s="349">
        <f t="shared" si="357"/>
        <v>70</v>
      </c>
      <c r="B73" s="350" t="s">
        <v>612</v>
      </c>
      <c r="C73" s="221" t="s">
        <v>143</v>
      </c>
      <c r="D73" s="472">
        <v>6</v>
      </c>
      <c r="E73" s="472">
        <v>6</v>
      </c>
      <c r="F73" s="472">
        <v>6</v>
      </c>
      <c r="G73" s="472">
        <v>0</v>
      </c>
      <c r="H73" s="472">
        <v>0</v>
      </c>
      <c r="I73" s="472">
        <v>0</v>
      </c>
      <c r="J73" s="472">
        <v>0</v>
      </c>
      <c r="K73" s="472">
        <v>0</v>
      </c>
      <c r="L73" s="472">
        <v>6</v>
      </c>
      <c r="M73" s="221">
        <v>6</v>
      </c>
      <c r="N73" s="221">
        <v>6</v>
      </c>
      <c r="O73" s="221">
        <v>6</v>
      </c>
      <c r="P73" s="221">
        <v>6</v>
      </c>
      <c r="Q73" s="221">
        <v>6</v>
      </c>
      <c r="R73" s="221">
        <v>6</v>
      </c>
      <c r="S73" s="221">
        <v>0</v>
      </c>
      <c r="T73" s="221">
        <v>0</v>
      </c>
      <c r="U73" s="221">
        <v>0</v>
      </c>
      <c r="V73" s="221">
        <v>0</v>
      </c>
      <c r="W73" s="221">
        <v>0</v>
      </c>
      <c r="X73" s="221">
        <v>0</v>
      </c>
      <c r="Y73" s="221">
        <v>0</v>
      </c>
      <c r="Z73" s="221">
        <v>0</v>
      </c>
      <c r="AA73" s="221">
        <v>6</v>
      </c>
      <c r="AB73" s="221">
        <v>0</v>
      </c>
      <c r="AC73" s="221">
        <v>0</v>
      </c>
      <c r="AD73" s="221">
        <v>0</v>
      </c>
      <c r="AE73" s="221">
        <v>0</v>
      </c>
      <c r="AF73" s="221">
        <v>0</v>
      </c>
      <c r="AG73" s="221">
        <v>0</v>
      </c>
      <c r="AH73" s="221">
        <v>0</v>
      </c>
      <c r="AI73" s="221">
        <v>0</v>
      </c>
      <c r="AJ73" s="221">
        <v>0</v>
      </c>
      <c r="AK73" s="221">
        <v>0</v>
      </c>
      <c r="AL73" s="221">
        <v>0</v>
      </c>
      <c r="AM73" s="221">
        <v>6</v>
      </c>
      <c r="AN73" s="221">
        <v>6</v>
      </c>
      <c r="AO73" s="221">
        <v>6</v>
      </c>
      <c r="AP73" s="221">
        <v>6</v>
      </c>
      <c r="AQ73" s="221">
        <v>6</v>
      </c>
      <c r="AR73" s="221">
        <v>6</v>
      </c>
      <c r="AS73" s="221">
        <v>6</v>
      </c>
      <c r="AT73" s="221">
        <v>0</v>
      </c>
      <c r="AU73" s="221">
        <v>0</v>
      </c>
      <c r="AV73" s="221">
        <v>0</v>
      </c>
      <c r="AW73" s="221">
        <v>0</v>
      </c>
      <c r="AX73" s="221">
        <v>0</v>
      </c>
      <c r="AY73" s="221">
        <v>0</v>
      </c>
      <c r="AZ73" s="221">
        <v>0</v>
      </c>
      <c r="BA73" s="221">
        <v>0</v>
      </c>
      <c r="BB73" s="221">
        <v>0</v>
      </c>
      <c r="BC73" s="221">
        <v>0</v>
      </c>
      <c r="BD73" s="221">
        <v>0</v>
      </c>
      <c r="BE73" s="221">
        <v>0</v>
      </c>
      <c r="BF73" s="43">
        <v>4</v>
      </c>
      <c r="BG73" s="345">
        <v>1</v>
      </c>
      <c r="BH73" s="345">
        <v>1</v>
      </c>
      <c r="BI73" s="345">
        <v>1</v>
      </c>
      <c r="BJ73" s="345">
        <v>1</v>
      </c>
      <c r="BK73" s="345">
        <v>1</v>
      </c>
      <c r="BL73" s="345">
        <v>1</v>
      </c>
      <c r="BM73" s="345">
        <v>1</v>
      </c>
      <c r="BN73" s="345">
        <v>1</v>
      </c>
      <c r="BO73" s="345">
        <v>1</v>
      </c>
      <c r="BP73" s="345">
        <v>1</v>
      </c>
      <c r="BQ73" s="345">
        <v>1</v>
      </c>
      <c r="BR73" s="345">
        <v>1</v>
      </c>
      <c r="BS73" s="345">
        <v>0</v>
      </c>
      <c r="BT73" s="345">
        <v>0</v>
      </c>
      <c r="BU73" s="345">
        <v>6</v>
      </c>
      <c r="BV73" s="345">
        <v>0</v>
      </c>
      <c r="BW73" s="345">
        <v>0</v>
      </c>
      <c r="BX73" s="345">
        <v>0</v>
      </c>
      <c r="BY73" s="345">
        <v>0</v>
      </c>
      <c r="BZ73" s="221">
        <v>0</v>
      </c>
      <c r="CA73" s="221">
        <v>0</v>
      </c>
      <c r="CB73" s="221">
        <v>0</v>
      </c>
      <c r="CC73" s="221">
        <v>6</v>
      </c>
      <c r="CD73" s="221">
        <v>0</v>
      </c>
      <c r="CE73" s="221">
        <v>0</v>
      </c>
      <c r="CF73" s="221">
        <v>0</v>
      </c>
      <c r="CG73" s="221">
        <v>0</v>
      </c>
      <c r="CH73" s="221">
        <v>0</v>
      </c>
      <c r="CI73" s="221">
        <v>0</v>
      </c>
      <c r="CJ73" s="221">
        <v>0</v>
      </c>
      <c r="CK73" s="221">
        <v>0</v>
      </c>
      <c r="CL73" s="221">
        <v>0</v>
      </c>
      <c r="CM73" s="221">
        <v>0</v>
      </c>
      <c r="CN73" s="221">
        <v>0</v>
      </c>
      <c r="CO73" s="221">
        <v>0</v>
      </c>
      <c r="CP73" s="221">
        <v>0</v>
      </c>
      <c r="CQ73" s="221">
        <v>0</v>
      </c>
      <c r="CR73" s="221">
        <v>6</v>
      </c>
      <c r="CS73" s="221">
        <v>6</v>
      </c>
      <c r="CT73" s="221">
        <v>0</v>
      </c>
      <c r="CU73" s="221">
        <v>0</v>
      </c>
      <c r="CV73" s="221">
        <v>0</v>
      </c>
      <c r="CW73" s="221">
        <v>0</v>
      </c>
      <c r="CX73" s="221">
        <v>0</v>
      </c>
      <c r="CY73" s="221">
        <v>0</v>
      </c>
      <c r="CZ73" s="221">
        <v>0</v>
      </c>
      <c r="DA73" s="221">
        <v>0</v>
      </c>
      <c r="DB73" s="221">
        <v>0</v>
      </c>
      <c r="DC73" s="221">
        <v>0</v>
      </c>
      <c r="DD73" s="221">
        <v>0</v>
      </c>
      <c r="DE73" s="221">
        <v>0</v>
      </c>
      <c r="DF73" s="221">
        <v>0</v>
      </c>
      <c r="DG73" s="221">
        <v>0</v>
      </c>
      <c r="DH73" s="221">
        <v>0</v>
      </c>
      <c r="DI73" s="221">
        <v>0</v>
      </c>
      <c r="DJ73" s="221">
        <v>6</v>
      </c>
      <c r="DK73" s="399">
        <v>0</v>
      </c>
      <c r="DL73" s="221">
        <v>6</v>
      </c>
      <c r="DM73" s="221">
        <v>0</v>
      </c>
      <c r="DN73" s="221">
        <v>0</v>
      </c>
      <c r="DO73" s="400">
        <f t="shared" si="238"/>
        <v>160</v>
      </c>
      <c r="DP73" s="401">
        <f t="shared" si="356"/>
        <v>13.333333333333334</v>
      </c>
      <c r="DQ73" s="204"/>
      <c r="DR73" s="203"/>
      <c r="DS73" s="21">
        <f t="shared" si="239"/>
        <v>0</v>
      </c>
      <c r="DT73" s="23">
        <f t="shared" si="240"/>
        <v>0</v>
      </c>
      <c r="DU73" s="23">
        <f t="shared" si="241"/>
        <v>0</v>
      </c>
      <c r="DV73" s="23">
        <f t="shared" si="242"/>
        <v>0</v>
      </c>
      <c r="DW73" s="23">
        <f t="shared" si="243"/>
        <v>0</v>
      </c>
      <c r="DX73" s="23">
        <f t="shared" si="244"/>
        <v>0</v>
      </c>
      <c r="DY73" s="23">
        <f t="shared" si="245"/>
        <v>0</v>
      </c>
      <c r="DZ73" s="23">
        <f t="shared" si="246"/>
        <v>0</v>
      </c>
      <c r="EA73" s="23">
        <f t="shared" si="247"/>
        <v>0</v>
      </c>
      <c r="EB73" s="23">
        <f t="shared" si="248"/>
        <v>0</v>
      </c>
      <c r="EC73" s="23">
        <f t="shared" si="249"/>
        <v>0</v>
      </c>
      <c r="ED73" s="23">
        <f t="shared" si="250"/>
        <v>0</v>
      </c>
      <c r="EE73" s="23">
        <f t="shared" si="251"/>
        <v>0</v>
      </c>
      <c r="EF73" s="23">
        <f t="shared" si="252"/>
        <v>0</v>
      </c>
      <c r="EG73" s="23">
        <f t="shared" si="253"/>
        <v>0</v>
      </c>
      <c r="EH73" s="23">
        <f t="shared" si="254"/>
        <v>0</v>
      </c>
      <c r="EI73" s="23">
        <f t="shared" si="255"/>
        <v>0</v>
      </c>
      <c r="EJ73" s="23">
        <f t="shared" si="256"/>
        <v>0</v>
      </c>
      <c r="EK73" s="23">
        <f t="shared" si="257"/>
        <v>0</v>
      </c>
      <c r="EL73" s="23">
        <f t="shared" si="258"/>
        <v>0</v>
      </c>
      <c r="EM73" s="23">
        <f t="shared" si="259"/>
        <v>0</v>
      </c>
      <c r="EN73" s="23">
        <f t="shared" si="260"/>
        <v>0</v>
      </c>
      <c r="EO73" s="23">
        <f t="shared" si="261"/>
        <v>0</v>
      </c>
      <c r="EP73" s="23">
        <f t="shared" si="262"/>
        <v>0</v>
      </c>
      <c r="EQ73" s="23">
        <f t="shared" si="263"/>
        <v>0</v>
      </c>
      <c r="ER73" s="23">
        <f t="shared" si="264"/>
        <v>0</v>
      </c>
      <c r="ES73" s="23">
        <f t="shared" si="265"/>
        <v>0</v>
      </c>
      <c r="ET73" s="23">
        <f t="shared" si="266"/>
        <v>0</v>
      </c>
      <c r="EU73" s="23">
        <f t="shared" si="267"/>
        <v>0</v>
      </c>
      <c r="EV73" s="23">
        <f t="shared" si="268"/>
        <v>0</v>
      </c>
      <c r="EW73" s="23">
        <f t="shared" si="269"/>
        <v>0</v>
      </c>
      <c r="EX73" s="23">
        <f t="shared" si="270"/>
        <v>0</v>
      </c>
      <c r="EY73" s="23">
        <f t="shared" si="271"/>
        <v>0</v>
      </c>
      <c r="EZ73" s="23">
        <f t="shared" si="272"/>
        <v>0</v>
      </c>
      <c r="FA73" s="23">
        <f t="shared" si="273"/>
        <v>0</v>
      </c>
      <c r="FB73" s="23">
        <f t="shared" si="274"/>
        <v>0</v>
      </c>
      <c r="FC73" s="23">
        <f t="shared" si="275"/>
        <v>0</v>
      </c>
      <c r="FD73" s="23">
        <f t="shared" si="276"/>
        <v>0</v>
      </c>
      <c r="FE73" s="23">
        <f t="shared" si="277"/>
        <v>0</v>
      </c>
      <c r="FF73" s="23">
        <f t="shared" si="278"/>
        <v>0</v>
      </c>
      <c r="FG73" s="23">
        <f t="shared" si="279"/>
        <v>0</v>
      </c>
      <c r="FH73" s="23">
        <f t="shared" si="280"/>
        <v>0</v>
      </c>
      <c r="FI73" s="23">
        <f t="shared" si="281"/>
        <v>0</v>
      </c>
      <c r="FJ73" s="23">
        <f t="shared" si="282"/>
        <v>0</v>
      </c>
      <c r="FK73" s="23">
        <f t="shared" si="283"/>
        <v>0</v>
      </c>
      <c r="FL73" s="23">
        <f t="shared" si="284"/>
        <v>0</v>
      </c>
      <c r="FM73" s="23">
        <f t="shared" si="285"/>
        <v>0</v>
      </c>
      <c r="FN73" s="23">
        <f t="shared" si="286"/>
        <v>0</v>
      </c>
      <c r="FO73" s="23">
        <f t="shared" si="287"/>
        <v>0</v>
      </c>
      <c r="FP73" s="23">
        <f t="shared" si="288"/>
        <v>0</v>
      </c>
      <c r="FQ73" s="23">
        <f t="shared" si="289"/>
        <v>0</v>
      </c>
      <c r="FR73" s="23">
        <f t="shared" si="290"/>
        <v>0</v>
      </c>
      <c r="FS73" s="23">
        <f t="shared" si="291"/>
        <v>0</v>
      </c>
      <c r="FT73" s="23">
        <f t="shared" si="292"/>
        <v>0</v>
      </c>
      <c r="FU73" s="23">
        <f t="shared" si="293"/>
        <v>0</v>
      </c>
      <c r="FV73" s="23">
        <f t="shared" si="294"/>
        <v>0</v>
      </c>
      <c r="FW73" s="23">
        <f t="shared" si="295"/>
        <v>0</v>
      </c>
      <c r="FX73" s="23">
        <f t="shared" si="296"/>
        <v>0</v>
      </c>
      <c r="FY73" s="23">
        <f t="shared" si="297"/>
        <v>0</v>
      </c>
      <c r="FZ73" s="23">
        <f t="shared" si="298"/>
        <v>0</v>
      </c>
      <c r="GA73" s="23">
        <f t="shared" si="299"/>
        <v>0</v>
      </c>
      <c r="GB73" s="23">
        <f t="shared" si="300"/>
        <v>0</v>
      </c>
      <c r="GC73" s="23">
        <f t="shared" si="301"/>
        <v>0</v>
      </c>
      <c r="GD73" s="23">
        <f t="shared" si="302"/>
        <v>0</v>
      </c>
      <c r="GE73" s="23">
        <f t="shared" si="303"/>
        <v>0</v>
      </c>
      <c r="GF73" s="23">
        <f t="shared" si="304"/>
        <v>0</v>
      </c>
      <c r="GG73" s="23">
        <f t="shared" si="305"/>
        <v>0</v>
      </c>
      <c r="GH73" s="23">
        <f t="shared" si="306"/>
        <v>0</v>
      </c>
      <c r="GI73" s="23">
        <f t="shared" si="307"/>
        <v>0</v>
      </c>
      <c r="GJ73" s="23">
        <f t="shared" si="308"/>
        <v>0</v>
      </c>
      <c r="GK73" s="23">
        <f t="shared" si="309"/>
        <v>0</v>
      </c>
      <c r="GL73" s="23">
        <f t="shared" si="310"/>
        <v>0</v>
      </c>
      <c r="GM73" s="23">
        <f t="shared" si="311"/>
        <v>0</v>
      </c>
      <c r="GN73" s="23">
        <f t="shared" si="312"/>
        <v>0</v>
      </c>
      <c r="GO73" s="23">
        <f t="shared" si="313"/>
        <v>0</v>
      </c>
      <c r="GP73" s="23">
        <f t="shared" si="314"/>
        <v>0</v>
      </c>
      <c r="GQ73" s="23">
        <f t="shared" si="315"/>
        <v>0</v>
      </c>
      <c r="GR73" s="23">
        <f t="shared" si="316"/>
        <v>0</v>
      </c>
      <c r="GS73" s="23">
        <f t="shared" si="317"/>
        <v>0</v>
      </c>
      <c r="GT73" s="23">
        <f t="shared" si="318"/>
        <v>0</v>
      </c>
      <c r="GU73" s="23">
        <f t="shared" si="319"/>
        <v>0</v>
      </c>
      <c r="GV73" s="23">
        <f t="shared" si="320"/>
        <v>0</v>
      </c>
      <c r="GW73" s="23">
        <f t="shared" si="321"/>
        <v>0</v>
      </c>
      <c r="GX73" s="23">
        <f t="shared" si="322"/>
        <v>0</v>
      </c>
      <c r="GY73" s="23">
        <f t="shared" si="323"/>
        <v>0</v>
      </c>
      <c r="GZ73" s="23">
        <f t="shared" si="324"/>
        <v>0</v>
      </c>
      <c r="HA73" s="23">
        <f t="shared" si="325"/>
        <v>0</v>
      </c>
      <c r="HB73" s="23">
        <f t="shared" si="326"/>
        <v>0</v>
      </c>
      <c r="HC73" s="23">
        <f t="shared" si="327"/>
        <v>0</v>
      </c>
      <c r="HD73" s="23">
        <f t="shared" si="328"/>
        <v>0</v>
      </c>
      <c r="HE73" s="23">
        <f t="shared" si="329"/>
        <v>0</v>
      </c>
      <c r="HF73" s="23">
        <f t="shared" si="330"/>
        <v>0</v>
      </c>
      <c r="HG73" s="23">
        <f t="shared" si="331"/>
        <v>0</v>
      </c>
      <c r="HH73" s="23">
        <f t="shared" si="332"/>
        <v>0</v>
      </c>
      <c r="HI73" s="23">
        <f t="shared" si="333"/>
        <v>0</v>
      </c>
      <c r="HJ73" s="23">
        <f t="shared" si="334"/>
        <v>0</v>
      </c>
      <c r="HK73" s="23">
        <f t="shared" si="335"/>
        <v>0</v>
      </c>
      <c r="HL73" s="23">
        <f t="shared" si="336"/>
        <v>0</v>
      </c>
      <c r="HM73" s="23">
        <f t="shared" si="337"/>
        <v>0</v>
      </c>
      <c r="HN73" s="23">
        <f t="shared" si="338"/>
        <v>0</v>
      </c>
      <c r="HO73" s="23">
        <f t="shared" si="339"/>
        <v>0</v>
      </c>
      <c r="HP73" s="23">
        <f t="shared" si="340"/>
        <v>0</v>
      </c>
      <c r="HQ73" s="23">
        <f t="shared" si="341"/>
        <v>0</v>
      </c>
      <c r="HR73" s="23">
        <f t="shared" si="342"/>
        <v>0</v>
      </c>
      <c r="HS73" s="23">
        <f t="shared" si="343"/>
        <v>0</v>
      </c>
      <c r="HT73" s="23">
        <f t="shared" si="344"/>
        <v>0</v>
      </c>
      <c r="HU73" s="23">
        <f t="shared" si="345"/>
        <v>0</v>
      </c>
      <c r="HV73" s="23">
        <f t="shared" si="346"/>
        <v>0</v>
      </c>
      <c r="HW73" s="23">
        <f t="shared" si="347"/>
        <v>0</v>
      </c>
      <c r="HX73" s="23">
        <f t="shared" si="348"/>
        <v>0</v>
      </c>
      <c r="HY73" s="23">
        <f t="shared" si="349"/>
        <v>0</v>
      </c>
      <c r="HZ73" s="23">
        <f t="shared" si="350"/>
        <v>0</v>
      </c>
      <c r="IA73" s="23">
        <f t="shared" si="351"/>
        <v>0</v>
      </c>
      <c r="IB73" s="23">
        <f t="shared" si="352"/>
        <v>0</v>
      </c>
      <c r="IC73" s="23">
        <f t="shared" si="353"/>
        <v>0</v>
      </c>
      <c r="ID73" s="23">
        <f t="shared" si="354"/>
        <v>0</v>
      </c>
      <c r="IE73" s="23">
        <f t="shared" si="355"/>
        <v>0</v>
      </c>
      <c r="IF73" s="159"/>
      <c r="IH73" s="170"/>
    </row>
    <row r="74" spans="1:242">
      <c r="A74" s="349">
        <f t="shared" si="357"/>
        <v>71</v>
      </c>
      <c r="B74" s="350" t="s">
        <v>862</v>
      </c>
      <c r="C74" s="221" t="s">
        <v>319</v>
      </c>
      <c r="D74" s="472">
        <v>0</v>
      </c>
      <c r="E74" s="472">
        <v>0</v>
      </c>
      <c r="F74" s="472">
        <v>0</v>
      </c>
      <c r="G74" s="472">
        <v>0</v>
      </c>
      <c r="H74" s="472">
        <v>0</v>
      </c>
      <c r="I74" s="472">
        <v>0</v>
      </c>
      <c r="J74" s="472">
        <v>0</v>
      </c>
      <c r="K74" s="472">
        <v>0</v>
      </c>
      <c r="L74" s="472">
        <v>0</v>
      </c>
      <c r="M74" s="221">
        <v>0</v>
      </c>
      <c r="N74" s="221">
        <v>0</v>
      </c>
      <c r="O74" s="221">
        <v>0</v>
      </c>
      <c r="P74" s="221">
        <v>0</v>
      </c>
      <c r="Q74" s="221">
        <v>0</v>
      </c>
      <c r="R74" s="221">
        <v>0</v>
      </c>
      <c r="S74" s="221">
        <v>0</v>
      </c>
      <c r="T74" s="221">
        <v>0</v>
      </c>
      <c r="U74" s="221">
        <v>0</v>
      </c>
      <c r="V74" s="221">
        <v>0</v>
      </c>
      <c r="W74" s="221">
        <v>0</v>
      </c>
      <c r="X74" s="221">
        <v>0</v>
      </c>
      <c r="Y74" s="221">
        <v>0</v>
      </c>
      <c r="Z74" s="221">
        <v>0</v>
      </c>
      <c r="AA74" s="221">
        <v>0</v>
      </c>
      <c r="AB74" s="221">
        <v>0</v>
      </c>
      <c r="AC74" s="221">
        <v>0</v>
      </c>
      <c r="AD74" s="221">
        <v>0</v>
      </c>
      <c r="AE74" s="221">
        <v>0</v>
      </c>
      <c r="AF74" s="221">
        <v>0</v>
      </c>
      <c r="AG74" s="221">
        <v>0</v>
      </c>
      <c r="AH74" s="221">
        <v>0</v>
      </c>
      <c r="AI74" s="221">
        <v>0</v>
      </c>
      <c r="AJ74" s="221">
        <v>0</v>
      </c>
      <c r="AK74" s="221">
        <v>0</v>
      </c>
      <c r="AL74" s="221">
        <v>0</v>
      </c>
      <c r="AM74" s="221">
        <v>48</v>
      </c>
      <c r="AN74" s="221">
        <v>48</v>
      </c>
      <c r="AO74" s="221">
        <v>48</v>
      </c>
      <c r="AP74" s="221">
        <v>48</v>
      </c>
      <c r="AQ74" s="221">
        <v>48</v>
      </c>
      <c r="AR74" s="221">
        <v>48</v>
      </c>
      <c r="AS74" s="221">
        <v>48</v>
      </c>
      <c r="AT74" s="221">
        <v>0</v>
      </c>
      <c r="AU74" s="221">
        <v>0</v>
      </c>
      <c r="AV74" s="221">
        <v>0</v>
      </c>
      <c r="AW74" s="221">
        <v>0</v>
      </c>
      <c r="AX74" s="221">
        <v>0</v>
      </c>
      <c r="AY74" s="221">
        <v>0</v>
      </c>
      <c r="AZ74" s="221">
        <v>0</v>
      </c>
      <c r="BA74" s="221">
        <v>0</v>
      </c>
      <c r="BB74" s="221">
        <v>0</v>
      </c>
      <c r="BC74" s="221">
        <v>0</v>
      </c>
      <c r="BD74" s="221">
        <v>0</v>
      </c>
      <c r="BE74" s="221">
        <v>0</v>
      </c>
      <c r="BF74" s="43">
        <v>0</v>
      </c>
      <c r="BG74" s="345">
        <v>0</v>
      </c>
      <c r="BH74" s="345">
        <v>0</v>
      </c>
      <c r="BI74" s="345">
        <v>0</v>
      </c>
      <c r="BJ74" s="345">
        <v>0</v>
      </c>
      <c r="BK74" s="345">
        <v>0</v>
      </c>
      <c r="BL74" s="345">
        <v>0</v>
      </c>
      <c r="BM74" s="345">
        <v>0</v>
      </c>
      <c r="BN74" s="345">
        <v>0</v>
      </c>
      <c r="BO74" s="345">
        <v>0</v>
      </c>
      <c r="BP74" s="345">
        <v>0</v>
      </c>
      <c r="BQ74" s="345">
        <v>0</v>
      </c>
      <c r="BR74" s="345">
        <v>0</v>
      </c>
      <c r="BS74" s="345">
        <v>2</v>
      </c>
      <c r="BT74" s="345">
        <v>2</v>
      </c>
      <c r="BU74" s="345">
        <v>36</v>
      </c>
      <c r="BV74" s="345">
        <v>2</v>
      </c>
      <c r="BW74" s="345">
        <v>2</v>
      </c>
      <c r="BX74" s="345">
        <v>2</v>
      </c>
      <c r="BY74" s="345">
        <v>2</v>
      </c>
      <c r="BZ74" s="221">
        <v>0</v>
      </c>
      <c r="CA74" s="221">
        <v>0</v>
      </c>
      <c r="CB74" s="221">
        <v>0</v>
      </c>
      <c r="CC74" s="221">
        <v>0</v>
      </c>
      <c r="CD74" s="221">
        <v>0</v>
      </c>
      <c r="CE74" s="221">
        <v>0</v>
      </c>
      <c r="CF74" s="221">
        <v>0</v>
      </c>
      <c r="CG74" s="221">
        <v>0</v>
      </c>
      <c r="CH74" s="221">
        <v>0</v>
      </c>
      <c r="CI74" s="221">
        <v>0</v>
      </c>
      <c r="CJ74" s="221">
        <v>0</v>
      </c>
      <c r="CK74" s="221">
        <v>0</v>
      </c>
      <c r="CL74" s="221">
        <v>0</v>
      </c>
      <c r="CM74" s="221">
        <v>0</v>
      </c>
      <c r="CN74" s="221">
        <v>0</v>
      </c>
      <c r="CO74" s="221">
        <v>0</v>
      </c>
      <c r="CP74" s="221">
        <v>0</v>
      </c>
      <c r="CQ74" s="221">
        <v>0</v>
      </c>
      <c r="CR74" s="221">
        <v>0</v>
      </c>
      <c r="CS74" s="221">
        <v>0</v>
      </c>
      <c r="CT74" s="221">
        <v>0</v>
      </c>
      <c r="CU74" s="221">
        <v>0</v>
      </c>
      <c r="CV74" s="221">
        <v>0</v>
      </c>
      <c r="CW74" s="221">
        <v>0</v>
      </c>
      <c r="CX74" s="221">
        <v>0</v>
      </c>
      <c r="CY74" s="221">
        <v>0</v>
      </c>
      <c r="CZ74" s="221">
        <v>0</v>
      </c>
      <c r="DA74" s="221">
        <v>0</v>
      </c>
      <c r="DB74" s="221">
        <v>0</v>
      </c>
      <c r="DC74" s="221">
        <v>0</v>
      </c>
      <c r="DD74" s="221">
        <v>0</v>
      </c>
      <c r="DE74" s="221">
        <v>0</v>
      </c>
      <c r="DF74" s="221">
        <v>0</v>
      </c>
      <c r="DG74" s="221">
        <v>0</v>
      </c>
      <c r="DH74" s="221">
        <v>0</v>
      </c>
      <c r="DI74" s="221">
        <v>0</v>
      </c>
      <c r="DJ74" s="221">
        <v>0</v>
      </c>
      <c r="DK74" s="399">
        <v>0</v>
      </c>
      <c r="DL74" s="221">
        <v>0</v>
      </c>
      <c r="DM74" s="221">
        <v>0</v>
      </c>
      <c r="DN74" s="221">
        <v>0</v>
      </c>
      <c r="DO74" s="400">
        <f t="shared" si="238"/>
        <v>384</v>
      </c>
      <c r="DP74" s="401">
        <f t="shared" si="356"/>
        <v>32</v>
      </c>
      <c r="DQ74" s="204"/>
      <c r="DR74" s="203"/>
      <c r="DS74" s="21">
        <f t="shared" si="239"/>
        <v>0</v>
      </c>
      <c r="DT74" s="23">
        <f t="shared" si="240"/>
        <v>0</v>
      </c>
      <c r="DU74" s="23">
        <f t="shared" si="241"/>
        <v>0</v>
      </c>
      <c r="DV74" s="23">
        <f t="shared" si="242"/>
        <v>0</v>
      </c>
      <c r="DW74" s="23">
        <f t="shared" si="243"/>
        <v>0</v>
      </c>
      <c r="DX74" s="23">
        <f t="shared" si="244"/>
        <v>0</v>
      </c>
      <c r="DY74" s="23">
        <f t="shared" si="245"/>
        <v>0</v>
      </c>
      <c r="DZ74" s="23">
        <f t="shared" si="246"/>
        <v>0</v>
      </c>
      <c r="EA74" s="23">
        <f t="shared" si="247"/>
        <v>0</v>
      </c>
      <c r="EB74" s="23">
        <f t="shared" si="248"/>
        <v>0</v>
      </c>
      <c r="EC74" s="23">
        <f t="shared" si="249"/>
        <v>0</v>
      </c>
      <c r="ED74" s="23">
        <f t="shared" si="250"/>
        <v>0</v>
      </c>
      <c r="EE74" s="23">
        <f t="shared" si="251"/>
        <v>0</v>
      </c>
      <c r="EF74" s="23">
        <f t="shared" si="252"/>
        <v>0</v>
      </c>
      <c r="EG74" s="23">
        <f t="shared" si="253"/>
        <v>0</v>
      </c>
      <c r="EH74" s="23">
        <f t="shared" si="254"/>
        <v>0</v>
      </c>
      <c r="EI74" s="23">
        <f t="shared" si="255"/>
        <v>0</v>
      </c>
      <c r="EJ74" s="23">
        <f t="shared" si="256"/>
        <v>0</v>
      </c>
      <c r="EK74" s="23">
        <f t="shared" si="257"/>
        <v>0</v>
      </c>
      <c r="EL74" s="23">
        <f t="shared" si="258"/>
        <v>0</v>
      </c>
      <c r="EM74" s="23">
        <f t="shared" si="259"/>
        <v>0</v>
      </c>
      <c r="EN74" s="23">
        <f t="shared" si="260"/>
        <v>0</v>
      </c>
      <c r="EO74" s="23">
        <f t="shared" si="261"/>
        <v>0</v>
      </c>
      <c r="EP74" s="23">
        <f t="shared" si="262"/>
        <v>0</v>
      </c>
      <c r="EQ74" s="23">
        <f t="shared" si="263"/>
        <v>0</v>
      </c>
      <c r="ER74" s="23">
        <f t="shared" si="264"/>
        <v>0</v>
      </c>
      <c r="ES74" s="23">
        <f t="shared" si="265"/>
        <v>0</v>
      </c>
      <c r="ET74" s="23">
        <f t="shared" si="266"/>
        <v>0</v>
      </c>
      <c r="EU74" s="23">
        <f t="shared" si="267"/>
        <v>0</v>
      </c>
      <c r="EV74" s="23">
        <f t="shared" si="268"/>
        <v>0</v>
      </c>
      <c r="EW74" s="23">
        <f t="shared" si="269"/>
        <v>0</v>
      </c>
      <c r="EX74" s="23">
        <f t="shared" si="270"/>
        <v>0</v>
      </c>
      <c r="EY74" s="23">
        <f t="shared" si="271"/>
        <v>0</v>
      </c>
      <c r="EZ74" s="23">
        <f t="shared" si="272"/>
        <v>0</v>
      </c>
      <c r="FA74" s="23">
        <f t="shared" si="273"/>
        <v>0</v>
      </c>
      <c r="FB74" s="23">
        <f t="shared" si="274"/>
        <v>0</v>
      </c>
      <c r="FC74" s="23">
        <f t="shared" si="275"/>
        <v>0</v>
      </c>
      <c r="FD74" s="23">
        <f t="shared" si="276"/>
        <v>0</v>
      </c>
      <c r="FE74" s="23">
        <f t="shared" si="277"/>
        <v>0</v>
      </c>
      <c r="FF74" s="23">
        <f t="shared" si="278"/>
        <v>0</v>
      </c>
      <c r="FG74" s="23">
        <f t="shared" si="279"/>
        <v>0</v>
      </c>
      <c r="FH74" s="23">
        <f t="shared" si="280"/>
        <v>0</v>
      </c>
      <c r="FI74" s="23">
        <f t="shared" si="281"/>
        <v>0</v>
      </c>
      <c r="FJ74" s="23">
        <f t="shared" si="282"/>
        <v>0</v>
      </c>
      <c r="FK74" s="23">
        <f t="shared" si="283"/>
        <v>0</v>
      </c>
      <c r="FL74" s="23">
        <f t="shared" si="284"/>
        <v>0</v>
      </c>
      <c r="FM74" s="23">
        <f t="shared" si="285"/>
        <v>0</v>
      </c>
      <c r="FN74" s="23">
        <f t="shared" si="286"/>
        <v>0</v>
      </c>
      <c r="FO74" s="23">
        <f t="shared" si="287"/>
        <v>0</v>
      </c>
      <c r="FP74" s="23">
        <f t="shared" si="288"/>
        <v>0</v>
      </c>
      <c r="FQ74" s="23">
        <f t="shared" si="289"/>
        <v>0</v>
      </c>
      <c r="FR74" s="23">
        <f t="shared" si="290"/>
        <v>0</v>
      </c>
      <c r="FS74" s="23">
        <f t="shared" si="291"/>
        <v>0</v>
      </c>
      <c r="FT74" s="23">
        <f t="shared" si="292"/>
        <v>0</v>
      </c>
      <c r="FU74" s="23">
        <f t="shared" si="293"/>
        <v>0</v>
      </c>
      <c r="FV74" s="23">
        <f t="shared" si="294"/>
        <v>0</v>
      </c>
      <c r="FW74" s="23">
        <f t="shared" si="295"/>
        <v>0</v>
      </c>
      <c r="FX74" s="23">
        <f t="shared" si="296"/>
        <v>0</v>
      </c>
      <c r="FY74" s="23">
        <f t="shared" si="297"/>
        <v>0</v>
      </c>
      <c r="FZ74" s="23">
        <f t="shared" si="298"/>
        <v>0</v>
      </c>
      <c r="GA74" s="23">
        <f t="shared" si="299"/>
        <v>0</v>
      </c>
      <c r="GB74" s="23">
        <f t="shared" si="300"/>
        <v>0</v>
      </c>
      <c r="GC74" s="23">
        <f t="shared" si="301"/>
        <v>0</v>
      </c>
      <c r="GD74" s="23">
        <f t="shared" si="302"/>
        <v>0</v>
      </c>
      <c r="GE74" s="23">
        <f t="shared" si="303"/>
        <v>0</v>
      </c>
      <c r="GF74" s="23">
        <f t="shared" si="304"/>
        <v>0</v>
      </c>
      <c r="GG74" s="23">
        <f t="shared" si="305"/>
        <v>0</v>
      </c>
      <c r="GH74" s="23">
        <f t="shared" si="306"/>
        <v>0</v>
      </c>
      <c r="GI74" s="23">
        <f t="shared" si="307"/>
        <v>0</v>
      </c>
      <c r="GJ74" s="23">
        <f t="shared" si="308"/>
        <v>0</v>
      </c>
      <c r="GK74" s="23">
        <f t="shared" si="309"/>
        <v>0</v>
      </c>
      <c r="GL74" s="23">
        <f t="shared" si="310"/>
        <v>0</v>
      </c>
      <c r="GM74" s="23">
        <f t="shared" si="311"/>
        <v>0</v>
      </c>
      <c r="GN74" s="23">
        <f t="shared" si="312"/>
        <v>0</v>
      </c>
      <c r="GO74" s="23">
        <f t="shared" si="313"/>
        <v>0</v>
      </c>
      <c r="GP74" s="23">
        <f t="shared" si="314"/>
        <v>0</v>
      </c>
      <c r="GQ74" s="23">
        <f t="shared" si="315"/>
        <v>0</v>
      </c>
      <c r="GR74" s="23">
        <f t="shared" si="316"/>
        <v>0</v>
      </c>
      <c r="GS74" s="23">
        <f t="shared" si="317"/>
        <v>0</v>
      </c>
      <c r="GT74" s="23">
        <f t="shared" si="318"/>
        <v>0</v>
      </c>
      <c r="GU74" s="23">
        <f t="shared" si="319"/>
        <v>0</v>
      </c>
      <c r="GV74" s="23">
        <f t="shared" si="320"/>
        <v>0</v>
      </c>
      <c r="GW74" s="23">
        <f t="shared" si="321"/>
        <v>0</v>
      </c>
      <c r="GX74" s="23">
        <f t="shared" si="322"/>
        <v>0</v>
      </c>
      <c r="GY74" s="23">
        <f t="shared" si="323"/>
        <v>0</v>
      </c>
      <c r="GZ74" s="23">
        <f t="shared" si="324"/>
        <v>0</v>
      </c>
      <c r="HA74" s="23">
        <f t="shared" si="325"/>
        <v>0</v>
      </c>
      <c r="HB74" s="23">
        <f t="shared" si="326"/>
        <v>0</v>
      </c>
      <c r="HC74" s="23">
        <f t="shared" si="327"/>
        <v>0</v>
      </c>
      <c r="HD74" s="23">
        <f t="shared" si="328"/>
        <v>0</v>
      </c>
      <c r="HE74" s="23">
        <f t="shared" si="329"/>
        <v>0</v>
      </c>
      <c r="HF74" s="23">
        <f t="shared" si="330"/>
        <v>0</v>
      </c>
      <c r="HG74" s="23">
        <f t="shared" si="331"/>
        <v>0</v>
      </c>
      <c r="HH74" s="23">
        <f t="shared" si="332"/>
        <v>0</v>
      </c>
      <c r="HI74" s="23">
        <f t="shared" si="333"/>
        <v>0</v>
      </c>
      <c r="HJ74" s="23">
        <f t="shared" si="334"/>
        <v>0</v>
      </c>
      <c r="HK74" s="23">
        <f t="shared" si="335"/>
        <v>0</v>
      </c>
      <c r="HL74" s="23">
        <f t="shared" si="336"/>
        <v>0</v>
      </c>
      <c r="HM74" s="23">
        <f t="shared" si="337"/>
        <v>0</v>
      </c>
      <c r="HN74" s="23">
        <f t="shared" si="338"/>
        <v>0</v>
      </c>
      <c r="HO74" s="23">
        <f t="shared" si="339"/>
        <v>0</v>
      </c>
      <c r="HP74" s="23">
        <f t="shared" si="340"/>
        <v>0</v>
      </c>
      <c r="HQ74" s="23">
        <f t="shared" si="341"/>
        <v>0</v>
      </c>
      <c r="HR74" s="23">
        <f t="shared" si="342"/>
        <v>0</v>
      </c>
      <c r="HS74" s="23">
        <f t="shared" si="343"/>
        <v>0</v>
      </c>
      <c r="HT74" s="23">
        <f t="shared" si="344"/>
        <v>0</v>
      </c>
      <c r="HU74" s="23">
        <f t="shared" si="345"/>
        <v>0</v>
      </c>
      <c r="HV74" s="23">
        <f t="shared" si="346"/>
        <v>0</v>
      </c>
      <c r="HW74" s="23">
        <f t="shared" si="347"/>
        <v>0</v>
      </c>
      <c r="HX74" s="23">
        <f t="shared" si="348"/>
        <v>0</v>
      </c>
      <c r="HY74" s="23">
        <f t="shared" si="349"/>
        <v>0</v>
      </c>
      <c r="HZ74" s="23">
        <f t="shared" si="350"/>
        <v>0</v>
      </c>
      <c r="IA74" s="23">
        <f t="shared" si="351"/>
        <v>0</v>
      </c>
      <c r="IB74" s="23">
        <f t="shared" si="352"/>
        <v>0</v>
      </c>
      <c r="IC74" s="23">
        <f t="shared" si="353"/>
        <v>0</v>
      </c>
      <c r="ID74" s="23">
        <f t="shared" si="354"/>
        <v>0</v>
      </c>
      <c r="IE74" s="23">
        <f t="shared" si="355"/>
        <v>0</v>
      </c>
    </row>
    <row r="75" spans="1:242">
      <c r="A75" s="349">
        <f t="shared" si="357"/>
        <v>72</v>
      </c>
      <c r="B75" s="350" t="s">
        <v>863</v>
      </c>
      <c r="C75" s="221" t="s">
        <v>319</v>
      </c>
      <c r="D75" s="472">
        <v>0</v>
      </c>
      <c r="E75" s="472">
        <v>0</v>
      </c>
      <c r="F75" s="472">
        <v>0</v>
      </c>
      <c r="G75" s="472">
        <v>0</v>
      </c>
      <c r="H75" s="472">
        <v>0</v>
      </c>
      <c r="I75" s="472">
        <v>0</v>
      </c>
      <c r="J75" s="472">
        <v>0</v>
      </c>
      <c r="K75" s="472">
        <v>0</v>
      </c>
      <c r="L75" s="472">
        <v>0</v>
      </c>
      <c r="M75" s="221">
        <v>6</v>
      </c>
      <c r="N75" s="221">
        <v>6</v>
      </c>
      <c r="O75" s="221">
        <v>6</v>
      </c>
      <c r="P75" s="221">
        <v>30</v>
      </c>
      <c r="Q75" s="221">
        <v>6</v>
      </c>
      <c r="R75" s="221">
        <v>6</v>
      </c>
      <c r="S75" s="221">
        <v>0</v>
      </c>
      <c r="T75" s="221">
        <v>0</v>
      </c>
      <c r="U75" s="221">
        <v>0</v>
      </c>
      <c r="V75" s="221">
        <v>0</v>
      </c>
      <c r="W75" s="221">
        <v>0</v>
      </c>
      <c r="X75" s="221">
        <v>0</v>
      </c>
      <c r="Y75" s="221">
        <v>0</v>
      </c>
      <c r="Z75" s="221">
        <v>0</v>
      </c>
      <c r="AA75" s="221">
        <v>0</v>
      </c>
      <c r="AB75" s="221">
        <v>0</v>
      </c>
      <c r="AC75" s="221">
        <v>0</v>
      </c>
      <c r="AD75" s="221">
        <v>0</v>
      </c>
      <c r="AE75" s="221">
        <v>0</v>
      </c>
      <c r="AF75" s="221">
        <v>0</v>
      </c>
      <c r="AG75" s="221">
        <v>0</v>
      </c>
      <c r="AH75" s="221">
        <v>0</v>
      </c>
      <c r="AI75" s="221">
        <v>0</v>
      </c>
      <c r="AJ75" s="221">
        <v>0</v>
      </c>
      <c r="AK75" s="221">
        <v>0</v>
      </c>
      <c r="AL75" s="221">
        <v>0</v>
      </c>
      <c r="AM75" s="221">
        <v>312</v>
      </c>
      <c r="AN75" s="221">
        <v>104</v>
      </c>
      <c r="AO75" s="221">
        <v>104</v>
      </c>
      <c r="AP75" s="221">
        <v>104</v>
      </c>
      <c r="AQ75" s="221">
        <v>104</v>
      </c>
      <c r="AR75" s="221">
        <v>104</v>
      </c>
      <c r="AS75" s="221">
        <v>104</v>
      </c>
      <c r="AT75" s="221">
        <v>0</v>
      </c>
      <c r="AU75" s="221">
        <v>0</v>
      </c>
      <c r="AV75" s="221">
        <v>0</v>
      </c>
      <c r="AW75" s="221">
        <v>0</v>
      </c>
      <c r="AX75" s="221">
        <v>0</v>
      </c>
      <c r="AY75" s="221">
        <v>0</v>
      </c>
      <c r="AZ75" s="221">
        <v>0</v>
      </c>
      <c r="BA75" s="221">
        <v>0</v>
      </c>
      <c r="BB75" s="221">
        <v>0</v>
      </c>
      <c r="BC75" s="221">
        <v>6</v>
      </c>
      <c r="BD75" s="221">
        <v>0</v>
      </c>
      <c r="BE75" s="221">
        <v>3</v>
      </c>
      <c r="BF75" s="43">
        <v>12</v>
      </c>
      <c r="BG75" s="345">
        <v>0</v>
      </c>
      <c r="BH75" s="345">
        <v>0</v>
      </c>
      <c r="BI75" s="345">
        <v>0</v>
      </c>
      <c r="BJ75" s="345">
        <v>0</v>
      </c>
      <c r="BK75" s="345">
        <v>0</v>
      </c>
      <c r="BL75" s="345">
        <v>0</v>
      </c>
      <c r="BM75" s="345">
        <v>0</v>
      </c>
      <c r="BN75" s="345">
        <v>0</v>
      </c>
      <c r="BO75" s="345">
        <v>0</v>
      </c>
      <c r="BP75" s="345">
        <v>0</v>
      </c>
      <c r="BQ75" s="345">
        <v>0</v>
      </c>
      <c r="BR75" s="345">
        <v>0</v>
      </c>
      <c r="BS75" s="345">
        <v>2</v>
      </c>
      <c r="BT75" s="345">
        <v>2</v>
      </c>
      <c r="BU75" s="345">
        <v>36</v>
      </c>
      <c r="BV75" s="345">
        <v>2</v>
      </c>
      <c r="BW75" s="345">
        <v>2</v>
      </c>
      <c r="BX75" s="345">
        <v>2</v>
      </c>
      <c r="BY75" s="345">
        <v>2</v>
      </c>
      <c r="BZ75" s="221">
        <v>0</v>
      </c>
      <c r="CA75" s="221">
        <v>0</v>
      </c>
      <c r="CB75" s="221">
        <v>0</v>
      </c>
      <c r="CC75" s="221">
        <v>0</v>
      </c>
      <c r="CD75" s="221">
        <v>0</v>
      </c>
      <c r="CE75" s="221">
        <v>0</v>
      </c>
      <c r="CF75" s="221">
        <v>0</v>
      </c>
      <c r="CG75" s="221">
        <v>0</v>
      </c>
      <c r="CH75" s="221">
        <v>0</v>
      </c>
      <c r="CI75" s="221">
        <v>0</v>
      </c>
      <c r="CJ75" s="221">
        <v>0</v>
      </c>
      <c r="CK75" s="221">
        <v>0</v>
      </c>
      <c r="CL75" s="221">
        <v>0</v>
      </c>
      <c r="CM75" s="221">
        <v>0</v>
      </c>
      <c r="CN75" s="221">
        <v>0</v>
      </c>
      <c r="CO75" s="221">
        <v>0</v>
      </c>
      <c r="CP75" s="221">
        <v>0</v>
      </c>
      <c r="CQ75" s="221">
        <v>0</v>
      </c>
      <c r="CR75" s="221">
        <v>0</v>
      </c>
      <c r="CS75" s="221">
        <v>0</v>
      </c>
      <c r="CT75" s="221">
        <v>0</v>
      </c>
      <c r="CU75" s="221">
        <v>0</v>
      </c>
      <c r="CV75" s="221">
        <v>0</v>
      </c>
      <c r="CW75" s="221">
        <v>0</v>
      </c>
      <c r="CX75" s="221">
        <v>0</v>
      </c>
      <c r="CY75" s="221">
        <v>0</v>
      </c>
      <c r="CZ75" s="221">
        <v>0</v>
      </c>
      <c r="DA75" s="221">
        <v>0</v>
      </c>
      <c r="DB75" s="221">
        <v>0</v>
      </c>
      <c r="DC75" s="221">
        <v>0</v>
      </c>
      <c r="DD75" s="221">
        <v>0</v>
      </c>
      <c r="DE75" s="221">
        <v>0</v>
      </c>
      <c r="DF75" s="221">
        <v>0</v>
      </c>
      <c r="DG75" s="221">
        <v>0</v>
      </c>
      <c r="DH75" s="221">
        <v>0</v>
      </c>
      <c r="DI75" s="221">
        <v>0</v>
      </c>
      <c r="DJ75" s="221">
        <v>0</v>
      </c>
      <c r="DK75" s="399">
        <v>0</v>
      </c>
      <c r="DL75" s="221">
        <v>0</v>
      </c>
      <c r="DM75" s="221">
        <v>120</v>
      </c>
      <c r="DN75" s="221">
        <v>0</v>
      </c>
      <c r="DO75" s="400">
        <f t="shared" si="238"/>
        <v>1185</v>
      </c>
      <c r="DP75" s="401">
        <f t="shared" si="356"/>
        <v>98.75</v>
      </c>
      <c r="DQ75" s="204"/>
      <c r="DR75" s="203"/>
      <c r="DS75" s="21">
        <f t="shared" si="239"/>
        <v>0</v>
      </c>
      <c r="DT75" s="23">
        <f t="shared" si="240"/>
        <v>0</v>
      </c>
      <c r="DU75" s="23">
        <f t="shared" si="241"/>
        <v>0</v>
      </c>
      <c r="DV75" s="23">
        <f t="shared" si="242"/>
        <v>0</v>
      </c>
      <c r="DW75" s="23">
        <f t="shared" si="243"/>
        <v>0</v>
      </c>
      <c r="DX75" s="23">
        <f t="shared" si="244"/>
        <v>0</v>
      </c>
      <c r="DY75" s="23">
        <f t="shared" si="245"/>
        <v>0</v>
      </c>
      <c r="DZ75" s="23">
        <f t="shared" si="246"/>
        <v>0</v>
      </c>
      <c r="EA75" s="23">
        <f t="shared" si="247"/>
        <v>0</v>
      </c>
      <c r="EB75" s="23">
        <f t="shared" si="248"/>
        <v>0</v>
      </c>
      <c r="EC75" s="23">
        <f t="shared" si="249"/>
        <v>0</v>
      </c>
      <c r="ED75" s="23">
        <f t="shared" si="250"/>
        <v>0</v>
      </c>
      <c r="EE75" s="23">
        <f t="shared" si="251"/>
        <v>0</v>
      </c>
      <c r="EF75" s="23">
        <f t="shared" si="252"/>
        <v>0</v>
      </c>
      <c r="EG75" s="23">
        <f t="shared" si="253"/>
        <v>0</v>
      </c>
      <c r="EH75" s="23">
        <f t="shared" si="254"/>
        <v>0</v>
      </c>
      <c r="EI75" s="23">
        <f t="shared" si="255"/>
        <v>0</v>
      </c>
      <c r="EJ75" s="23">
        <f t="shared" si="256"/>
        <v>0</v>
      </c>
      <c r="EK75" s="23">
        <f t="shared" si="257"/>
        <v>0</v>
      </c>
      <c r="EL75" s="23">
        <f t="shared" si="258"/>
        <v>0</v>
      </c>
      <c r="EM75" s="23">
        <f t="shared" si="259"/>
        <v>0</v>
      </c>
      <c r="EN75" s="23">
        <f t="shared" si="260"/>
        <v>0</v>
      </c>
      <c r="EO75" s="23">
        <f t="shared" si="261"/>
        <v>0</v>
      </c>
      <c r="EP75" s="23">
        <f t="shared" si="262"/>
        <v>0</v>
      </c>
      <c r="EQ75" s="23">
        <f t="shared" si="263"/>
        <v>0</v>
      </c>
      <c r="ER75" s="23">
        <f t="shared" si="264"/>
        <v>0</v>
      </c>
      <c r="ES75" s="23">
        <f t="shared" si="265"/>
        <v>0</v>
      </c>
      <c r="ET75" s="23">
        <f t="shared" si="266"/>
        <v>0</v>
      </c>
      <c r="EU75" s="23">
        <f t="shared" si="267"/>
        <v>0</v>
      </c>
      <c r="EV75" s="23">
        <f t="shared" si="268"/>
        <v>0</v>
      </c>
      <c r="EW75" s="23">
        <f t="shared" si="269"/>
        <v>0</v>
      </c>
      <c r="EX75" s="23">
        <f t="shared" si="270"/>
        <v>0</v>
      </c>
      <c r="EY75" s="23">
        <f t="shared" si="271"/>
        <v>0</v>
      </c>
      <c r="EZ75" s="23">
        <f t="shared" si="272"/>
        <v>0</v>
      </c>
      <c r="FA75" s="23">
        <f t="shared" si="273"/>
        <v>0</v>
      </c>
      <c r="FB75" s="23">
        <f t="shared" si="274"/>
        <v>0</v>
      </c>
      <c r="FC75" s="23">
        <f t="shared" si="275"/>
        <v>0</v>
      </c>
      <c r="FD75" s="23">
        <f t="shared" si="276"/>
        <v>0</v>
      </c>
      <c r="FE75" s="23">
        <f t="shared" si="277"/>
        <v>0</v>
      </c>
      <c r="FF75" s="23">
        <f t="shared" si="278"/>
        <v>0</v>
      </c>
      <c r="FG75" s="23">
        <f t="shared" si="279"/>
        <v>0</v>
      </c>
      <c r="FH75" s="23">
        <f t="shared" si="280"/>
        <v>0</v>
      </c>
      <c r="FI75" s="23">
        <f t="shared" si="281"/>
        <v>0</v>
      </c>
      <c r="FJ75" s="23">
        <f t="shared" si="282"/>
        <v>0</v>
      </c>
      <c r="FK75" s="23">
        <f t="shared" si="283"/>
        <v>0</v>
      </c>
      <c r="FL75" s="23">
        <f t="shared" si="284"/>
        <v>0</v>
      </c>
      <c r="FM75" s="23">
        <f t="shared" si="285"/>
        <v>0</v>
      </c>
      <c r="FN75" s="23">
        <f t="shared" si="286"/>
        <v>0</v>
      </c>
      <c r="FO75" s="23">
        <f t="shared" si="287"/>
        <v>0</v>
      </c>
      <c r="FP75" s="23">
        <f t="shared" si="288"/>
        <v>0</v>
      </c>
      <c r="FQ75" s="23">
        <f t="shared" si="289"/>
        <v>0</v>
      </c>
      <c r="FR75" s="23">
        <f t="shared" si="290"/>
        <v>0</v>
      </c>
      <c r="FS75" s="23">
        <f t="shared" si="291"/>
        <v>0</v>
      </c>
      <c r="FT75" s="23">
        <f t="shared" si="292"/>
        <v>0</v>
      </c>
      <c r="FU75" s="23">
        <f t="shared" si="293"/>
        <v>0</v>
      </c>
      <c r="FV75" s="23">
        <f t="shared" si="294"/>
        <v>0</v>
      </c>
      <c r="FW75" s="23">
        <f t="shared" si="295"/>
        <v>0</v>
      </c>
      <c r="FX75" s="23">
        <f t="shared" si="296"/>
        <v>0</v>
      </c>
      <c r="FY75" s="23">
        <f t="shared" si="297"/>
        <v>0</v>
      </c>
      <c r="FZ75" s="23">
        <f t="shared" si="298"/>
        <v>0</v>
      </c>
      <c r="GA75" s="23">
        <f t="shared" si="299"/>
        <v>0</v>
      </c>
      <c r="GB75" s="23">
        <f t="shared" si="300"/>
        <v>0</v>
      </c>
      <c r="GC75" s="23">
        <f t="shared" si="301"/>
        <v>0</v>
      </c>
      <c r="GD75" s="23">
        <f t="shared" si="302"/>
        <v>0</v>
      </c>
      <c r="GE75" s="23">
        <f t="shared" si="303"/>
        <v>0</v>
      </c>
      <c r="GF75" s="23">
        <f t="shared" si="304"/>
        <v>0</v>
      </c>
      <c r="GG75" s="23">
        <f t="shared" si="305"/>
        <v>0</v>
      </c>
      <c r="GH75" s="23">
        <f t="shared" si="306"/>
        <v>0</v>
      </c>
      <c r="GI75" s="23">
        <f t="shared" si="307"/>
        <v>0</v>
      </c>
      <c r="GJ75" s="23">
        <f t="shared" si="308"/>
        <v>0</v>
      </c>
      <c r="GK75" s="23">
        <f t="shared" si="309"/>
        <v>0</v>
      </c>
      <c r="GL75" s="23">
        <f t="shared" si="310"/>
        <v>0</v>
      </c>
      <c r="GM75" s="23">
        <f t="shared" si="311"/>
        <v>0</v>
      </c>
      <c r="GN75" s="23">
        <f t="shared" si="312"/>
        <v>0</v>
      </c>
      <c r="GO75" s="23">
        <f t="shared" si="313"/>
        <v>0</v>
      </c>
      <c r="GP75" s="23">
        <f t="shared" si="314"/>
        <v>0</v>
      </c>
      <c r="GQ75" s="23">
        <f t="shared" si="315"/>
        <v>0</v>
      </c>
      <c r="GR75" s="23">
        <f t="shared" si="316"/>
        <v>0</v>
      </c>
      <c r="GS75" s="23">
        <f t="shared" si="317"/>
        <v>0</v>
      </c>
      <c r="GT75" s="23">
        <f t="shared" si="318"/>
        <v>0</v>
      </c>
      <c r="GU75" s="23">
        <f t="shared" si="319"/>
        <v>0</v>
      </c>
      <c r="GV75" s="23">
        <f t="shared" si="320"/>
        <v>0</v>
      </c>
      <c r="GW75" s="23">
        <f t="shared" si="321"/>
        <v>0</v>
      </c>
      <c r="GX75" s="23">
        <f t="shared" si="322"/>
        <v>0</v>
      </c>
      <c r="GY75" s="23">
        <f t="shared" si="323"/>
        <v>0</v>
      </c>
      <c r="GZ75" s="23">
        <f t="shared" si="324"/>
        <v>0</v>
      </c>
      <c r="HA75" s="23">
        <f t="shared" si="325"/>
        <v>0</v>
      </c>
      <c r="HB75" s="23">
        <f t="shared" si="326"/>
        <v>0</v>
      </c>
      <c r="HC75" s="23">
        <f t="shared" si="327"/>
        <v>0</v>
      </c>
      <c r="HD75" s="23">
        <f t="shared" si="328"/>
        <v>0</v>
      </c>
      <c r="HE75" s="23">
        <f t="shared" si="329"/>
        <v>0</v>
      </c>
      <c r="HF75" s="23">
        <f t="shared" si="330"/>
        <v>0</v>
      </c>
      <c r="HG75" s="23">
        <f t="shared" si="331"/>
        <v>0</v>
      </c>
      <c r="HH75" s="23">
        <f t="shared" si="332"/>
        <v>0</v>
      </c>
      <c r="HI75" s="23">
        <f t="shared" si="333"/>
        <v>0</v>
      </c>
      <c r="HJ75" s="23">
        <f t="shared" si="334"/>
        <v>0</v>
      </c>
      <c r="HK75" s="23">
        <f t="shared" si="335"/>
        <v>0</v>
      </c>
      <c r="HL75" s="23">
        <f t="shared" si="336"/>
        <v>0</v>
      </c>
      <c r="HM75" s="23">
        <f t="shared" si="337"/>
        <v>0</v>
      </c>
      <c r="HN75" s="23">
        <f t="shared" si="338"/>
        <v>0</v>
      </c>
      <c r="HO75" s="23">
        <f t="shared" si="339"/>
        <v>0</v>
      </c>
      <c r="HP75" s="23">
        <f t="shared" si="340"/>
        <v>0</v>
      </c>
      <c r="HQ75" s="23">
        <f t="shared" si="341"/>
        <v>0</v>
      </c>
      <c r="HR75" s="23">
        <f t="shared" si="342"/>
        <v>0</v>
      </c>
      <c r="HS75" s="23">
        <f t="shared" si="343"/>
        <v>0</v>
      </c>
      <c r="HT75" s="23">
        <f t="shared" si="344"/>
        <v>0</v>
      </c>
      <c r="HU75" s="23">
        <f t="shared" si="345"/>
        <v>0</v>
      </c>
      <c r="HV75" s="23">
        <f t="shared" si="346"/>
        <v>0</v>
      </c>
      <c r="HW75" s="23">
        <f t="shared" si="347"/>
        <v>0</v>
      </c>
      <c r="HX75" s="23">
        <f t="shared" si="348"/>
        <v>0</v>
      </c>
      <c r="HY75" s="23">
        <f t="shared" si="349"/>
        <v>0</v>
      </c>
      <c r="HZ75" s="23">
        <f t="shared" si="350"/>
        <v>0</v>
      </c>
      <c r="IA75" s="23">
        <f t="shared" si="351"/>
        <v>0</v>
      </c>
      <c r="IB75" s="23">
        <f t="shared" si="352"/>
        <v>0</v>
      </c>
      <c r="IC75" s="23">
        <f t="shared" si="353"/>
        <v>0</v>
      </c>
      <c r="ID75" s="23">
        <f t="shared" si="354"/>
        <v>0</v>
      </c>
      <c r="IE75" s="23">
        <f t="shared" si="355"/>
        <v>0</v>
      </c>
    </row>
    <row r="76" spans="1:242">
      <c r="A76" s="349">
        <f t="shared" si="357"/>
        <v>73</v>
      </c>
      <c r="B76" s="350" t="s">
        <v>864</v>
      </c>
      <c r="C76" s="221" t="s">
        <v>319</v>
      </c>
      <c r="D76" s="472">
        <v>0</v>
      </c>
      <c r="E76" s="472">
        <v>0</v>
      </c>
      <c r="F76" s="472">
        <v>0</v>
      </c>
      <c r="G76" s="472">
        <v>0</v>
      </c>
      <c r="H76" s="472">
        <v>0</v>
      </c>
      <c r="I76" s="472">
        <v>0</v>
      </c>
      <c r="J76" s="472">
        <v>0</v>
      </c>
      <c r="K76" s="472">
        <v>0</v>
      </c>
      <c r="L76" s="472">
        <v>0</v>
      </c>
      <c r="M76" s="221">
        <v>6</v>
      </c>
      <c r="N76" s="221">
        <v>6</v>
      </c>
      <c r="O76" s="221">
        <v>6</v>
      </c>
      <c r="P76" s="221">
        <v>30</v>
      </c>
      <c r="Q76" s="221">
        <v>6</v>
      </c>
      <c r="R76" s="221">
        <v>6</v>
      </c>
      <c r="S76" s="221">
        <v>0</v>
      </c>
      <c r="T76" s="221">
        <v>0</v>
      </c>
      <c r="U76" s="221">
        <v>0</v>
      </c>
      <c r="V76" s="221">
        <v>0</v>
      </c>
      <c r="W76" s="221">
        <v>0</v>
      </c>
      <c r="X76" s="221">
        <v>0</v>
      </c>
      <c r="Y76" s="221">
        <v>0</v>
      </c>
      <c r="Z76" s="221">
        <v>0</v>
      </c>
      <c r="AA76" s="221">
        <v>0</v>
      </c>
      <c r="AB76" s="221">
        <v>0</v>
      </c>
      <c r="AC76" s="221">
        <v>0</v>
      </c>
      <c r="AD76" s="221">
        <v>0</v>
      </c>
      <c r="AE76" s="221">
        <v>0</v>
      </c>
      <c r="AF76" s="221">
        <v>0</v>
      </c>
      <c r="AG76" s="221">
        <v>0</v>
      </c>
      <c r="AH76" s="221">
        <v>0</v>
      </c>
      <c r="AI76" s="221">
        <v>0</v>
      </c>
      <c r="AJ76" s="221">
        <v>0</v>
      </c>
      <c r="AK76" s="221">
        <v>0</v>
      </c>
      <c r="AL76" s="221">
        <v>0</v>
      </c>
      <c r="AM76" s="221">
        <v>48</v>
      </c>
      <c r="AN76" s="221">
        <v>48</v>
      </c>
      <c r="AO76" s="221">
        <v>48</v>
      </c>
      <c r="AP76" s="221">
        <v>48</v>
      </c>
      <c r="AQ76" s="221">
        <v>48</v>
      </c>
      <c r="AR76" s="221">
        <v>48</v>
      </c>
      <c r="AS76" s="221">
        <v>48</v>
      </c>
      <c r="AT76" s="221">
        <v>0</v>
      </c>
      <c r="AU76" s="221">
        <v>0</v>
      </c>
      <c r="AV76" s="221">
        <v>0</v>
      </c>
      <c r="AW76" s="221">
        <v>0</v>
      </c>
      <c r="AX76" s="221">
        <v>0</v>
      </c>
      <c r="AY76" s="221">
        <v>0</v>
      </c>
      <c r="AZ76" s="221">
        <v>0</v>
      </c>
      <c r="BA76" s="221">
        <v>0</v>
      </c>
      <c r="BB76" s="221">
        <v>0</v>
      </c>
      <c r="BC76" s="221">
        <v>0</v>
      </c>
      <c r="BD76" s="221">
        <v>0</v>
      </c>
      <c r="BE76" s="221">
        <v>0</v>
      </c>
      <c r="BF76" s="43">
        <v>120</v>
      </c>
      <c r="BG76" s="345">
        <v>24</v>
      </c>
      <c r="BH76" s="345">
        <v>24</v>
      </c>
      <c r="BI76" s="345">
        <v>24</v>
      </c>
      <c r="BJ76" s="345">
        <v>24</v>
      </c>
      <c r="BK76" s="345">
        <v>24</v>
      </c>
      <c r="BL76" s="345">
        <v>24</v>
      </c>
      <c r="BM76" s="345">
        <v>24</v>
      </c>
      <c r="BN76" s="345">
        <v>24</v>
      </c>
      <c r="BO76" s="345">
        <v>24</v>
      </c>
      <c r="BP76" s="345">
        <v>24</v>
      </c>
      <c r="BQ76" s="345">
        <v>24</v>
      </c>
      <c r="BR76" s="345">
        <v>24</v>
      </c>
      <c r="BS76" s="345">
        <v>6</v>
      </c>
      <c r="BT76" s="345">
        <v>6</v>
      </c>
      <c r="BU76" s="345">
        <v>36</v>
      </c>
      <c r="BV76" s="345">
        <v>2</v>
      </c>
      <c r="BW76" s="345">
        <v>2</v>
      </c>
      <c r="BX76" s="345">
        <v>2</v>
      </c>
      <c r="BY76" s="345">
        <v>2</v>
      </c>
      <c r="BZ76" s="221">
        <v>0</v>
      </c>
      <c r="CA76" s="221">
        <v>0</v>
      </c>
      <c r="CB76" s="221">
        <v>0</v>
      </c>
      <c r="CC76" s="221">
        <v>0</v>
      </c>
      <c r="CD76" s="221">
        <v>0</v>
      </c>
      <c r="CE76" s="221">
        <v>0</v>
      </c>
      <c r="CF76" s="221">
        <v>0</v>
      </c>
      <c r="CG76" s="221">
        <v>0</v>
      </c>
      <c r="CH76" s="221">
        <v>0</v>
      </c>
      <c r="CI76" s="221">
        <v>0</v>
      </c>
      <c r="CJ76" s="221">
        <v>0</v>
      </c>
      <c r="CK76" s="221">
        <v>0</v>
      </c>
      <c r="CL76" s="221">
        <v>0</v>
      </c>
      <c r="CM76" s="221">
        <v>0</v>
      </c>
      <c r="CN76" s="221">
        <v>0</v>
      </c>
      <c r="CO76" s="221">
        <v>0</v>
      </c>
      <c r="CP76" s="221">
        <v>0</v>
      </c>
      <c r="CQ76" s="221">
        <v>0</v>
      </c>
      <c r="CR76" s="221">
        <v>0</v>
      </c>
      <c r="CS76" s="221">
        <v>0</v>
      </c>
      <c r="CT76" s="221">
        <v>0</v>
      </c>
      <c r="CU76" s="221">
        <v>0</v>
      </c>
      <c r="CV76" s="221">
        <v>0</v>
      </c>
      <c r="CW76" s="221">
        <v>0</v>
      </c>
      <c r="CX76" s="221">
        <v>0</v>
      </c>
      <c r="CY76" s="221">
        <v>0</v>
      </c>
      <c r="CZ76" s="221">
        <v>0</v>
      </c>
      <c r="DA76" s="221">
        <v>0</v>
      </c>
      <c r="DB76" s="221">
        <v>0</v>
      </c>
      <c r="DC76" s="221">
        <v>0</v>
      </c>
      <c r="DD76" s="221">
        <v>0</v>
      </c>
      <c r="DE76" s="221">
        <v>0</v>
      </c>
      <c r="DF76" s="221">
        <v>0</v>
      </c>
      <c r="DG76" s="221">
        <v>0</v>
      </c>
      <c r="DH76" s="221">
        <v>0</v>
      </c>
      <c r="DI76" s="221">
        <v>0</v>
      </c>
      <c r="DJ76" s="221">
        <v>0</v>
      </c>
      <c r="DK76" s="399">
        <v>0</v>
      </c>
      <c r="DL76" s="221">
        <v>3</v>
      </c>
      <c r="DM76" s="221">
        <v>0</v>
      </c>
      <c r="DN76" s="221">
        <v>0</v>
      </c>
      <c r="DO76" s="400">
        <f t="shared" si="238"/>
        <v>863</v>
      </c>
      <c r="DP76" s="401">
        <f t="shared" si="356"/>
        <v>71.916666666666671</v>
      </c>
      <c r="DQ76" s="204"/>
      <c r="DR76" s="203"/>
      <c r="DS76" s="21">
        <f t="shared" si="239"/>
        <v>0</v>
      </c>
      <c r="DT76" s="23">
        <f t="shared" si="240"/>
        <v>0</v>
      </c>
      <c r="DU76" s="23">
        <f t="shared" si="241"/>
        <v>0</v>
      </c>
      <c r="DV76" s="23">
        <f t="shared" si="242"/>
        <v>0</v>
      </c>
      <c r="DW76" s="23">
        <f t="shared" si="243"/>
        <v>0</v>
      </c>
      <c r="DX76" s="23">
        <f t="shared" si="244"/>
        <v>0</v>
      </c>
      <c r="DY76" s="23">
        <f t="shared" si="245"/>
        <v>0</v>
      </c>
      <c r="DZ76" s="23">
        <f t="shared" si="246"/>
        <v>0</v>
      </c>
      <c r="EA76" s="23">
        <f t="shared" si="247"/>
        <v>0</v>
      </c>
      <c r="EB76" s="23">
        <f t="shared" si="248"/>
        <v>0</v>
      </c>
      <c r="EC76" s="23">
        <f t="shared" si="249"/>
        <v>0</v>
      </c>
      <c r="ED76" s="23">
        <f t="shared" si="250"/>
        <v>0</v>
      </c>
      <c r="EE76" s="23">
        <f t="shared" si="251"/>
        <v>0</v>
      </c>
      <c r="EF76" s="23">
        <f t="shared" si="252"/>
        <v>0</v>
      </c>
      <c r="EG76" s="23">
        <f t="shared" si="253"/>
        <v>0</v>
      </c>
      <c r="EH76" s="23">
        <f t="shared" si="254"/>
        <v>0</v>
      </c>
      <c r="EI76" s="23">
        <f t="shared" si="255"/>
        <v>0</v>
      </c>
      <c r="EJ76" s="23">
        <f t="shared" si="256"/>
        <v>0</v>
      </c>
      <c r="EK76" s="23">
        <f t="shared" si="257"/>
        <v>0</v>
      </c>
      <c r="EL76" s="23">
        <f t="shared" si="258"/>
        <v>0</v>
      </c>
      <c r="EM76" s="23">
        <f t="shared" si="259"/>
        <v>0</v>
      </c>
      <c r="EN76" s="23">
        <f t="shared" si="260"/>
        <v>0</v>
      </c>
      <c r="EO76" s="23">
        <f t="shared" si="261"/>
        <v>0</v>
      </c>
      <c r="EP76" s="23">
        <f t="shared" si="262"/>
        <v>0</v>
      </c>
      <c r="EQ76" s="23">
        <f t="shared" si="263"/>
        <v>0</v>
      </c>
      <c r="ER76" s="23">
        <f t="shared" si="264"/>
        <v>0</v>
      </c>
      <c r="ES76" s="23">
        <f t="shared" si="265"/>
        <v>0</v>
      </c>
      <c r="ET76" s="23">
        <f t="shared" si="266"/>
        <v>0</v>
      </c>
      <c r="EU76" s="23">
        <f t="shared" si="267"/>
        <v>0</v>
      </c>
      <c r="EV76" s="23">
        <f t="shared" si="268"/>
        <v>0</v>
      </c>
      <c r="EW76" s="23">
        <f t="shared" si="269"/>
        <v>0</v>
      </c>
      <c r="EX76" s="23">
        <f t="shared" si="270"/>
        <v>0</v>
      </c>
      <c r="EY76" s="23">
        <f t="shared" si="271"/>
        <v>0</v>
      </c>
      <c r="EZ76" s="23">
        <f t="shared" si="272"/>
        <v>0</v>
      </c>
      <c r="FA76" s="23">
        <f t="shared" si="273"/>
        <v>0</v>
      </c>
      <c r="FB76" s="23">
        <f t="shared" si="274"/>
        <v>0</v>
      </c>
      <c r="FC76" s="23">
        <f t="shared" si="275"/>
        <v>0</v>
      </c>
      <c r="FD76" s="23">
        <f t="shared" si="276"/>
        <v>0</v>
      </c>
      <c r="FE76" s="23">
        <f t="shared" si="277"/>
        <v>0</v>
      </c>
      <c r="FF76" s="23">
        <f t="shared" si="278"/>
        <v>0</v>
      </c>
      <c r="FG76" s="23">
        <f t="shared" si="279"/>
        <v>0</v>
      </c>
      <c r="FH76" s="23">
        <f t="shared" si="280"/>
        <v>0</v>
      </c>
      <c r="FI76" s="23">
        <f t="shared" si="281"/>
        <v>0</v>
      </c>
      <c r="FJ76" s="23">
        <f t="shared" si="282"/>
        <v>0</v>
      </c>
      <c r="FK76" s="23">
        <f t="shared" si="283"/>
        <v>0</v>
      </c>
      <c r="FL76" s="23">
        <f t="shared" si="284"/>
        <v>0</v>
      </c>
      <c r="FM76" s="23">
        <f t="shared" si="285"/>
        <v>0</v>
      </c>
      <c r="FN76" s="23">
        <f t="shared" si="286"/>
        <v>0</v>
      </c>
      <c r="FO76" s="23">
        <f t="shared" si="287"/>
        <v>0</v>
      </c>
      <c r="FP76" s="23">
        <f t="shared" si="288"/>
        <v>0</v>
      </c>
      <c r="FQ76" s="23">
        <f t="shared" si="289"/>
        <v>0</v>
      </c>
      <c r="FR76" s="23">
        <f t="shared" si="290"/>
        <v>0</v>
      </c>
      <c r="FS76" s="23">
        <f t="shared" si="291"/>
        <v>0</v>
      </c>
      <c r="FT76" s="23">
        <f t="shared" si="292"/>
        <v>0</v>
      </c>
      <c r="FU76" s="23">
        <f t="shared" si="293"/>
        <v>0</v>
      </c>
      <c r="FV76" s="23">
        <f t="shared" si="294"/>
        <v>0</v>
      </c>
      <c r="FW76" s="23">
        <f t="shared" si="295"/>
        <v>0</v>
      </c>
      <c r="FX76" s="23">
        <f t="shared" si="296"/>
        <v>0</v>
      </c>
      <c r="FY76" s="23">
        <f t="shared" si="297"/>
        <v>0</v>
      </c>
      <c r="FZ76" s="23">
        <f t="shared" si="298"/>
        <v>0</v>
      </c>
      <c r="GA76" s="23">
        <f t="shared" si="299"/>
        <v>0</v>
      </c>
      <c r="GB76" s="23">
        <f t="shared" si="300"/>
        <v>0</v>
      </c>
      <c r="GC76" s="23">
        <f t="shared" si="301"/>
        <v>0</v>
      </c>
      <c r="GD76" s="23">
        <f t="shared" si="302"/>
        <v>0</v>
      </c>
      <c r="GE76" s="23">
        <f t="shared" si="303"/>
        <v>0</v>
      </c>
      <c r="GF76" s="23">
        <f t="shared" si="304"/>
        <v>0</v>
      </c>
      <c r="GG76" s="23">
        <f t="shared" si="305"/>
        <v>0</v>
      </c>
      <c r="GH76" s="23">
        <f t="shared" si="306"/>
        <v>0</v>
      </c>
      <c r="GI76" s="23">
        <f t="shared" si="307"/>
        <v>0</v>
      </c>
      <c r="GJ76" s="23">
        <f t="shared" si="308"/>
        <v>0</v>
      </c>
      <c r="GK76" s="23">
        <f t="shared" si="309"/>
        <v>0</v>
      </c>
      <c r="GL76" s="23">
        <f t="shared" si="310"/>
        <v>0</v>
      </c>
      <c r="GM76" s="23">
        <f t="shared" si="311"/>
        <v>0</v>
      </c>
      <c r="GN76" s="23">
        <f t="shared" si="312"/>
        <v>0</v>
      </c>
      <c r="GO76" s="23">
        <f t="shared" si="313"/>
        <v>0</v>
      </c>
      <c r="GP76" s="23">
        <f t="shared" si="314"/>
        <v>0</v>
      </c>
      <c r="GQ76" s="23">
        <f t="shared" si="315"/>
        <v>0</v>
      </c>
      <c r="GR76" s="23">
        <f t="shared" si="316"/>
        <v>0</v>
      </c>
      <c r="GS76" s="23">
        <f t="shared" si="317"/>
        <v>0</v>
      </c>
      <c r="GT76" s="23">
        <f t="shared" si="318"/>
        <v>0</v>
      </c>
      <c r="GU76" s="23">
        <f t="shared" si="319"/>
        <v>0</v>
      </c>
      <c r="GV76" s="23">
        <f t="shared" si="320"/>
        <v>0</v>
      </c>
      <c r="GW76" s="23">
        <f t="shared" si="321"/>
        <v>0</v>
      </c>
      <c r="GX76" s="23">
        <f t="shared" si="322"/>
        <v>0</v>
      </c>
      <c r="GY76" s="23">
        <f t="shared" si="323"/>
        <v>0</v>
      </c>
      <c r="GZ76" s="23">
        <f t="shared" si="324"/>
        <v>0</v>
      </c>
      <c r="HA76" s="23">
        <f t="shared" si="325"/>
        <v>0</v>
      </c>
      <c r="HB76" s="23">
        <f t="shared" si="326"/>
        <v>0</v>
      </c>
      <c r="HC76" s="23">
        <f t="shared" si="327"/>
        <v>0</v>
      </c>
      <c r="HD76" s="23">
        <f t="shared" si="328"/>
        <v>0</v>
      </c>
      <c r="HE76" s="23">
        <f t="shared" si="329"/>
        <v>0</v>
      </c>
      <c r="HF76" s="23">
        <f t="shared" si="330"/>
        <v>0</v>
      </c>
      <c r="HG76" s="23">
        <f t="shared" si="331"/>
        <v>0</v>
      </c>
      <c r="HH76" s="23">
        <f t="shared" si="332"/>
        <v>0</v>
      </c>
      <c r="HI76" s="23">
        <f t="shared" si="333"/>
        <v>0</v>
      </c>
      <c r="HJ76" s="23">
        <f t="shared" si="334"/>
        <v>0</v>
      </c>
      <c r="HK76" s="23">
        <f t="shared" si="335"/>
        <v>0</v>
      </c>
      <c r="HL76" s="23">
        <f t="shared" si="336"/>
        <v>0</v>
      </c>
      <c r="HM76" s="23">
        <f t="shared" si="337"/>
        <v>0</v>
      </c>
      <c r="HN76" s="23">
        <f t="shared" si="338"/>
        <v>0</v>
      </c>
      <c r="HO76" s="23">
        <f t="shared" si="339"/>
        <v>0</v>
      </c>
      <c r="HP76" s="23">
        <f t="shared" si="340"/>
        <v>0</v>
      </c>
      <c r="HQ76" s="23">
        <f t="shared" si="341"/>
        <v>0</v>
      </c>
      <c r="HR76" s="23">
        <f t="shared" si="342"/>
        <v>0</v>
      </c>
      <c r="HS76" s="23">
        <f t="shared" si="343"/>
        <v>0</v>
      </c>
      <c r="HT76" s="23">
        <f t="shared" si="344"/>
        <v>0</v>
      </c>
      <c r="HU76" s="23">
        <f t="shared" si="345"/>
        <v>0</v>
      </c>
      <c r="HV76" s="23">
        <f t="shared" si="346"/>
        <v>0</v>
      </c>
      <c r="HW76" s="23">
        <f t="shared" si="347"/>
        <v>0</v>
      </c>
      <c r="HX76" s="23">
        <f t="shared" si="348"/>
        <v>0</v>
      </c>
      <c r="HY76" s="23">
        <f t="shared" si="349"/>
        <v>0</v>
      </c>
      <c r="HZ76" s="23">
        <f t="shared" si="350"/>
        <v>0</v>
      </c>
      <c r="IA76" s="23">
        <f t="shared" si="351"/>
        <v>0</v>
      </c>
      <c r="IB76" s="23">
        <f t="shared" si="352"/>
        <v>0</v>
      </c>
      <c r="IC76" s="23">
        <f t="shared" si="353"/>
        <v>0</v>
      </c>
      <c r="ID76" s="23">
        <f t="shared" si="354"/>
        <v>0</v>
      </c>
      <c r="IE76" s="23">
        <f t="shared" si="355"/>
        <v>0</v>
      </c>
    </row>
    <row r="77" spans="1:242">
      <c r="A77" s="349">
        <f t="shared" si="357"/>
        <v>74</v>
      </c>
      <c r="B77" s="350" t="s">
        <v>757</v>
      </c>
      <c r="C77" s="221" t="s">
        <v>319</v>
      </c>
      <c r="D77" s="472">
        <v>0</v>
      </c>
      <c r="E77" s="472">
        <v>0</v>
      </c>
      <c r="F77" s="472">
        <v>0</v>
      </c>
      <c r="G77" s="472">
        <v>0</v>
      </c>
      <c r="H77" s="472">
        <v>0</v>
      </c>
      <c r="I77" s="472">
        <v>0</v>
      </c>
      <c r="J77" s="472">
        <v>0</v>
      </c>
      <c r="K77" s="472">
        <v>0</v>
      </c>
      <c r="L77" s="472">
        <v>0</v>
      </c>
      <c r="M77" s="221">
        <v>0</v>
      </c>
      <c r="N77" s="221">
        <v>0</v>
      </c>
      <c r="O77" s="221">
        <v>0</v>
      </c>
      <c r="P77" s="221">
        <v>0</v>
      </c>
      <c r="Q77" s="221">
        <v>0</v>
      </c>
      <c r="R77" s="221">
        <v>0</v>
      </c>
      <c r="S77" s="221">
        <v>0</v>
      </c>
      <c r="T77" s="221">
        <v>0</v>
      </c>
      <c r="U77" s="221">
        <v>0</v>
      </c>
      <c r="V77" s="221">
        <v>0</v>
      </c>
      <c r="W77" s="221">
        <v>0</v>
      </c>
      <c r="X77" s="221">
        <v>0</v>
      </c>
      <c r="Y77" s="221">
        <v>0</v>
      </c>
      <c r="Z77" s="221">
        <v>0</v>
      </c>
      <c r="AA77" s="221">
        <v>0</v>
      </c>
      <c r="AB77" s="221">
        <v>0</v>
      </c>
      <c r="AC77" s="221">
        <v>0</v>
      </c>
      <c r="AD77" s="221">
        <v>0</v>
      </c>
      <c r="AE77" s="221">
        <v>0</v>
      </c>
      <c r="AF77" s="221">
        <v>0</v>
      </c>
      <c r="AG77" s="221">
        <v>0</v>
      </c>
      <c r="AH77" s="221">
        <v>0</v>
      </c>
      <c r="AI77" s="221">
        <v>0</v>
      </c>
      <c r="AJ77" s="221">
        <v>0</v>
      </c>
      <c r="AK77" s="221">
        <v>0</v>
      </c>
      <c r="AL77" s="221">
        <v>0</v>
      </c>
      <c r="AM77" s="221">
        <v>24</v>
      </c>
      <c r="AN77" s="221">
        <v>12</v>
      </c>
      <c r="AO77" s="221">
        <v>12</v>
      </c>
      <c r="AP77" s="221">
        <v>12</v>
      </c>
      <c r="AQ77" s="221">
        <v>12</v>
      </c>
      <c r="AR77" s="221">
        <v>12</v>
      </c>
      <c r="AS77" s="221">
        <v>12</v>
      </c>
      <c r="AT77" s="221">
        <v>0</v>
      </c>
      <c r="AU77" s="221">
        <v>0</v>
      </c>
      <c r="AV77" s="221">
        <v>0</v>
      </c>
      <c r="AW77" s="221">
        <v>0</v>
      </c>
      <c r="AX77" s="221">
        <v>0</v>
      </c>
      <c r="AY77" s="221">
        <v>0</v>
      </c>
      <c r="AZ77" s="221">
        <v>0</v>
      </c>
      <c r="BA77" s="221">
        <v>0</v>
      </c>
      <c r="BB77" s="221">
        <v>0</v>
      </c>
      <c r="BC77" s="221">
        <v>0</v>
      </c>
      <c r="BD77" s="221">
        <v>0</v>
      </c>
      <c r="BE77" s="221">
        <v>3</v>
      </c>
      <c r="BF77" s="43">
        <v>2</v>
      </c>
      <c r="BG77" s="345">
        <v>1</v>
      </c>
      <c r="BH77" s="345">
        <v>1</v>
      </c>
      <c r="BI77" s="345">
        <v>1</v>
      </c>
      <c r="BJ77" s="345">
        <v>1</v>
      </c>
      <c r="BK77" s="345">
        <v>1</v>
      </c>
      <c r="BL77" s="345">
        <v>1</v>
      </c>
      <c r="BM77" s="345">
        <v>1</v>
      </c>
      <c r="BN77" s="345">
        <v>1</v>
      </c>
      <c r="BO77" s="345">
        <v>1</v>
      </c>
      <c r="BP77" s="345">
        <v>1</v>
      </c>
      <c r="BQ77" s="345">
        <v>1</v>
      </c>
      <c r="BR77" s="345">
        <v>1</v>
      </c>
      <c r="BS77" s="345">
        <v>0</v>
      </c>
      <c r="BT77" s="345">
        <v>0</v>
      </c>
      <c r="BU77" s="345">
        <v>12</v>
      </c>
      <c r="BV77" s="345">
        <v>0</v>
      </c>
      <c r="BW77" s="345">
        <v>0</v>
      </c>
      <c r="BX77" s="345">
        <v>0</v>
      </c>
      <c r="BY77" s="345">
        <v>0</v>
      </c>
      <c r="BZ77" s="221">
        <v>0</v>
      </c>
      <c r="CA77" s="221">
        <v>0</v>
      </c>
      <c r="CB77" s="221">
        <v>0</v>
      </c>
      <c r="CC77" s="221">
        <v>0</v>
      </c>
      <c r="CD77" s="221">
        <v>0</v>
      </c>
      <c r="CE77" s="221">
        <v>0</v>
      </c>
      <c r="CF77" s="221">
        <v>0</v>
      </c>
      <c r="CG77" s="221">
        <v>0</v>
      </c>
      <c r="CH77" s="221">
        <v>0</v>
      </c>
      <c r="CI77" s="221">
        <v>0</v>
      </c>
      <c r="CJ77" s="221">
        <v>0</v>
      </c>
      <c r="CK77" s="221">
        <v>0</v>
      </c>
      <c r="CL77" s="221">
        <v>0</v>
      </c>
      <c r="CM77" s="221">
        <v>0</v>
      </c>
      <c r="CN77" s="221">
        <v>0</v>
      </c>
      <c r="CO77" s="221">
        <v>0</v>
      </c>
      <c r="CP77" s="221">
        <v>0</v>
      </c>
      <c r="CQ77" s="221">
        <v>0</v>
      </c>
      <c r="CR77" s="221">
        <v>0</v>
      </c>
      <c r="CS77" s="221">
        <v>0</v>
      </c>
      <c r="CT77" s="221">
        <v>0</v>
      </c>
      <c r="CU77" s="221">
        <v>0</v>
      </c>
      <c r="CV77" s="221">
        <v>0</v>
      </c>
      <c r="CW77" s="221">
        <v>0</v>
      </c>
      <c r="CX77" s="221">
        <v>0</v>
      </c>
      <c r="CY77" s="221">
        <v>0</v>
      </c>
      <c r="CZ77" s="221">
        <v>0</v>
      </c>
      <c r="DA77" s="221">
        <v>0</v>
      </c>
      <c r="DB77" s="221">
        <v>0</v>
      </c>
      <c r="DC77" s="221">
        <v>0</v>
      </c>
      <c r="DD77" s="221">
        <v>0</v>
      </c>
      <c r="DE77" s="221">
        <v>0</v>
      </c>
      <c r="DF77" s="221">
        <v>0</v>
      </c>
      <c r="DG77" s="221">
        <v>0</v>
      </c>
      <c r="DH77" s="221">
        <v>0</v>
      </c>
      <c r="DI77" s="221">
        <v>0</v>
      </c>
      <c r="DJ77" s="221">
        <v>0</v>
      </c>
      <c r="DK77" s="399">
        <v>0</v>
      </c>
      <c r="DL77" s="221">
        <v>4</v>
      </c>
      <c r="DM77" s="221">
        <v>0</v>
      </c>
      <c r="DN77" s="221">
        <v>0</v>
      </c>
      <c r="DO77" s="400">
        <f t="shared" si="238"/>
        <v>129</v>
      </c>
      <c r="DP77" s="401">
        <f t="shared" si="356"/>
        <v>10.75</v>
      </c>
      <c r="DQ77" s="204"/>
      <c r="DR77" s="203"/>
      <c r="DS77" s="21">
        <f t="shared" si="239"/>
        <v>0</v>
      </c>
      <c r="DT77" s="23">
        <f t="shared" si="240"/>
        <v>0</v>
      </c>
      <c r="DU77" s="23">
        <f t="shared" si="241"/>
        <v>0</v>
      </c>
      <c r="DV77" s="23">
        <f t="shared" si="242"/>
        <v>0</v>
      </c>
      <c r="DW77" s="23">
        <f t="shared" si="243"/>
        <v>0</v>
      </c>
      <c r="DX77" s="23">
        <f t="shared" si="244"/>
        <v>0</v>
      </c>
      <c r="DY77" s="23">
        <f t="shared" si="245"/>
        <v>0</v>
      </c>
      <c r="DZ77" s="23">
        <f t="shared" si="246"/>
        <v>0</v>
      </c>
      <c r="EA77" s="23">
        <f t="shared" si="247"/>
        <v>0</v>
      </c>
      <c r="EB77" s="23">
        <f t="shared" si="248"/>
        <v>0</v>
      </c>
      <c r="EC77" s="23">
        <f t="shared" si="249"/>
        <v>0</v>
      </c>
      <c r="ED77" s="23">
        <f t="shared" si="250"/>
        <v>0</v>
      </c>
      <c r="EE77" s="23">
        <f t="shared" si="251"/>
        <v>0</v>
      </c>
      <c r="EF77" s="23">
        <f t="shared" si="252"/>
        <v>0</v>
      </c>
      <c r="EG77" s="23">
        <f t="shared" si="253"/>
        <v>0</v>
      </c>
      <c r="EH77" s="23">
        <f t="shared" si="254"/>
        <v>0</v>
      </c>
      <c r="EI77" s="23">
        <f t="shared" si="255"/>
        <v>0</v>
      </c>
      <c r="EJ77" s="23">
        <f t="shared" si="256"/>
        <v>0</v>
      </c>
      <c r="EK77" s="23">
        <f t="shared" si="257"/>
        <v>0</v>
      </c>
      <c r="EL77" s="23">
        <f t="shared" si="258"/>
        <v>0</v>
      </c>
      <c r="EM77" s="23">
        <f t="shared" si="259"/>
        <v>0</v>
      </c>
      <c r="EN77" s="23">
        <f t="shared" si="260"/>
        <v>0</v>
      </c>
      <c r="EO77" s="23">
        <f t="shared" si="261"/>
        <v>0</v>
      </c>
      <c r="EP77" s="23">
        <f t="shared" si="262"/>
        <v>0</v>
      </c>
      <c r="EQ77" s="23">
        <f t="shared" si="263"/>
        <v>0</v>
      </c>
      <c r="ER77" s="23">
        <f t="shared" si="264"/>
        <v>0</v>
      </c>
      <c r="ES77" s="23">
        <f t="shared" si="265"/>
        <v>0</v>
      </c>
      <c r="ET77" s="23">
        <f t="shared" si="266"/>
        <v>0</v>
      </c>
      <c r="EU77" s="23">
        <f t="shared" si="267"/>
        <v>0</v>
      </c>
      <c r="EV77" s="23">
        <f t="shared" si="268"/>
        <v>0</v>
      </c>
      <c r="EW77" s="23">
        <f t="shared" si="269"/>
        <v>0</v>
      </c>
      <c r="EX77" s="23">
        <f t="shared" si="270"/>
        <v>0</v>
      </c>
      <c r="EY77" s="23">
        <f t="shared" si="271"/>
        <v>0</v>
      </c>
      <c r="EZ77" s="23">
        <f t="shared" si="272"/>
        <v>0</v>
      </c>
      <c r="FA77" s="23">
        <f t="shared" si="273"/>
        <v>0</v>
      </c>
      <c r="FB77" s="23">
        <f t="shared" si="274"/>
        <v>0</v>
      </c>
      <c r="FC77" s="23">
        <f t="shared" si="275"/>
        <v>0</v>
      </c>
      <c r="FD77" s="23">
        <f t="shared" si="276"/>
        <v>0</v>
      </c>
      <c r="FE77" s="23">
        <f t="shared" si="277"/>
        <v>0</v>
      </c>
      <c r="FF77" s="23">
        <f t="shared" si="278"/>
        <v>0</v>
      </c>
      <c r="FG77" s="23">
        <f t="shared" si="279"/>
        <v>0</v>
      </c>
      <c r="FH77" s="23">
        <f t="shared" si="280"/>
        <v>0</v>
      </c>
      <c r="FI77" s="23">
        <f t="shared" si="281"/>
        <v>0</v>
      </c>
      <c r="FJ77" s="23">
        <f t="shared" si="282"/>
        <v>0</v>
      </c>
      <c r="FK77" s="23">
        <f t="shared" si="283"/>
        <v>0</v>
      </c>
      <c r="FL77" s="23">
        <f t="shared" si="284"/>
        <v>0</v>
      </c>
      <c r="FM77" s="23">
        <f t="shared" si="285"/>
        <v>0</v>
      </c>
      <c r="FN77" s="23">
        <f t="shared" si="286"/>
        <v>0</v>
      </c>
      <c r="FO77" s="23">
        <f t="shared" si="287"/>
        <v>0</v>
      </c>
      <c r="FP77" s="23">
        <f t="shared" si="288"/>
        <v>0</v>
      </c>
      <c r="FQ77" s="23">
        <f t="shared" si="289"/>
        <v>0</v>
      </c>
      <c r="FR77" s="23">
        <f t="shared" si="290"/>
        <v>0</v>
      </c>
      <c r="FS77" s="23">
        <f t="shared" si="291"/>
        <v>0</v>
      </c>
      <c r="FT77" s="23">
        <f t="shared" si="292"/>
        <v>0</v>
      </c>
      <c r="FU77" s="23">
        <f t="shared" si="293"/>
        <v>0</v>
      </c>
      <c r="FV77" s="23">
        <f t="shared" si="294"/>
        <v>0</v>
      </c>
      <c r="FW77" s="23">
        <f t="shared" si="295"/>
        <v>0</v>
      </c>
      <c r="FX77" s="23">
        <f t="shared" si="296"/>
        <v>0</v>
      </c>
      <c r="FY77" s="23">
        <f t="shared" si="297"/>
        <v>0</v>
      </c>
      <c r="FZ77" s="23">
        <f t="shared" si="298"/>
        <v>0</v>
      </c>
      <c r="GA77" s="23">
        <f t="shared" si="299"/>
        <v>0</v>
      </c>
      <c r="GB77" s="23">
        <f t="shared" si="300"/>
        <v>0</v>
      </c>
      <c r="GC77" s="23">
        <f t="shared" si="301"/>
        <v>0</v>
      </c>
      <c r="GD77" s="23">
        <f t="shared" si="302"/>
        <v>0</v>
      </c>
      <c r="GE77" s="23">
        <f t="shared" si="303"/>
        <v>0</v>
      </c>
      <c r="GF77" s="23">
        <f t="shared" si="304"/>
        <v>0</v>
      </c>
      <c r="GG77" s="23">
        <f t="shared" si="305"/>
        <v>0</v>
      </c>
      <c r="GH77" s="23">
        <f t="shared" si="306"/>
        <v>0</v>
      </c>
      <c r="GI77" s="23">
        <f t="shared" si="307"/>
        <v>0</v>
      </c>
      <c r="GJ77" s="23">
        <f t="shared" si="308"/>
        <v>0</v>
      </c>
      <c r="GK77" s="23">
        <f t="shared" si="309"/>
        <v>0</v>
      </c>
      <c r="GL77" s="23">
        <f t="shared" si="310"/>
        <v>0</v>
      </c>
      <c r="GM77" s="23">
        <f t="shared" si="311"/>
        <v>0</v>
      </c>
      <c r="GN77" s="23">
        <f t="shared" si="312"/>
        <v>0</v>
      </c>
      <c r="GO77" s="23">
        <f t="shared" si="313"/>
        <v>0</v>
      </c>
      <c r="GP77" s="23">
        <f t="shared" si="314"/>
        <v>0</v>
      </c>
      <c r="GQ77" s="23">
        <f t="shared" si="315"/>
        <v>0</v>
      </c>
      <c r="GR77" s="23">
        <f t="shared" si="316"/>
        <v>0</v>
      </c>
      <c r="GS77" s="23">
        <f t="shared" si="317"/>
        <v>0</v>
      </c>
      <c r="GT77" s="23">
        <f t="shared" si="318"/>
        <v>0</v>
      </c>
      <c r="GU77" s="23">
        <f t="shared" si="319"/>
        <v>0</v>
      </c>
      <c r="GV77" s="23">
        <f t="shared" si="320"/>
        <v>0</v>
      </c>
      <c r="GW77" s="23">
        <f t="shared" si="321"/>
        <v>0</v>
      </c>
      <c r="GX77" s="23">
        <f t="shared" si="322"/>
        <v>0</v>
      </c>
      <c r="GY77" s="23">
        <f t="shared" si="323"/>
        <v>0</v>
      </c>
      <c r="GZ77" s="23">
        <f t="shared" si="324"/>
        <v>0</v>
      </c>
      <c r="HA77" s="23">
        <f t="shared" si="325"/>
        <v>0</v>
      </c>
      <c r="HB77" s="23">
        <f t="shared" si="326"/>
        <v>0</v>
      </c>
      <c r="HC77" s="23">
        <f t="shared" si="327"/>
        <v>0</v>
      </c>
      <c r="HD77" s="23">
        <f t="shared" si="328"/>
        <v>0</v>
      </c>
      <c r="HE77" s="23">
        <f t="shared" si="329"/>
        <v>0</v>
      </c>
      <c r="HF77" s="23">
        <f t="shared" si="330"/>
        <v>0</v>
      </c>
      <c r="HG77" s="23">
        <f t="shared" si="331"/>
        <v>0</v>
      </c>
      <c r="HH77" s="23">
        <f t="shared" si="332"/>
        <v>0</v>
      </c>
      <c r="HI77" s="23">
        <f t="shared" si="333"/>
        <v>0</v>
      </c>
      <c r="HJ77" s="23">
        <f t="shared" si="334"/>
        <v>0</v>
      </c>
      <c r="HK77" s="23">
        <f t="shared" si="335"/>
        <v>0</v>
      </c>
      <c r="HL77" s="23">
        <f t="shared" si="336"/>
        <v>0</v>
      </c>
      <c r="HM77" s="23">
        <f t="shared" si="337"/>
        <v>0</v>
      </c>
      <c r="HN77" s="23">
        <f t="shared" si="338"/>
        <v>0</v>
      </c>
      <c r="HO77" s="23">
        <f t="shared" si="339"/>
        <v>0</v>
      </c>
      <c r="HP77" s="23">
        <f t="shared" si="340"/>
        <v>0</v>
      </c>
      <c r="HQ77" s="23">
        <f t="shared" si="341"/>
        <v>0</v>
      </c>
      <c r="HR77" s="23">
        <f t="shared" si="342"/>
        <v>0</v>
      </c>
      <c r="HS77" s="23">
        <f t="shared" si="343"/>
        <v>0</v>
      </c>
      <c r="HT77" s="23">
        <f t="shared" si="344"/>
        <v>0</v>
      </c>
      <c r="HU77" s="23">
        <f t="shared" si="345"/>
        <v>0</v>
      </c>
      <c r="HV77" s="23">
        <f t="shared" si="346"/>
        <v>0</v>
      </c>
      <c r="HW77" s="23">
        <f t="shared" si="347"/>
        <v>0</v>
      </c>
      <c r="HX77" s="23">
        <f t="shared" si="348"/>
        <v>0</v>
      </c>
      <c r="HY77" s="23">
        <f t="shared" si="349"/>
        <v>0</v>
      </c>
      <c r="HZ77" s="23">
        <f t="shared" si="350"/>
        <v>0</v>
      </c>
      <c r="IA77" s="23">
        <f t="shared" si="351"/>
        <v>0</v>
      </c>
      <c r="IB77" s="23">
        <f t="shared" si="352"/>
        <v>0</v>
      </c>
      <c r="IC77" s="23">
        <f t="shared" si="353"/>
        <v>0</v>
      </c>
      <c r="ID77" s="23">
        <f t="shared" si="354"/>
        <v>0</v>
      </c>
      <c r="IE77" s="23">
        <f t="shared" si="355"/>
        <v>0</v>
      </c>
    </row>
    <row r="78" spans="1:242">
      <c r="A78" s="349">
        <f t="shared" si="357"/>
        <v>75</v>
      </c>
      <c r="B78" s="350" t="s">
        <v>758</v>
      </c>
      <c r="C78" s="221" t="s">
        <v>143</v>
      </c>
      <c r="D78" s="472">
        <v>0</v>
      </c>
      <c r="E78" s="472">
        <v>0</v>
      </c>
      <c r="F78" s="472">
        <v>0</v>
      </c>
      <c r="G78" s="472">
        <v>0</v>
      </c>
      <c r="H78" s="472">
        <v>0</v>
      </c>
      <c r="I78" s="472">
        <v>0</v>
      </c>
      <c r="J78" s="472">
        <v>0</v>
      </c>
      <c r="K78" s="472">
        <v>0</v>
      </c>
      <c r="L78" s="472">
        <v>0</v>
      </c>
      <c r="M78" s="221">
        <v>0</v>
      </c>
      <c r="N78" s="221">
        <v>0</v>
      </c>
      <c r="O78" s="221">
        <v>0</v>
      </c>
      <c r="P78" s="221">
        <v>0</v>
      </c>
      <c r="Q78" s="221">
        <v>0</v>
      </c>
      <c r="R78" s="221">
        <v>0</v>
      </c>
      <c r="S78" s="221">
        <v>0</v>
      </c>
      <c r="T78" s="221">
        <v>0</v>
      </c>
      <c r="U78" s="221">
        <v>0</v>
      </c>
      <c r="V78" s="221">
        <v>0</v>
      </c>
      <c r="W78" s="221">
        <v>0</v>
      </c>
      <c r="X78" s="221">
        <v>0</v>
      </c>
      <c r="Y78" s="221">
        <v>0</v>
      </c>
      <c r="Z78" s="221">
        <v>0</v>
      </c>
      <c r="AA78" s="221">
        <v>0</v>
      </c>
      <c r="AB78" s="221">
        <v>0</v>
      </c>
      <c r="AC78" s="221">
        <v>0</v>
      </c>
      <c r="AD78" s="221">
        <v>0</v>
      </c>
      <c r="AE78" s="221">
        <v>0</v>
      </c>
      <c r="AF78" s="221">
        <v>0</v>
      </c>
      <c r="AG78" s="221">
        <v>0</v>
      </c>
      <c r="AH78" s="221">
        <v>0</v>
      </c>
      <c r="AI78" s="221">
        <v>0</v>
      </c>
      <c r="AJ78" s="221">
        <v>0</v>
      </c>
      <c r="AK78" s="221">
        <v>0</v>
      </c>
      <c r="AL78" s="221">
        <v>0</v>
      </c>
      <c r="AM78" s="221">
        <v>24</v>
      </c>
      <c r="AN78" s="221">
        <v>12</v>
      </c>
      <c r="AO78" s="221">
        <v>12</v>
      </c>
      <c r="AP78" s="221">
        <v>12</v>
      </c>
      <c r="AQ78" s="221">
        <v>12</v>
      </c>
      <c r="AR78" s="221">
        <v>12</v>
      </c>
      <c r="AS78" s="221">
        <v>12</v>
      </c>
      <c r="AT78" s="221">
        <v>0</v>
      </c>
      <c r="AU78" s="221">
        <v>0</v>
      </c>
      <c r="AV78" s="221">
        <v>0</v>
      </c>
      <c r="AW78" s="221">
        <v>0</v>
      </c>
      <c r="AX78" s="221">
        <v>0</v>
      </c>
      <c r="AY78" s="221">
        <v>0</v>
      </c>
      <c r="AZ78" s="221">
        <v>0</v>
      </c>
      <c r="BA78" s="221">
        <v>0</v>
      </c>
      <c r="BB78" s="221">
        <v>0</v>
      </c>
      <c r="BC78" s="221">
        <v>0</v>
      </c>
      <c r="BD78" s="221">
        <v>0</v>
      </c>
      <c r="BE78" s="221">
        <v>0</v>
      </c>
      <c r="BF78" s="43">
        <v>0</v>
      </c>
      <c r="BG78" s="345">
        <v>0</v>
      </c>
      <c r="BH78" s="345">
        <v>0</v>
      </c>
      <c r="BI78" s="345">
        <v>0</v>
      </c>
      <c r="BJ78" s="345">
        <v>0</v>
      </c>
      <c r="BK78" s="345">
        <v>0</v>
      </c>
      <c r="BL78" s="345">
        <v>0</v>
      </c>
      <c r="BM78" s="345">
        <v>0</v>
      </c>
      <c r="BN78" s="345">
        <v>0</v>
      </c>
      <c r="BO78" s="345">
        <v>0</v>
      </c>
      <c r="BP78" s="345">
        <v>0</v>
      </c>
      <c r="BQ78" s="345">
        <v>0</v>
      </c>
      <c r="BR78" s="345">
        <v>0</v>
      </c>
      <c r="BS78" s="345">
        <v>3</v>
      </c>
      <c r="BT78" s="345">
        <v>0</v>
      </c>
      <c r="BU78" s="345">
        <v>12</v>
      </c>
      <c r="BV78" s="345">
        <v>3</v>
      </c>
      <c r="BW78" s="345">
        <v>0</v>
      </c>
      <c r="BX78" s="345">
        <v>0</v>
      </c>
      <c r="BY78" s="345">
        <v>0</v>
      </c>
      <c r="BZ78" s="221">
        <v>0</v>
      </c>
      <c r="CA78" s="221">
        <v>0</v>
      </c>
      <c r="CB78" s="221">
        <v>0</v>
      </c>
      <c r="CC78" s="221">
        <v>0</v>
      </c>
      <c r="CD78" s="221">
        <v>0</v>
      </c>
      <c r="CE78" s="221">
        <v>0</v>
      </c>
      <c r="CF78" s="221">
        <v>0</v>
      </c>
      <c r="CG78" s="221">
        <v>0</v>
      </c>
      <c r="CH78" s="221">
        <v>0</v>
      </c>
      <c r="CI78" s="221">
        <v>0</v>
      </c>
      <c r="CJ78" s="221">
        <v>0</v>
      </c>
      <c r="CK78" s="221">
        <v>0</v>
      </c>
      <c r="CL78" s="221">
        <v>0</v>
      </c>
      <c r="CM78" s="221">
        <v>0</v>
      </c>
      <c r="CN78" s="221">
        <v>0</v>
      </c>
      <c r="CO78" s="221">
        <v>0</v>
      </c>
      <c r="CP78" s="221">
        <v>0</v>
      </c>
      <c r="CQ78" s="221">
        <v>0</v>
      </c>
      <c r="CR78" s="221">
        <v>0</v>
      </c>
      <c r="CS78" s="221">
        <v>0</v>
      </c>
      <c r="CT78" s="221">
        <v>0</v>
      </c>
      <c r="CU78" s="221">
        <v>0</v>
      </c>
      <c r="CV78" s="221">
        <v>0</v>
      </c>
      <c r="CW78" s="221">
        <v>0</v>
      </c>
      <c r="CX78" s="221">
        <v>0</v>
      </c>
      <c r="CY78" s="221">
        <v>0</v>
      </c>
      <c r="CZ78" s="221">
        <v>0</v>
      </c>
      <c r="DA78" s="221">
        <v>0</v>
      </c>
      <c r="DB78" s="221">
        <v>0</v>
      </c>
      <c r="DC78" s="221">
        <v>0</v>
      </c>
      <c r="DD78" s="221">
        <v>0</v>
      </c>
      <c r="DE78" s="221">
        <v>0</v>
      </c>
      <c r="DF78" s="221">
        <v>0</v>
      </c>
      <c r="DG78" s="221">
        <v>0</v>
      </c>
      <c r="DH78" s="221">
        <v>0</v>
      </c>
      <c r="DI78" s="221">
        <v>0</v>
      </c>
      <c r="DJ78" s="221">
        <v>0</v>
      </c>
      <c r="DK78" s="399">
        <v>0</v>
      </c>
      <c r="DL78" s="221">
        <v>0</v>
      </c>
      <c r="DM78" s="221">
        <v>0</v>
      </c>
      <c r="DN78" s="221">
        <v>0</v>
      </c>
      <c r="DO78" s="400">
        <f t="shared" si="238"/>
        <v>114</v>
      </c>
      <c r="DP78" s="401">
        <f t="shared" si="356"/>
        <v>9.5</v>
      </c>
      <c r="DQ78" s="204"/>
      <c r="DR78" s="203"/>
      <c r="DS78" s="21">
        <f t="shared" si="239"/>
        <v>0</v>
      </c>
      <c r="DT78" s="23">
        <f t="shared" si="240"/>
        <v>0</v>
      </c>
      <c r="DU78" s="23">
        <f t="shared" si="241"/>
        <v>0</v>
      </c>
      <c r="DV78" s="23">
        <f t="shared" si="242"/>
        <v>0</v>
      </c>
      <c r="DW78" s="23">
        <f t="shared" si="243"/>
        <v>0</v>
      </c>
      <c r="DX78" s="23">
        <f t="shared" si="244"/>
        <v>0</v>
      </c>
      <c r="DY78" s="23">
        <f t="shared" si="245"/>
        <v>0</v>
      </c>
      <c r="DZ78" s="23">
        <f t="shared" si="246"/>
        <v>0</v>
      </c>
      <c r="EA78" s="23">
        <f t="shared" si="247"/>
        <v>0</v>
      </c>
      <c r="EB78" s="23">
        <f t="shared" si="248"/>
        <v>0</v>
      </c>
      <c r="EC78" s="23">
        <f t="shared" si="249"/>
        <v>0</v>
      </c>
      <c r="ED78" s="23">
        <f t="shared" si="250"/>
        <v>0</v>
      </c>
      <c r="EE78" s="23">
        <f t="shared" si="251"/>
        <v>0</v>
      </c>
      <c r="EF78" s="23">
        <f t="shared" si="252"/>
        <v>0</v>
      </c>
      <c r="EG78" s="23">
        <f t="shared" si="253"/>
        <v>0</v>
      </c>
      <c r="EH78" s="23">
        <f t="shared" si="254"/>
        <v>0</v>
      </c>
      <c r="EI78" s="23">
        <f t="shared" si="255"/>
        <v>0</v>
      </c>
      <c r="EJ78" s="23">
        <f t="shared" si="256"/>
        <v>0</v>
      </c>
      <c r="EK78" s="23">
        <f t="shared" si="257"/>
        <v>0</v>
      </c>
      <c r="EL78" s="23">
        <f t="shared" si="258"/>
        <v>0</v>
      </c>
      <c r="EM78" s="23">
        <f t="shared" si="259"/>
        <v>0</v>
      </c>
      <c r="EN78" s="23">
        <f t="shared" si="260"/>
        <v>0</v>
      </c>
      <c r="EO78" s="23">
        <f t="shared" si="261"/>
        <v>0</v>
      </c>
      <c r="EP78" s="23">
        <f t="shared" si="262"/>
        <v>0</v>
      </c>
      <c r="EQ78" s="23">
        <f t="shared" si="263"/>
        <v>0</v>
      </c>
      <c r="ER78" s="23">
        <f t="shared" si="264"/>
        <v>0</v>
      </c>
      <c r="ES78" s="23">
        <f t="shared" si="265"/>
        <v>0</v>
      </c>
      <c r="ET78" s="23">
        <f t="shared" si="266"/>
        <v>0</v>
      </c>
      <c r="EU78" s="23">
        <f t="shared" si="267"/>
        <v>0</v>
      </c>
      <c r="EV78" s="23">
        <f t="shared" si="268"/>
        <v>0</v>
      </c>
      <c r="EW78" s="23">
        <f t="shared" si="269"/>
        <v>0</v>
      </c>
      <c r="EX78" s="23">
        <f t="shared" si="270"/>
        <v>0</v>
      </c>
      <c r="EY78" s="23">
        <f t="shared" si="271"/>
        <v>0</v>
      </c>
      <c r="EZ78" s="23">
        <f t="shared" si="272"/>
        <v>0</v>
      </c>
      <c r="FA78" s="23">
        <f t="shared" si="273"/>
        <v>0</v>
      </c>
      <c r="FB78" s="23">
        <f t="shared" si="274"/>
        <v>0</v>
      </c>
      <c r="FC78" s="23">
        <f t="shared" si="275"/>
        <v>0</v>
      </c>
      <c r="FD78" s="23">
        <f t="shared" si="276"/>
        <v>0</v>
      </c>
      <c r="FE78" s="23">
        <f t="shared" si="277"/>
        <v>0</v>
      </c>
      <c r="FF78" s="23">
        <f t="shared" si="278"/>
        <v>0</v>
      </c>
      <c r="FG78" s="23">
        <f t="shared" si="279"/>
        <v>0</v>
      </c>
      <c r="FH78" s="23">
        <f t="shared" si="280"/>
        <v>0</v>
      </c>
      <c r="FI78" s="23">
        <f t="shared" si="281"/>
        <v>0</v>
      </c>
      <c r="FJ78" s="23">
        <f t="shared" si="282"/>
        <v>0</v>
      </c>
      <c r="FK78" s="23">
        <f t="shared" si="283"/>
        <v>0</v>
      </c>
      <c r="FL78" s="23">
        <f t="shared" si="284"/>
        <v>0</v>
      </c>
      <c r="FM78" s="23">
        <f t="shared" si="285"/>
        <v>0</v>
      </c>
      <c r="FN78" s="23">
        <f t="shared" si="286"/>
        <v>0</v>
      </c>
      <c r="FO78" s="23">
        <f t="shared" si="287"/>
        <v>0</v>
      </c>
      <c r="FP78" s="23">
        <f t="shared" si="288"/>
        <v>0</v>
      </c>
      <c r="FQ78" s="23">
        <f t="shared" si="289"/>
        <v>0</v>
      </c>
      <c r="FR78" s="23">
        <f t="shared" si="290"/>
        <v>0</v>
      </c>
      <c r="FS78" s="23">
        <f t="shared" si="291"/>
        <v>0</v>
      </c>
      <c r="FT78" s="23">
        <f t="shared" si="292"/>
        <v>0</v>
      </c>
      <c r="FU78" s="23">
        <f t="shared" si="293"/>
        <v>0</v>
      </c>
      <c r="FV78" s="23">
        <f t="shared" si="294"/>
        <v>0</v>
      </c>
      <c r="FW78" s="23">
        <f t="shared" si="295"/>
        <v>0</v>
      </c>
      <c r="FX78" s="23">
        <f t="shared" si="296"/>
        <v>0</v>
      </c>
      <c r="FY78" s="23">
        <f t="shared" si="297"/>
        <v>0</v>
      </c>
      <c r="FZ78" s="23">
        <f t="shared" si="298"/>
        <v>0</v>
      </c>
      <c r="GA78" s="23">
        <f t="shared" si="299"/>
        <v>0</v>
      </c>
      <c r="GB78" s="23">
        <f t="shared" si="300"/>
        <v>0</v>
      </c>
      <c r="GC78" s="23">
        <f t="shared" si="301"/>
        <v>0</v>
      </c>
      <c r="GD78" s="23">
        <f t="shared" si="302"/>
        <v>0</v>
      </c>
      <c r="GE78" s="23">
        <f t="shared" si="303"/>
        <v>0</v>
      </c>
      <c r="GF78" s="23">
        <f t="shared" si="304"/>
        <v>0</v>
      </c>
      <c r="GG78" s="23">
        <f t="shared" si="305"/>
        <v>0</v>
      </c>
      <c r="GH78" s="23">
        <f t="shared" si="306"/>
        <v>0</v>
      </c>
      <c r="GI78" s="23">
        <f t="shared" si="307"/>
        <v>0</v>
      </c>
      <c r="GJ78" s="23">
        <f t="shared" si="308"/>
        <v>0</v>
      </c>
      <c r="GK78" s="23">
        <f t="shared" si="309"/>
        <v>0</v>
      </c>
      <c r="GL78" s="23">
        <f t="shared" si="310"/>
        <v>0</v>
      </c>
      <c r="GM78" s="23">
        <f t="shared" si="311"/>
        <v>0</v>
      </c>
      <c r="GN78" s="23">
        <f t="shared" si="312"/>
        <v>0</v>
      </c>
      <c r="GO78" s="23">
        <f t="shared" si="313"/>
        <v>0</v>
      </c>
      <c r="GP78" s="23">
        <f t="shared" si="314"/>
        <v>0</v>
      </c>
      <c r="GQ78" s="23">
        <f t="shared" si="315"/>
        <v>0</v>
      </c>
      <c r="GR78" s="23">
        <f t="shared" si="316"/>
        <v>0</v>
      </c>
      <c r="GS78" s="23">
        <f t="shared" si="317"/>
        <v>0</v>
      </c>
      <c r="GT78" s="23">
        <f t="shared" si="318"/>
        <v>0</v>
      </c>
      <c r="GU78" s="23">
        <f t="shared" si="319"/>
        <v>0</v>
      </c>
      <c r="GV78" s="23">
        <f t="shared" si="320"/>
        <v>0</v>
      </c>
      <c r="GW78" s="23">
        <f t="shared" si="321"/>
        <v>0</v>
      </c>
      <c r="GX78" s="23">
        <f t="shared" si="322"/>
        <v>0</v>
      </c>
      <c r="GY78" s="23">
        <f t="shared" si="323"/>
        <v>0</v>
      </c>
      <c r="GZ78" s="23">
        <f t="shared" si="324"/>
        <v>0</v>
      </c>
      <c r="HA78" s="23">
        <f t="shared" si="325"/>
        <v>0</v>
      </c>
      <c r="HB78" s="23">
        <f t="shared" si="326"/>
        <v>0</v>
      </c>
      <c r="HC78" s="23">
        <f t="shared" si="327"/>
        <v>0</v>
      </c>
      <c r="HD78" s="23">
        <f t="shared" si="328"/>
        <v>0</v>
      </c>
      <c r="HE78" s="23">
        <f t="shared" si="329"/>
        <v>0</v>
      </c>
      <c r="HF78" s="23">
        <f t="shared" si="330"/>
        <v>0</v>
      </c>
      <c r="HG78" s="23">
        <f t="shared" si="331"/>
        <v>0</v>
      </c>
      <c r="HH78" s="23">
        <f t="shared" si="332"/>
        <v>0</v>
      </c>
      <c r="HI78" s="23">
        <f t="shared" si="333"/>
        <v>0</v>
      </c>
      <c r="HJ78" s="23">
        <f t="shared" si="334"/>
        <v>0</v>
      </c>
      <c r="HK78" s="23">
        <f t="shared" si="335"/>
        <v>0</v>
      </c>
      <c r="HL78" s="23">
        <f t="shared" si="336"/>
        <v>0</v>
      </c>
      <c r="HM78" s="23">
        <f t="shared" si="337"/>
        <v>0</v>
      </c>
      <c r="HN78" s="23">
        <f t="shared" si="338"/>
        <v>0</v>
      </c>
      <c r="HO78" s="23">
        <f t="shared" si="339"/>
        <v>0</v>
      </c>
      <c r="HP78" s="23">
        <f t="shared" si="340"/>
        <v>0</v>
      </c>
      <c r="HQ78" s="23">
        <f t="shared" si="341"/>
        <v>0</v>
      </c>
      <c r="HR78" s="23">
        <f t="shared" si="342"/>
        <v>0</v>
      </c>
      <c r="HS78" s="23">
        <f t="shared" si="343"/>
        <v>0</v>
      </c>
      <c r="HT78" s="23">
        <f t="shared" si="344"/>
        <v>0</v>
      </c>
      <c r="HU78" s="23">
        <f t="shared" si="345"/>
        <v>0</v>
      </c>
      <c r="HV78" s="23">
        <f t="shared" si="346"/>
        <v>0</v>
      </c>
      <c r="HW78" s="23">
        <f t="shared" si="347"/>
        <v>0</v>
      </c>
      <c r="HX78" s="23">
        <f t="shared" si="348"/>
        <v>0</v>
      </c>
      <c r="HY78" s="23">
        <f t="shared" si="349"/>
        <v>0</v>
      </c>
      <c r="HZ78" s="23">
        <f t="shared" si="350"/>
        <v>0</v>
      </c>
      <c r="IA78" s="23">
        <f t="shared" si="351"/>
        <v>0</v>
      </c>
      <c r="IB78" s="23">
        <f t="shared" si="352"/>
        <v>0</v>
      </c>
      <c r="IC78" s="23">
        <f t="shared" si="353"/>
        <v>0</v>
      </c>
      <c r="ID78" s="23">
        <f t="shared" si="354"/>
        <v>0</v>
      </c>
      <c r="IE78" s="23">
        <f t="shared" si="355"/>
        <v>0</v>
      </c>
    </row>
    <row r="79" spans="1:242">
      <c r="A79" s="349">
        <f t="shared" si="357"/>
        <v>76</v>
      </c>
      <c r="B79" s="350" t="s">
        <v>678</v>
      </c>
      <c r="C79" s="221" t="s">
        <v>143</v>
      </c>
      <c r="D79" s="472">
        <v>12</v>
      </c>
      <c r="E79" s="472">
        <v>6</v>
      </c>
      <c r="F79" s="472">
        <v>60</v>
      </c>
      <c r="G79" s="472">
        <v>0</v>
      </c>
      <c r="H79" s="472">
        <v>0</v>
      </c>
      <c r="I79" s="472">
        <v>0</v>
      </c>
      <c r="J79" s="472">
        <v>0</v>
      </c>
      <c r="K79" s="472">
        <v>0</v>
      </c>
      <c r="L79" s="472">
        <v>0</v>
      </c>
      <c r="M79" s="221">
        <v>6</v>
      </c>
      <c r="N79" s="221">
        <v>6</v>
      </c>
      <c r="O79" s="221">
        <v>6</v>
      </c>
      <c r="P79" s="221">
        <v>6</v>
      </c>
      <c r="Q79" s="221">
        <v>6</v>
      </c>
      <c r="R79" s="221">
        <v>6</v>
      </c>
      <c r="S79" s="221">
        <v>10</v>
      </c>
      <c r="T79" s="221">
        <v>6</v>
      </c>
      <c r="U79" s="221">
        <v>6</v>
      </c>
      <c r="V79" s="221">
        <v>6</v>
      </c>
      <c r="W79" s="221">
        <v>6</v>
      </c>
      <c r="X79" s="221">
        <v>0</v>
      </c>
      <c r="Y79" s="221">
        <v>6</v>
      </c>
      <c r="Z79" s="221">
        <v>6</v>
      </c>
      <c r="AA79" s="221">
        <v>6</v>
      </c>
      <c r="AB79" s="221">
        <v>6</v>
      </c>
      <c r="AC79" s="221">
        <v>12</v>
      </c>
      <c r="AD79" s="221">
        <v>12</v>
      </c>
      <c r="AE79" s="221">
        <v>24</v>
      </c>
      <c r="AF79" s="221">
        <v>12</v>
      </c>
      <c r="AG79" s="221">
        <v>6</v>
      </c>
      <c r="AH79" s="221">
        <v>12</v>
      </c>
      <c r="AI79" s="221">
        <v>6</v>
      </c>
      <c r="AJ79" s="221">
        <v>0</v>
      </c>
      <c r="AK79" s="221">
        <v>0</v>
      </c>
      <c r="AL79" s="221">
        <v>12</v>
      </c>
      <c r="AM79" s="221">
        <v>6</v>
      </c>
      <c r="AN79" s="221">
        <v>6</v>
      </c>
      <c r="AO79" s="221">
        <v>6</v>
      </c>
      <c r="AP79" s="221">
        <v>6</v>
      </c>
      <c r="AQ79" s="221">
        <v>4</v>
      </c>
      <c r="AR79" s="221">
        <v>4</v>
      </c>
      <c r="AS79" s="221">
        <v>4</v>
      </c>
      <c r="AT79" s="221">
        <v>1</v>
      </c>
      <c r="AU79" s="221">
        <v>48</v>
      </c>
      <c r="AV79" s="221">
        <v>36</v>
      </c>
      <c r="AW79" s="221">
        <v>6</v>
      </c>
      <c r="AX79" s="221">
        <v>6</v>
      </c>
      <c r="AY79" s="221">
        <v>6</v>
      </c>
      <c r="AZ79" s="221">
        <v>6</v>
      </c>
      <c r="BA79" s="221">
        <v>0</v>
      </c>
      <c r="BB79" s="221">
        <v>0</v>
      </c>
      <c r="BC79" s="221">
        <v>0</v>
      </c>
      <c r="BD79" s="221">
        <v>0</v>
      </c>
      <c r="BE79" s="221">
        <v>4</v>
      </c>
      <c r="BF79" s="345">
        <v>12</v>
      </c>
      <c r="BG79" s="345">
        <v>2</v>
      </c>
      <c r="BH79" s="345">
        <v>2</v>
      </c>
      <c r="BI79" s="345">
        <v>2</v>
      </c>
      <c r="BJ79" s="345">
        <v>3</v>
      </c>
      <c r="BK79" s="345">
        <v>3</v>
      </c>
      <c r="BL79" s="345">
        <v>2</v>
      </c>
      <c r="BM79" s="345">
        <v>2</v>
      </c>
      <c r="BN79" s="345">
        <v>4</v>
      </c>
      <c r="BO79" s="345">
        <v>5</v>
      </c>
      <c r="BP79" s="345">
        <v>2</v>
      </c>
      <c r="BQ79" s="345">
        <v>3</v>
      </c>
      <c r="BR79" s="345">
        <v>2</v>
      </c>
      <c r="BS79" s="345">
        <v>6</v>
      </c>
      <c r="BT79" s="345">
        <v>0</v>
      </c>
      <c r="BU79" s="345">
        <v>12</v>
      </c>
      <c r="BV79" s="345">
        <v>0</v>
      </c>
      <c r="BW79" s="345">
        <v>0</v>
      </c>
      <c r="BX79" s="345">
        <v>6</v>
      </c>
      <c r="BY79" s="345">
        <v>0</v>
      </c>
      <c r="BZ79" s="221">
        <v>6</v>
      </c>
      <c r="CA79" s="221">
        <v>6</v>
      </c>
      <c r="CB79" s="221">
        <v>6</v>
      </c>
      <c r="CC79" s="221">
        <v>6</v>
      </c>
      <c r="CD79" s="221">
        <v>0</v>
      </c>
      <c r="CE79" s="221">
        <v>6</v>
      </c>
      <c r="CF79" s="221">
        <v>6</v>
      </c>
      <c r="CG79" s="221">
        <v>0</v>
      </c>
      <c r="CH79" s="221">
        <v>0</v>
      </c>
      <c r="CI79" s="221">
        <v>0</v>
      </c>
      <c r="CJ79" s="221">
        <v>6</v>
      </c>
      <c r="CK79" s="221">
        <v>0</v>
      </c>
      <c r="CL79" s="221">
        <v>0</v>
      </c>
      <c r="CM79" s="221">
        <v>0</v>
      </c>
      <c r="CN79" s="221">
        <v>0</v>
      </c>
      <c r="CO79" s="221">
        <v>6</v>
      </c>
      <c r="CP79" s="221">
        <v>0</v>
      </c>
      <c r="CQ79" s="221">
        <v>6</v>
      </c>
      <c r="CR79" s="221">
        <v>6</v>
      </c>
      <c r="CS79" s="221">
        <v>6</v>
      </c>
      <c r="CT79" s="221">
        <v>6</v>
      </c>
      <c r="CU79" s="221">
        <v>0</v>
      </c>
      <c r="CV79" s="221">
        <v>0</v>
      </c>
      <c r="CW79" s="221">
        <v>0</v>
      </c>
      <c r="CX79" s="221">
        <v>6</v>
      </c>
      <c r="CY79" s="221">
        <v>0</v>
      </c>
      <c r="CZ79" s="221">
        <v>6</v>
      </c>
      <c r="DA79" s="221">
        <v>6</v>
      </c>
      <c r="DB79" s="221">
        <v>6</v>
      </c>
      <c r="DC79" s="221">
        <v>6</v>
      </c>
      <c r="DD79" s="221">
        <v>0</v>
      </c>
      <c r="DE79" s="221">
        <v>0</v>
      </c>
      <c r="DF79" s="221">
        <v>12</v>
      </c>
      <c r="DG79" s="221">
        <v>6</v>
      </c>
      <c r="DH79" s="221">
        <v>6</v>
      </c>
      <c r="DI79" s="221">
        <v>6</v>
      </c>
      <c r="DJ79" s="221">
        <v>24</v>
      </c>
      <c r="DK79" s="399">
        <v>43.2</v>
      </c>
      <c r="DL79" s="221">
        <v>6</v>
      </c>
      <c r="DM79" s="221">
        <v>12</v>
      </c>
      <c r="DN79" s="221">
        <v>0</v>
      </c>
      <c r="DO79" s="400">
        <f t="shared" si="238"/>
        <v>702.2</v>
      </c>
      <c r="DP79" s="401">
        <f t="shared" si="356"/>
        <v>58.516666666666673</v>
      </c>
      <c r="DQ79" s="204"/>
      <c r="DR79" s="203"/>
      <c r="DS79" s="21">
        <f t="shared" si="239"/>
        <v>0</v>
      </c>
      <c r="DT79" s="23">
        <f t="shared" si="240"/>
        <v>0</v>
      </c>
      <c r="DU79" s="23">
        <f t="shared" si="241"/>
        <v>0</v>
      </c>
      <c r="DV79" s="23">
        <f t="shared" si="242"/>
        <v>0</v>
      </c>
      <c r="DW79" s="23">
        <f t="shared" si="243"/>
        <v>0</v>
      </c>
      <c r="DX79" s="23">
        <f t="shared" si="244"/>
        <v>0</v>
      </c>
      <c r="DY79" s="23">
        <f t="shared" si="245"/>
        <v>0</v>
      </c>
      <c r="DZ79" s="23">
        <f t="shared" si="246"/>
        <v>0</v>
      </c>
      <c r="EA79" s="23">
        <f t="shared" si="247"/>
        <v>0</v>
      </c>
      <c r="EB79" s="23">
        <f t="shared" si="248"/>
        <v>0</v>
      </c>
      <c r="EC79" s="23">
        <f t="shared" si="249"/>
        <v>0</v>
      </c>
      <c r="ED79" s="23">
        <f t="shared" si="250"/>
        <v>0</v>
      </c>
      <c r="EE79" s="23">
        <f t="shared" si="251"/>
        <v>0</v>
      </c>
      <c r="EF79" s="23">
        <f t="shared" si="252"/>
        <v>0</v>
      </c>
      <c r="EG79" s="23">
        <f t="shared" si="253"/>
        <v>0</v>
      </c>
      <c r="EH79" s="23">
        <f t="shared" si="254"/>
        <v>0</v>
      </c>
      <c r="EI79" s="23">
        <f t="shared" si="255"/>
        <v>0</v>
      </c>
      <c r="EJ79" s="23">
        <f t="shared" si="256"/>
        <v>0</v>
      </c>
      <c r="EK79" s="23">
        <f t="shared" si="257"/>
        <v>0</v>
      </c>
      <c r="EL79" s="23">
        <f t="shared" si="258"/>
        <v>0</v>
      </c>
      <c r="EM79" s="23">
        <f t="shared" si="259"/>
        <v>0</v>
      </c>
      <c r="EN79" s="23">
        <f t="shared" si="260"/>
        <v>0</v>
      </c>
      <c r="EO79" s="23">
        <f t="shared" si="261"/>
        <v>0</v>
      </c>
      <c r="EP79" s="23">
        <f t="shared" si="262"/>
        <v>0</v>
      </c>
      <c r="EQ79" s="23">
        <f t="shared" si="263"/>
        <v>0</v>
      </c>
      <c r="ER79" s="23">
        <f t="shared" si="264"/>
        <v>0</v>
      </c>
      <c r="ES79" s="23">
        <f t="shared" si="265"/>
        <v>0</v>
      </c>
      <c r="ET79" s="23">
        <f t="shared" si="266"/>
        <v>0</v>
      </c>
      <c r="EU79" s="23">
        <f t="shared" si="267"/>
        <v>0</v>
      </c>
      <c r="EV79" s="23">
        <f t="shared" si="268"/>
        <v>0</v>
      </c>
      <c r="EW79" s="23">
        <f t="shared" si="269"/>
        <v>0</v>
      </c>
      <c r="EX79" s="23">
        <f t="shared" si="270"/>
        <v>0</v>
      </c>
      <c r="EY79" s="23">
        <f t="shared" si="271"/>
        <v>0</v>
      </c>
      <c r="EZ79" s="23">
        <f t="shared" si="272"/>
        <v>0</v>
      </c>
      <c r="FA79" s="23">
        <f t="shared" si="273"/>
        <v>0</v>
      </c>
      <c r="FB79" s="23">
        <f t="shared" si="274"/>
        <v>0</v>
      </c>
      <c r="FC79" s="23">
        <f t="shared" si="275"/>
        <v>0</v>
      </c>
      <c r="FD79" s="23">
        <f t="shared" si="276"/>
        <v>0</v>
      </c>
      <c r="FE79" s="23">
        <f t="shared" si="277"/>
        <v>0</v>
      </c>
      <c r="FF79" s="23">
        <f t="shared" si="278"/>
        <v>0</v>
      </c>
      <c r="FG79" s="23">
        <f t="shared" si="279"/>
        <v>0</v>
      </c>
      <c r="FH79" s="23">
        <f t="shared" si="280"/>
        <v>0</v>
      </c>
      <c r="FI79" s="23">
        <f t="shared" si="281"/>
        <v>0</v>
      </c>
      <c r="FJ79" s="23">
        <f t="shared" si="282"/>
        <v>0</v>
      </c>
      <c r="FK79" s="23">
        <f t="shared" si="283"/>
        <v>0</v>
      </c>
      <c r="FL79" s="23">
        <f t="shared" si="284"/>
        <v>0</v>
      </c>
      <c r="FM79" s="23">
        <f t="shared" si="285"/>
        <v>0</v>
      </c>
      <c r="FN79" s="23">
        <f t="shared" si="286"/>
        <v>0</v>
      </c>
      <c r="FO79" s="23">
        <f t="shared" si="287"/>
        <v>0</v>
      </c>
      <c r="FP79" s="23">
        <f t="shared" si="288"/>
        <v>0</v>
      </c>
      <c r="FQ79" s="23">
        <f t="shared" si="289"/>
        <v>0</v>
      </c>
      <c r="FR79" s="23">
        <f t="shared" si="290"/>
        <v>0</v>
      </c>
      <c r="FS79" s="23">
        <f t="shared" si="291"/>
        <v>0</v>
      </c>
      <c r="FT79" s="23">
        <f t="shared" si="292"/>
        <v>0</v>
      </c>
      <c r="FU79" s="23">
        <f t="shared" si="293"/>
        <v>0</v>
      </c>
      <c r="FV79" s="23">
        <f t="shared" si="294"/>
        <v>0</v>
      </c>
      <c r="FW79" s="23">
        <f t="shared" si="295"/>
        <v>0</v>
      </c>
      <c r="FX79" s="23">
        <f t="shared" si="296"/>
        <v>0</v>
      </c>
      <c r="FY79" s="23">
        <f t="shared" si="297"/>
        <v>0</v>
      </c>
      <c r="FZ79" s="23">
        <f t="shared" si="298"/>
        <v>0</v>
      </c>
      <c r="GA79" s="23">
        <f t="shared" si="299"/>
        <v>0</v>
      </c>
      <c r="GB79" s="23">
        <f t="shared" si="300"/>
        <v>0</v>
      </c>
      <c r="GC79" s="23">
        <f t="shared" si="301"/>
        <v>0</v>
      </c>
      <c r="GD79" s="23">
        <f t="shared" si="302"/>
        <v>0</v>
      </c>
      <c r="GE79" s="23">
        <f t="shared" si="303"/>
        <v>0</v>
      </c>
      <c r="GF79" s="23">
        <f t="shared" si="304"/>
        <v>0</v>
      </c>
      <c r="GG79" s="23">
        <f t="shared" si="305"/>
        <v>0</v>
      </c>
      <c r="GH79" s="23">
        <f t="shared" si="306"/>
        <v>0</v>
      </c>
      <c r="GI79" s="23">
        <f t="shared" si="307"/>
        <v>0</v>
      </c>
      <c r="GJ79" s="23">
        <f t="shared" si="308"/>
        <v>0</v>
      </c>
      <c r="GK79" s="23">
        <f t="shared" si="309"/>
        <v>0</v>
      </c>
      <c r="GL79" s="23">
        <f t="shared" si="310"/>
        <v>0</v>
      </c>
      <c r="GM79" s="23">
        <f t="shared" si="311"/>
        <v>0</v>
      </c>
      <c r="GN79" s="23">
        <f t="shared" si="312"/>
        <v>0</v>
      </c>
      <c r="GO79" s="23">
        <f t="shared" si="313"/>
        <v>0</v>
      </c>
      <c r="GP79" s="23">
        <f t="shared" si="314"/>
        <v>0</v>
      </c>
      <c r="GQ79" s="23">
        <f t="shared" si="315"/>
        <v>0</v>
      </c>
      <c r="GR79" s="23">
        <f t="shared" si="316"/>
        <v>0</v>
      </c>
      <c r="GS79" s="23">
        <f t="shared" si="317"/>
        <v>0</v>
      </c>
      <c r="GT79" s="23">
        <f t="shared" si="318"/>
        <v>0</v>
      </c>
      <c r="GU79" s="23">
        <f t="shared" si="319"/>
        <v>0</v>
      </c>
      <c r="GV79" s="23">
        <f t="shared" si="320"/>
        <v>0</v>
      </c>
      <c r="GW79" s="23">
        <f t="shared" si="321"/>
        <v>0</v>
      </c>
      <c r="GX79" s="23">
        <f t="shared" si="322"/>
        <v>0</v>
      </c>
      <c r="GY79" s="23">
        <f t="shared" si="323"/>
        <v>0</v>
      </c>
      <c r="GZ79" s="23">
        <f t="shared" si="324"/>
        <v>0</v>
      </c>
      <c r="HA79" s="23">
        <f t="shared" si="325"/>
        <v>0</v>
      </c>
      <c r="HB79" s="23">
        <f t="shared" si="326"/>
        <v>0</v>
      </c>
      <c r="HC79" s="23">
        <f t="shared" si="327"/>
        <v>0</v>
      </c>
      <c r="HD79" s="23">
        <f t="shared" si="328"/>
        <v>0</v>
      </c>
      <c r="HE79" s="23">
        <f t="shared" si="329"/>
        <v>0</v>
      </c>
      <c r="HF79" s="23">
        <f t="shared" si="330"/>
        <v>0</v>
      </c>
      <c r="HG79" s="23">
        <f t="shared" si="331"/>
        <v>0</v>
      </c>
      <c r="HH79" s="23">
        <f t="shared" si="332"/>
        <v>0</v>
      </c>
      <c r="HI79" s="23">
        <f t="shared" si="333"/>
        <v>0</v>
      </c>
      <c r="HJ79" s="23">
        <f t="shared" si="334"/>
        <v>0</v>
      </c>
      <c r="HK79" s="23">
        <f t="shared" si="335"/>
        <v>0</v>
      </c>
      <c r="HL79" s="23">
        <f t="shared" si="336"/>
        <v>0</v>
      </c>
      <c r="HM79" s="23">
        <f t="shared" si="337"/>
        <v>0</v>
      </c>
      <c r="HN79" s="23">
        <f t="shared" si="338"/>
        <v>0</v>
      </c>
      <c r="HO79" s="23">
        <f t="shared" si="339"/>
        <v>0</v>
      </c>
      <c r="HP79" s="23">
        <f t="shared" si="340"/>
        <v>0</v>
      </c>
      <c r="HQ79" s="23">
        <f t="shared" si="341"/>
        <v>0</v>
      </c>
      <c r="HR79" s="23">
        <f t="shared" si="342"/>
        <v>0</v>
      </c>
      <c r="HS79" s="23">
        <f t="shared" si="343"/>
        <v>0</v>
      </c>
      <c r="HT79" s="23">
        <f t="shared" si="344"/>
        <v>0</v>
      </c>
      <c r="HU79" s="23">
        <f t="shared" si="345"/>
        <v>0</v>
      </c>
      <c r="HV79" s="23">
        <f t="shared" si="346"/>
        <v>0</v>
      </c>
      <c r="HW79" s="23">
        <f t="shared" si="347"/>
        <v>0</v>
      </c>
      <c r="HX79" s="23">
        <f t="shared" si="348"/>
        <v>0</v>
      </c>
      <c r="HY79" s="23">
        <f t="shared" si="349"/>
        <v>0</v>
      </c>
      <c r="HZ79" s="23">
        <f t="shared" si="350"/>
        <v>0</v>
      </c>
      <c r="IA79" s="23">
        <f t="shared" si="351"/>
        <v>0</v>
      </c>
      <c r="IB79" s="23">
        <f t="shared" si="352"/>
        <v>0</v>
      </c>
      <c r="IC79" s="23">
        <f t="shared" si="353"/>
        <v>0</v>
      </c>
      <c r="ID79" s="23">
        <f t="shared" si="354"/>
        <v>0</v>
      </c>
      <c r="IE79" s="23">
        <f t="shared" si="355"/>
        <v>0</v>
      </c>
    </row>
    <row r="80" spans="1:242">
      <c r="A80" s="349">
        <f t="shared" si="357"/>
        <v>77</v>
      </c>
      <c r="B80" s="350" t="s">
        <v>820</v>
      </c>
      <c r="C80" s="221" t="s">
        <v>143</v>
      </c>
      <c r="D80" s="472">
        <v>120</v>
      </c>
      <c r="E80" s="472">
        <v>12</v>
      </c>
      <c r="F80" s="472">
        <v>120</v>
      </c>
      <c r="G80" s="472">
        <v>12</v>
      </c>
      <c r="H80" s="472">
        <v>12</v>
      </c>
      <c r="I80" s="472">
        <v>12</v>
      </c>
      <c r="J80" s="472">
        <v>18</v>
      </c>
      <c r="K80" s="472">
        <v>36</v>
      </c>
      <c r="L80" s="472">
        <v>18</v>
      </c>
      <c r="M80" s="221">
        <v>60</v>
      </c>
      <c r="N80" s="221">
        <v>12</v>
      </c>
      <c r="O80" s="221">
        <v>72</v>
      </c>
      <c r="P80" s="221">
        <v>60</v>
      </c>
      <c r="Q80" s="221">
        <v>60</v>
      </c>
      <c r="R80" s="221">
        <v>60</v>
      </c>
      <c r="S80" s="221">
        <v>50</v>
      </c>
      <c r="T80" s="221">
        <v>30</v>
      </c>
      <c r="U80" s="221">
        <v>30</v>
      </c>
      <c r="V80" s="221">
        <v>20</v>
      </c>
      <c r="W80" s="221">
        <v>30</v>
      </c>
      <c r="X80" s="221">
        <v>12</v>
      </c>
      <c r="Y80" s="221">
        <v>30</v>
      </c>
      <c r="Z80" s="221">
        <v>30</v>
      </c>
      <c r="AA80" s="221">
        <v>30</v>
      </c>
      <c r="AB80" s="221">
        <v>30</v>
      </c>
      <c r="AC80" s="221">
        <v>12</v>
      </c>
      <c r="AD80" s="221">
        <v>12</v>
      </c>
      <c r="AE80" s="221">
        <v>72</v>
      </c>
      <c r="AF80" s="221">
        <v>48</v>
      </c>
      <c r="AG80" s="221">
        <v>18</v>
      </c>
      <c r="AH80" s="221">
        <v>48</v>
      </c>
      <c r="AI80" s="221">
        <v>12</v>
      </c>
      <c r="AJ80" s="221">
        <v>12</v>
      </c>
      <c r="AK80" s="221">
        <v>18</v>
      </c>
      <c r="AL80" s="221">
        <v>48</v>
      </c>
      <c r="AM80" s="221">
        <v>24</v>
      </c>
      <c r="AN80" s="221">
        <v>18</v>
      </c>
      <c r="AO80" s="221">
        <v>12</v>
      </c>
      <c r="AP80" s="221">
        <v>120</v>
      </c>
      <c r="AQ80" s="221">
        <v>48</v>
      </c>
      <c r="AR80" s="221">
        <v>24</v>
      </c>
      <c r="AS80" s="221">
        <v>12</v>
      </c>
      <c r="AT80" s="221">
        <v>24</v>
      </c>
      <c r="AU80" s="221">
        <v>360</v>
      </c>
      <c r="AV80" s="221">
        <v>150</v>
      </c>
      <c r="AW80" s="221">
        <v>30</v>
      </c>
      <c r="AX80" s="221">
        <v>60</v>
      </c>
      <c r="AY80" s="221">
        <v>60</v>
      </c>
      <c r="AZ80" s="221">
        <v>30</v>
      </c>
      <c r="BA80" s="221">
        <v>24</v>
      </c>
      <c r="BB80" s="221">
        <v>24</v>
      </c>
      <c r="BC80" s="221">
        <v>48</v>
      </c>
      <c r="BD80" s="221">
        <v>24</v>
      </c>
      <c r="BE80" s="221">
        <v>12</v>
      </c>
      <c r="BF80" s="345">
        <v>0</v>
      </c>
      <c r="BG80" s="345">
        <v>0</v>
      </c>
      <c r="BH80" s="345">
        <v>0</v>
      </c>
      <c r="BI80" s="345">
        <v>0</v>
      </c>
      <c r="BJ80" s="345">
        <v>0</v>
      </c>
      <c r="BK80" s="345">
        <v>0</v>
      </c>
      <c r="BL80" s="345">
        <v>0</v>
      </c>
      <c r="BM80" s="345">
        <v>0</v>
      </c>
      <c r="BN80" s="345">
        <v>0</v>
      </c>
      <c r="BO80" s="345">
        <v>0</v>
      </c>
      <c r="BP80" s="345">
        <v>0</v>
      </c>
      <c r="BQ80" s="345">
        <v>0</v>
      </c>
      <c r="BR80" s="345">
        <v>0</v>
      </c>
      <c r="BS80" s="345">
        <v>12</v>
      </c>
      <c r="BT80" s="345">
        <v>18</v>
      </c>
      <c r="BU80" s="345">
        <v>96</v>
      </c>
      <c r="BV80" s="345">
        <v>72</v>
      </c>
      <c r="BW80" s="345">
        <v>36</v>
      </c>
      <c r="BX80" s="345">
        <v>30</v>
      </c>
      <c r="BY80" s="345">
        <v>42</v>
      </c>
      <c r="BZ80" s="221">
        <v>30</v>
      </c>
      <c r="CA80" s="221">
        <v>30</v>
      </c>
      <c r="CB80" s="221">
        <v>30</v>
      </c>
      <c r="CC80" s="221">
        <v>12</v>
      </c>
      <c r="CD80" s="221">
        <v>6</v>
      </c>
      <c r="CE80" s="221">
        <v>6</v>
      </c>
      <c r="CF80" s="221">
        <v>60</v>
      </c>
      <c r="CG80" s="221">
        <v>240</v>
      </c>
      <c r="CH80" s="221">
        <v>72</v>
      </c>
      <c r="CI80" s="221">
        <v>72</v>
      </c>
      <c r="CJ80" s="221">
        <v>18</v>
      </c>
      <c r="CK80" s="221">
        <v>18</v>
      </c>
      <c r="CL80" s="221">
        <v>12</v>
      </c>
      <c r="CM80" s="221">
        <v>12</v>
      </c>
      <c r="CN80" s="221">
        <v>18</v>
      </c>
      <c r="CO80" s="221">
        <v>12</v>
      </c>
      <c r="CP80" s="221">
        <v>60</v>
      </c>
      <c r="CQ80" s="221">
        <v>18</v>
      </c>
      <c r="CR80" s="221">
        <v>90</v>
      </c>
      <c r="CS80" s="221">
        <v>30</v>
      </c>
      <c r="CT80" s="221">
        <v>36</v>
      </c>
      <c r="CU80" s="221">
        <v>36</v>
      </c>
      <c r="CV80" s="221">
        <v>6</v>
      </c>
      <c r="CW80" s="221">
        <v>24</v>
      </c>
      <c r="CX80" s="221">
        <v>72</v>
      </c>
      <c r="CY80" s="221">
        <v>0</v>
      </c>
      <c r="CZ80" s="221">
        <v>60</v>
      </c>
      <c r="DA80" s="221">
        <v>30</v>
      </c>
      <c r="DB80" s="221">
        <v>48</v>
      </c>
      <c r="DC80" s="221">
        <v>24</v>
      </c>
      <c r="DD80" s="221">
        <v>12</v>
      </c>
      <c r="DE80" s="221">
        <v>0</v>
      </c>
      <c r="DF80" s="221">
        <v>18</v>
      </c>
      <c r="DG80" s="221">
        <v>6</v>
      </c>
      <c r="DH80" s="221">
        <v>6</v>
      </c>
      <c r="DI80" s="221">
        <v>6</v>
      </c>
      <c r="DJ80" s="221">
        <v>90</v>
      </c>
      <c r="DK80" s="399">
        <v>162</v>
      </c>
      <c r="DL80" s="221">
        <v>30</v>
      </c>
      <c r="DM80" s="221">
        <v>60</v>
      </c>
      <c r="DN80" s="221">
        <v>12</v>
      </c>
      <c r="DO80" s="400">
        <f t="shared" si="238"/>
        <v>4270</v>
      </c>
      <c r="DP80" s="401">
        <f t="shared" si="356"/>
        <v>355.83333333333331</v>
      </c>
      <c r="DQ80" s="204"/>
      <c r="DR80" s="203"/>
      <c r="DS80" s="21">
        <f t="shared" si="239"/>
        <v>0</v>
      </c>
      <c r="DT80" s="23">
        <f t="shared" si="240"/>
        <v>0</v>
      </c>
      <c r="DU80" s="23">
        <f t="shared" si="241"/>
        <v>0</v>
      </c>
      <c r="DV80" s="23">
        <f t="shared" si="242"/>
        <v>0</v>
      </c>
      <c r="DW80" s="23">
        <f t="shared" si="243"/>
        <v>0</v>
      </c>
      <c r="DX80" s="23">
        <f t="shared" si="244"/>
        <v>0</v>
      </c>
      <c r="DY80" s="23">
        <f t="shared" si="245"/>
        <v>0</v>
      </c>
      <c r="DZ80" s="23">
        <f t="shared" si="246"/>
        <v>0</v>
      </c>
      <c r="EA80" s="23">
        <f t="shared" si="247"/>
        <v>0</v>
      </c>
      <c r="EB80" s="23">
        <f t="shared" si="248"/>
        <v>0</v>
      </c>
      <c r="EC80" s="23">
        <f t="shared" si="249"/>
        <v>0</v>
      </c>
      <c r="ED80" s="23">
        <f t="shared" si="250"/>
        <v>0</v>
      </c>
      <c r="EE80" s="23">
        <f t="shared" si="251"/>
        <v>0</v>
      </c>
      <c r="EF80" s="23">
        <f t="shared" si="252"/>
        <v>0</v>
      </c>
      <c r="EG80" s="23">
        <f t="shared" si="253"/>
        <v>0</v>
      </c>
      <c r="EH80" s="23">
        <f t="shared" si="254"/>
        <v>0</v>
      </c>
      <c r="EI80" s="23">
        <f t="shared" si="255"/>
        <v>0</v>
      </c>
      <c r="EJ80" s="23">
        <f t="shared" si="256"/>
        <v>0</v>
      </c>
      <c r="EK80" s="23">
        <f t="shared" si="257"/>
        <v>0</v>
      </c>
      <c r="EL80" s="23">
        <f t="shared" si="258"/>
        <v>0</v>
      </c>
      <c r="EM80" s="23">
        <f t="shared" si="259"/>
        <v>0</v>
      </c>
      <c r="EN80" s="23">
        <f t="shared" si="260"/>
        <v>0</v>
      </c>
      <c r="EO80" s="23">
        <f t="shared" si="261"/>
        <v>0</v>
      </c>
      <c r="EP80" s="23">
        <f t="shared" si="262"/>
        <v>0</v>
      </c>
      <c r="EQ80" s="23">
        <f t="shared" si="263"/>
        <v>0</v>
      </c>
      <c r="ER80" s="23">
        <f t="shared" si="264"/>
        <v>0</v>
      </c>
      <c r="ES80" s="23">
        <f t="shared" si="265"/>
        <v>0</v>
      </c>
      <c r="ET80" s="23">
        <f t="shared" si="266"/>
        <v>0</v>
      </c>
      <c r="EU80" s="23">
        <f t="shared" si="267"/>
        <v>0</v>
      </c>
      <c r="EV80" s="23">
        <f t="shared" si="268"/>
        <v>0</v>
      </c>
      <c r="EW80" s="23">
        <f t="shared" si="269"/>
        <v>0</v>
      </c>
      <c r="EX80" s="23">
        <f t="shared" si="270"/>
        <v>0</v>
      </c>
      <c r="EY80" s="23">
        <f t="shared" si="271"/>
        <v>0</v>
      </c>
      <c r="EZ80" s="23">
        <f t="shared" si="272"/>
        <v>0</v>
      </c>
      <c r="FA80" s="23">
        <f t="shared" si="273"/>
        <v>0</v>
      </c>
      <c r="FB80" s="23">
        <f t="shared" si="274"/>
        <v>0</v>
      </c>
      <c r="FC80" s="23">
        <f t="shared" si="275"/>
        <v>0</v>
      </c>
      <c r="FD80" s="23">
        <f t="shared" si="276"/>
        <v>0</v>
      </c>
      <c r="FE80" s="23">
        <f t="shared" si="277"/>
        <v>0</v>
      </c>
      <c r="FF80" s="23">
        <f t="shared" si="278"/>
        <v>0</v>
      </c>
      <c r="FG80" s="23">
        <f t="shared" si="279"/>
        <v>0</v>
      </c>
      <c r="FH80" s="23">
        <f t="shared" si="280"/>
        <v>0</v>
      </c>
      <c r="FI80" s="23">
        <f t="shared" si="281"/>
        <v>0</v>
      </c>
      <c r="FJ80" s="23">
        <f t="shared" si="282"/>
        <v>0</v>
      </c>
      <c r="FK80" s="23">
        <f t="shared" si="283"/>
        <v>0</v>
      </c>
      <c r="FL80" s="23">
        <f t="shared" si="284"/>
        <v>0</v>
      </c>
      <c r="FM80" s="23">
        <f t="shared" si="285"/>
        <v>0</v>
      </c>
      <c r="FN80" s="23">
        <f t="shared" si="286"/>
        <v>0</v>
      </c>
      <c r="FO80" s="23">
        <f t="shared" si="287"/>
        <v>0</v>
      </c>
      <c r="FP80" s="23">
        <f t="shared" si="288"/>
        <v>0</v>
      </c>
      <c r="FQ80" s="23">
        <f t="shared" si="289"/>
        <v>0</v>
      </c>
      <c r="FR80" s="23">
        <f t="shared" si="290"/>
        <v>0</v>
      </c>
      <c r="FS80" s="23">
        <f t="shared" si="291"/>
        <v>0</v>
      </c>
      <c r="FT80" s="23">
        <f t="shared" si="292"/>
        <v>0</v>
      </c>
      <c r="FU80" s="23">
        <f t="shared" si="293"/>
        <v>0</v>
      </c>
      <c r="FV80" s="23">
        <f t="shared" si="294"/>
        <v>0</v>
      </c>
      <c r="FW80" s="23">
        <f t="shared" si="295"/>
        <v>0</v>
      </c>
      <c r="FX80" s="23">
        <f t="shared" si="296"/>
        <v>0</v>
      </c>
      <c r="FY80" s="23">
        <f t="shared" si="297"/>
        <v>0</v>
      </c>
      <c r="FZ80" s="23">
        <f t="shared" si="298"/>
        <v>0</v>
      </c>
      <c r="GA80" s="23">
        <f t="shared" si="299"/>
        <v>0</v>
      </c>
      <c r="GB80" s="23">
        <f t="shared" si="300"/>
        <v>0</v>
      </c>
      <c r="GC80" s="23">
        <f t="shared" si="301"/>
        <v>0</v>
      </c>
      <c r="GD80" s="23">
        <f t="shared" si="302"/>
        <v>0</v>
      </c>
      <c r="GE80" s="23">
        <f t="shared" si="303"/>
        <v>0</v>
      </c>
      <c r="GF80" s="23">
        <f t="shared" si="304"/>
        <v>0</v>
      </c>
      <c r="GG80" s="23">
        <f t="shared" si="305"/>
        <v>0</v>
      </c>
      <c r="GH80" s="23">
        <f t="shared" si="306"/>
        <v>0</v>
      </c>
      <c r="GI80" s="23">
        <f t="shared" si="307"/>
        <v>0</v>
      </c>
      <c r="GJ80" s="23">
        <f t="shared" si="308"/>
        <v>0</v>
      </c>
      <c r="GK80" s="23">
        <f t="shared" si="309"/>
        <v>0</v>
      </c>
      <c r="GL80" s="23">
        <f t="shared" si="310"/>
        <v>0</v>
      </c>
      <c r="GM80" s="23">
        <f t="shared" si="311"/>
        <v>0</v>
      </c>
      <c r="GN80" s="23">
        <f t="shared" si="312"/>
        <v>0</v>
      </c>
      <c r="GO80" s="23">
        <f t="shared" si="313"/>
        <v>0</v>
      </c>
      <c r="GP80" s="23">
        <f t="shared" si="314"/>
        <v>0</v>
      </c>
      <c r="GQ80" s="23">
        <f t="shared" si="315"/>
        <v>0</v>
      </c>
      <c r="GR80" s="23">
        <f t="shared" si="316"/>
        <v>0</v>
      </c>
      <c r="GS80" s="23">
        <f t="shared" si="317"/>
        <v>0</v>
      </c>
      <c r="GT80" s="23">
        <f t="shared" si="318"/>
        <v>0</v>
      </c>
      <c r="GU80" s="23">
        <f t="shared" si="319"/>
        <v>0</v>
      </c>
      <c r="GV80" s="23">
        <f t="shared" si="320"/>
        <v>0</v>
      </c>
      <c r="GW80" s="23">
        <f t="shared" si="321"/>
        <v>0</v>
      </c>
      <c r="GX80" s="23">
        <f t="shared" si="322"/>
        <v>0</v>
      </c>
      <c r="GY80" s="23">
        <f t="shared" si="323"/>
        <v>0</v>
      </c>
      <c r="GZ80" s="23">
        <f t="shared" si="324"/>
        <v>0</v>
      </c>
      <c r="HA80" s="23">
        <f t="shared" si="325"/>
        <v>0</v>
      </c>
      <c r="HB80" s="23">
        <f t="shared" si="326"/>
        <v>0</v>
      </c>
      <c r="HC80" s="23">
        <f t="shared" si="327"/>
        <v>0</v>
      </c>
      <c r="HD80" s="23">
        <f t="shared" si="328"/>
        <v>0</v>
      </c>
      <c r="HE80" s="23">
        <f t="shared" si="329"/>
        <v>0</v>
      </c>
      <c r="HF80" s="23">
        <f t="shared" si="330"/>
        <v>0</v>
      </c>
      <c r="HG80" s="23">
        <f t="shared" si="331"/>
        <v>0</v>
      </c>
      <c r="HH80" s="23">
        <f t="shared" si="332"/>
        <v>0</v>
      </c>
      <c r="HI80" s="23">
        <f t="shared" si="333"/>
        <v>0</v>
      </c>
      <c r="HJ80" s="23">
        <f t="shared" si="334"/>
        <v>0</v>
      </c>
      <c r="HK80" s="23">
        <f t="shared" si="335"/>
        <v>0</v>
      </c>
      <c r="HL80" s="23">
        <f t="shared" si="336"/>
        <v>0</v>
      </c>
      <c r="HM80" s="23">
        <f t="shared" si="337"/>
        <v>0</v>
      </c>
      <c r="HN80" s="23">
        <f t="shared" si="338"/>
        <v>0</v>
      </c>
      <c r="HO80" s="23">
        <f t="shared" si="339"/>
        <v>0</v>
      </c>
      <c r="HP80" s="23">
        <f t="shared" si="340"/>
        <v>0</v>
      </c>
      <c r="HQ80" s="23">
        <f t="shared" si="341"/>
        <v>0</v>
      </c>
      <c r="HR80" s="23">
        <f t="shared" si="342"/>
        <v>0</v>
      </c>
      <c r="HS80" s="23">
        <f t="shared" si="343"/>
        <v>0</v>
      </c>
      <c r="HT80" s="23">
        <f t="shared" si="344"/>
        <v>0</v>
      </c>
      <c r="HU80" s="23">
        <f t="shared" si="345"/>
        <v>0</v>
      </c>
      <c r="HV80" s="23">
        <f t="shared" si="346"/>
        <v>0</v>
      </c>
      <c r="HW80" s="23">
        <f t="shared" si="347"/>
        <v>0</v>
      </c>
      <c r="HX80" s="23">
        <f t="shared" si="348"/>
        <v>0</v>
      </c>
      <c r="HY80" s="23">
        <f t="shared" si="349"/>
        <v>0</v>
      </c>
      <c r="HZ80" s="23">
        <f t="shared" si="350"/>
        <v>0</v>
      </c>
      <c r="IA80" s="23">
        <f t="shared" si="351"/>
        <v>0</v>
      </c>
      <c r="IB80" s="23">
        <f t="shared" si="352"/>
        <v>0</v>
      </c>
      <c r="IC80" s="23">
        <f t="shared" si="353"/>
        <v>0</v>
      </c>
      <c r="ID80" s="23">
        <f t="shared" si="354"/>
        <v>0</v>
      </c>
      <c r="IE80" s="23">
        <f t="shared" si="355"/>
        <v>0</v>
      </c>
    </row>
    <row r="81" spans="1:240">
      <c r="A81" s="349">
        <f t="shared" si="357"/>
        <v>78</v>
      </c>
      <c r="B81" s="350" t="s">
        <v>759</v>
      </c>
      <c r="C81" s="221" t="s">
        <v>305</v>
      </c>
      <c r="D81" s="472">
        <v>0</v>
      </c>
      <c r="E81" s="472">
        <v>0</v>
      </c>
      <c r="F81" s="472">
        <v>0</v>
      </c>
      <c r="G81" s="472">
        <v>0</v>
      </c>
      <c r="H81" s="472">
        <v>0</v>
      </c>
      <c r="I81" s="472">
        <v>0</v>
      </c>
      <c r="J81" s="472">
        <v>0</v>
      </c>
      <c r="K81" s="472">
        <v>0</v>
      </c>
      <c r="L81" s="472">
        <v>0</v>
      </c>
      <c r="M81" s="221">
        <v>0</v>
      </c>
      <c r="N81" s="221">
        <v>0</v>
      </c>
      <c r="O81" s="221">
        <v>0</v>
      </c>
      <c r="P81" s="221">
        <v>0</v>
      </c>
      <c r="Q81" s="221">
        <v>0</v>
      </c>
      <c r="R81" s="221">
        <v>0</v>
      </c>
      <c r="S81" s="221">
        <v>0</v>
      </c>
      <c r="T81" s="221">
        <v>0</v>
      </c>
      <c r="U81" s="221">
        <v>0</v>
      </c>
      <c r="V81" s="221">
        <v>0</v>
      </c>
      <c r="W81" s="221">
        <v>0</v>
      </c>
      <c r="X81" s="221">
        <v>0</v>
      </c>
      <c r="Y81" s="221">
        <v>0</v>
      </c>
      <c r="Z81" s="221">
        <v>0</v>
      </c>
      <c r="AA81" s="221">
        <v>0</v>
      </c>
      <c r="AB81" s="221">
        <v>0</v>
      </c>
      <c r="AC81" s="221">
        <v>0</v>
      </c>
      <c r="AD81" s="221">
        <v>0</v>
      </c>
      <c r="AE81" s="221">
        <v>0</v>
      </c>
      <c r="AF81" s="221">
        <v>0</v>
      </c>
      <c r="AG81" s="221">
        <v>0</v>
      </c>
      <c r="AH81" s="221">
        <v>0</v>
      </c>
      <c r="AI81" s="221">
        <v>0</v>
      </c>
      <c r="AJ81" s="221">
        <v>0</v>
      </c>
      <c r="AK81" s="221">
        <v>0</v>
      </c>
      <c r="AL81" s="221">
        <v>0</v>
      </c>
      <c r="AM81" s="221">
        <v>24</v>
      </c>
      <c r="AN81" s="221">
        <v>12</v>
      </c>
      <c r="AO81" s="221">
        <v>12</v>
      </c>
      <c r="AP81" s="221">
        <v>12</v>
      </c>
      <c r="AQ81" s="221">
        <v>12</v>
      </c>
      <c r="AR81" s="221">
        <v>12</v>
      </c>
      <c r="AS81" s="221">
        <v>12</v>
      </c>
      <c r="AT81" s="221">
        <v>0</v>
      </c>
      <c r="AU81" s="221">
        <v>0</v>
      </c>
      <c r="AV81" s="221">
        <v>0</v>
      </c>
      <c r="AW81" s="221">
        <v>0</v>
      </c>
      <c r="AX81" s="221">
        <v>0</v>
      </c>
      <c r="AY81" s="221">
        <v>0</v>
      </c>
      <c r="AZ81" s="221">
        <v>0</v>
      </c>
      <c r="BA81" s="221">
        <v>0</v>
      </c>
      <c r="BB81" s="221">
        <v>0</v>
      </c>
      <c r="BC81" s="221">
        <v>0</v>
      </c>
      <c r="BD81" s="221">
        <v>0</v>
      </c>
      <c r="BE81" s="221">
        <v>0</v>
      </c>
      <c r="BF81" s="345">
        <v>0</v>
      </c>
      <c r="BG81" s="345">
        <v>0</v>
      </c>
      <c r="BH81" s="345">
        <v>0</v>
      </c>
      <c r="BI81" s="345">
        <v>0</v>
      </c>
      <c r="BJ81" s="345">
        <v>0</v>
      </c>
      <c r="BK81" s="345">
        <v>0</v>
      </c>
      <c r="BL81" s="345">
        <v>0</v>
      </c>
      <c r="BM81" s="345">
        <v>0</v>
      </c>
      <c r="BN81" s="345">
        <v>0</v>
      </c>
      <c r="BO81" s="345">
        <v>0</v>
      </c>
      <c r="BP81" s="345">
        <v>0</v>
      </c>
      <c r="BQ81" s="345">
        <v>0</v>
      </c>
      <c r="BR81" s="345">
        <v>0</v>
      </c>
      <c r="BS81" s="345">
        <v>2</v>
      </c>
      <c r="BT81" s="345">
        <v>2</v>
      </c>
      <c r="BU81" s="345">
        <v>12</v>
      </c>
      <c r="BV81" s="345">
        <v>2</v>
      </c>
      <c r="BW81" s="345">
        <v>2</v>
      </c>
      <c r="BX81" s="345">
        <v>2</v>
      </c>
      <c r="BY81" s="345">
        <v>2</v>
      </c>
      <c r="BZ81" s="221">
        <v>0</v>
      </c>
      <c r="CA81" s="221">
        <v>0</v>
      </c>
      <c r="CB81" s="221">
        <v>0</v>
      </c>
      <c r="CC81" s="221">
        <v>0</v>
      </c>
      <c r="CD81" s="221">
        <v>0</v>
      </c>
      <c r="CE81" s="221">
        <v>0</v>
      </c>
      <c r="CF81" s="221">
        <v>0</v>
      </c>
      <c r="CG81" s="221">
        <v>0</v>
      </c>
      <c r="CH81" s="221">
        <v>0</v>
      </c>
      <c r="CI81" s="221">
        <v>0</v>
      </c>
      <c r="CJ81" s="221">
        <v>0</v>
      </c>
      <c r="CK81" s="221">
        <v>0</v>
      </c>
      <c r="CL81" s="221">
        <v>0</v>
      </c>
      <c r="CM81" s="221">
        <v>0</v>
      </c>
      <c r="CN81" s="221">
        <v>0</v>
      </c>
      <c r="CO81" s="221">
        <v>0</v>
      </c>
      <c r="CP81" s="221">
        <v>0</v>
      </c>
      <c r="CQ81" s="221">
        <v>0</v>
      </c>
      <c r="CR81" s="221">
        <v>0</v>
      </c>
      <c r="CS81" s="221">
        <v>0</v>
      </c>
      <c r="CT81" s="221">
        <v>0</v>
      </c>
      <c r="CU81" s="221">
        <v>0</v>
      </c>
      <c r="CV81" s="221">
        <v>0</v>
      </c>
      <c r="CW81" s="221">
        <v>0</v>
      </c>
      <c r="CX81" s="221">
        <v>0</v>
      </c>
      <c r="CY81" s="221">
        <v>0</v>
      </c>
      <c r="CZ81" s="221">
        <v>0</v>
      </c>
      <c r="DA81" s="221">
        <v>0</v>
      </c>
      <c r="DB81" s="221">
        <v>0</v>
      </c>
      <c r="DC81" s="221">
        <v>0</v>
      </c>
      <c r="DD81" s="221">
        <v>0</v>
      </c>
      <c r="DE81" s="221">
        <v>0</v>
      </c>
      <c r="DF81" s="221">
        <v>0</v>
      </c>
      <c r="DG81" s="221">
        <v>0</v>
      </c>
      <c r="DH81" s="221">
        <v>0</v>
      </c>
      <c r="DI81" s="221">
        <v>0</v>
      </c>
      <c r="DJ81" s="221">
        <v>0</v>
      </c>
      <c r="DK81" s="399">
        <v>0</v>
      </c>
      <c r="DL81" s="221">
        <v>0</v>
      </c>
      <c r="DM81" s="221">
        <v>0</v>
      </c>
      <c r="DN81" s="221">
        <v>0</v>
      </c>
      <c r="DO81" s="400">
        <f t="shared" si="238"/>
        <v>120</v>
      </c>
      <c r="DP81" s="401">
        <f t="shared" si="356"/>
        <v>10</v>
      </c>
      <c r="DQ81" s="204"/>
      <c r="DR81" s="203"/>
      <c r="DS81" s="21">
        <f t="shared" si="239"/>
        <v>0</v>
      </c>
      <c r="DT81" s="23">
        <f t="shared" si="240"/>
        <v>0</v>
      </c>
      <c r="DU81" s="23">
        <f t="shared" si="241"/>
        <v>0</v>
      </c>
      <c r="DV81" s="23">
        <f t="shared" si="242"/>
        <v>0</v>
      </c>
      <c r="DW81" s="23">
        <f t="shared" si="243"/>
        <v>0</v>
      </c>
      <c r="DX81" s="23">
        <f t="shared" si="244"/>
        <v>0</v>
      </c>
      <c r="DY81" s="23">
        <f t="shared" si="245"/>
        <v>0</v>
      </c>
      <c r="DZ81" s="23">
        <f t="shared" si="246"/>
        <v>0</v>
      </c>
      <c r="EA81" s="23">
        <f t="shared" si="247"/>
        <v>0</v>
      </c>
      <c r="EB81" s="23">
        <f t="shared" si="248"/>
        <v>0</v>
      </c>
      <c r="EC81" s="23">
        <f t="shared" si="249"/>
        <v>0</v>
      </c>
      <c r="ED81" s="23">
        <f t="shared" si="250"/>
        <v>0</v>
      </c>
      <c r="EE81" s="23">
        <f t="shared" si="251"/>
        <v>0</v>
      </c>
      <c r="EF81" s="23">
        <f t="shared" si="252"/>
        <v>0</v>
      </c>
      <c r="EG81" s="23">
        <f t="shared" si="253"/>
        <v>0</v>
      </c>
      <c r="EH81" s="23">
        <f t="shared" si="254"/>
        <v>0</v>
      </c>
      <c r="EI81" s="23">
        <f t="shared" si="255"/>
        <v>0</v>
      </c>
      <c r="EJ81" s="23">
        <f t="shared" si="256"/>
        <v>0</v>
      </c>
      <c r="EK81" s="23">
        <f t="shared" si="257"/>
        <v>0</v>
      </c>
      <c r="EL81" s="23">
        <f t="shared" si="258"/>
        <v>0</v>
      </c>
      <c r="EM81" s="23">
        <f t="shared" si="259"/>
        <v>0</v>
      </c>
      <c r="EN81" s="23">
        <f t="shared" si="260"/>
        <v>0</v>
      </c>
      <c r="EO81" s="23">
        <f t="shared" si="261"/>
        <v>0</v>
      </c>
      <c r="EP81" s="23">
        <f t="shared" si="262"/>
        <v>0</v>
      </c>
      <c r="EQ81" s="23">
        <f t="shared" si="263"/>
        <v>0</v>
      </c>
      <c r="ER81" s="23">
        <f t="shared" si="264"/>
        <v>0</v>
      </c>
      <c r="ES81" s="23">
        <f t="shared" si="265"/>
        <v>0</v>
      </c>
      <c r="ET81" s="23">
        <f t="shared" si="266"/>
        <v>0</v>
      </c>
      <c r="EU81" s="23">
        <f t="shared" si="267"/>
        <v>0</v>
      </c>
      <c r="EV81" s="23">
        <f t="shared" si="268"/>
        <v>0</v>
      </c>
      <c r="EW81" s="23">
        <f t="shared" si="269"/>
        <v>0</v>
      </c>
      <c r="EX81" s="23">
        <f t="shared" si="270"/>
        <v>0</v>
      </c>
      <c r="EY81" s="23">
        <f t="shared" si="271"/>
        <v>0</v>
      </c>
      <c r="EZ81" s="23">
        <f t="shared" si="272"/>
        <v>0</v>
      </c>
      <c r="FA81" s="23">
        <f t="shared" si="273"/>
        <v>0</v>
      </c>
      <c r="FB81" s="23">
        <f t="shared" si="274"/>
        <v>0</v>
      </c>
      <c r="FC81" s="23">
        <f t="shared" si="275"/>
        <v>0</v>
      </c>
      <c r="FD81" s="23">
        <f t="shared" si="276"/>
        <v>0</v>
      </c>
      <c r="FE81" s="23">
        <f t="shared" si="277"/>
        <v>0</v>
      </c>
      <c r="FF81" s="23">
        <f t="shared" si="278"/>
        <v>0</v>
      </c>
      <c r="FG81" s="23">
        <f t="shared" si="279"/>
        <v>0</v>
      </c>
      <c r="FH81" s="23">
        <f t="shared" si="280"/>
        <v>0</v>
      </c>
      <c r="FI81" s="23">
        <f t="shared" si="281"/>
        <v>0</v>
      </c>
      <c r="FJ81" s="23">
        <f t="shared" si="282"/>
        <v>0</v>
      </c>
      <c r="FK81" s="23">
        <f t="shared" si="283"/>
        <v>0</v>
      </c>
      <c r="FL81" s="23">
        <f t="shared" si="284"/>
        <v>0</v>
      </c>
      <c r="FM81" s="23">
        <f t="shared" si="285"/>
        <v>0</v>
      </c>
      <c r="FN81" s="23">
        <f t="shared" si="286"/>
        <v>0</v>
      </c>
      <c r="FO81" s="23">
        <f t="shared" si="287"/>
        <v>0</v>
      </c>
      <c r="FP81" s="23">
        <f t="shared" si="288"/>
        <v>0</v>
      </c>
      <c r="FQ81" s="23">
        <f t="shared" si="289"/>
        <v>0</v>
      </c>
      <c r="FR81" s="23">
        <f t="shared" si="290"/>
        <v>0</v>
      </c>
      <c r="FS81" s="23">
        <f t="shared" si="291"/>
        <v>0</v>
      </c>
      <c r="FT81" s="23">
        <f t="shared" si="292"/>
        <v>0</v>
      </c>
      <c r="FU81" s="23">
        <f t="shared" si="293"/>
        <v>0</v>
      </c>
      <c r="FV81" s="23">
        <f t="shared" si="294"/>
        <v>0</v>
      </c>
      <c r="FW81" s="23">
        <f t="shared" si="295"/>
        <v>0</v>
      </c>
      <c r="FX81" s="23">
        <f t="shared" si="296"/>
        <v>0</v>
      </c>
      <c r="FY81" s="23">
        <f t="shared" si="297"/>
        <v>0</v>
      </c>
      <c r="FZ81" s="23">
        <f t="shared" si="298"/>
        <v>0</v>
      </c>
      <c r="GA81" s="23">
        <f t="shared" si="299"/>
        <v>0</v>
      </c>
      <c r="GB81" s="23">
        <f t="shared" si="300"/>
        <v>0</v>
      </c>
      <c r="GC81" s="23">
        <f t="shared" si="301"/>
        <v>0</v>
      </c>
      <c r="GD81" s="23">
        <f t="shared" si="302"/>
        <v>0</v>
      </c>
      <c r="GE81" s="23">
        <f t="shared" si="303"/>
        <v>0</v>
      </c>
      <c r="GF81" s="23">
        <f t="shared" si="304"/>
        <v>0</v>
      </c>
      <c r="GG81" s="23">
        <f t="shared" si="305"/>
        <v>0</v>
      </c>
      <c r="GH81" s="23">
        <f t="shared" si="306"/>
        <v>0</v>
      </c>
      <c r="GI81" s="23">
        <f t="shared" si="307"/>
        <v>0</v>
      </c>
      <c r="GJ81" s="23">
        <f t="shared" si="308"/>
        <v>0</v>
      </c>
      <c r="GK81" s="23">
        <f t="shared" si="309"/>
        <v>0</v>
      </c>
      <c r="GL81" s="23">
        <f t="shared" si="310"/>
        <v>0</v>
      </c>
      <c r="GM81" s="23">
        <f t="shared" si="311"/>
        <v>0</v>
      </c>
      <c r="GN81" s="23">
        <f t="shared" si="312"/>
        <v>0</v>
      </c>
      <c r="GO81" s="23">
        <f t="shared" si="313"/>
        <v>0</v>
      </c>
      <c r="GP81" s="23">
        <f t="shared" si="314"/>
        <v>0</v>
      </c>
      <c r="GQ81" s="23">
        <f t="shared" si="315"/>
        <v>0</v>
      </c>
      <c r="GR81" s="23">
        <f t="shared" si="316"/>
        <v>0</v>
      </c>
      <c r="GS81" s="23">
        <f t="shared" si="317"/>
        <v>0</v>
      </c>
      <c r="GT81" s="23">
        <f t="shared" si="318"/>
        <v>0</v>
      </c>
      <c r="GU81" s="23">
        <f t="shared" si="319"/>
        <v>0</v>
      </c>
      <c r="GV81" s="23">
        <f t="shared" si="320"/>
        <v>0</v>
      </c>
      <c r="GW81" s="23">
        <f t="shared" si="321"/>
        <v>0</v>
      </c>
      <c r="GX81" s="23">
        <f t="shared" si="322"/>
        <v>0</v>
      </c>
      <c r="GY81" s="23">
        <f t="shared" si="323"/>
        <v>0</v>
      </c>
      <c r="GZ81" s="23">
        <f t="shared" si="324"/>
        <v>0</v>
      </c>
      <c r="HA81" s="23">
        <f t="shared" si="325"/>
        <v>0</v>
      </c>
      <c r="HB81" s="23">
        <f t="shared" si="326"/>
        <v>0</v>
      </c>
      <c r="HC81" s="23">
        <f t="shared" si="327"/>
        <v>0</v>
      </c>
      <c r="HD81" s="23">
        <f t="shared" si="328"/>
        <v>0</v>
      </c>
      <c r="HE81" s="23">
        <f t="shared" si="329"/>
        <v>0</v>
      </c>
      <c r="HF81" s="23">
        <f t="shared" si="330"/>
        <v>0</v>
      </c>
      <c r="HG81" s="23">
        <f t="shared" si="331"/>
        <v>0</v>
      </c>
      <c r="HH81" s="23">
        <f t="shared" si="332"/>
        <v>0</v>
      </c>
      <c r="HI81" s="23">
        <f t="shared" si="333"/>
        <v>0</v>
      </c>
      <c r="HJ81" s="23">
        <f t="shared" si="334"/>
        <v>0</v>
      </c>
      <c r="HK81" s="23">
        <f t="shared" si="335"/>
        <v>0</v>
      </c>
      <c r="HL81" s="23">
        <f t="shared" si="336"/>
        <v>0</v>
      </c>
      <c r="HM81" s="23">
        <f t="shared" si="337"/>
        <v>0</v>
      </c>
      <c r="HN81" s="23">
        <f t="shared" si="338"/>
        <v>0</v>
      </c>
      <c r="HO81" s="23">
        <f t="shared" si="339"/>
        <v>0</v>
      </c>
      <c r="HP81" s="23">
        <f t="shared" si="340"/>
        <v>0</v>
      </c>
      <c r="HQ81" s="23">
        <f t="shared" si="341"/>
        <v>0</v>
      </c>
      <c r="HR81" s="23">
        <f t="shared" si="342"/>
        <v>0</v>
      </c>
      <c r="HS81" s="23">
        <f t="shared" si="343"/>
        <v>0</v>
      </c>
      <c r="HT81" s="23">
        <f t="shared" si="344"/>
        <v>0</v>
      </c>
      <c r="HU81" s="23">
        <f t="shared" si="345"/>
        <v>0</v>
      </c>
      <c r="HV81" s="23">
        <f t="shared" si="346"/>
        <v>0</v>
      </c>
      <c r="HW81" s="23">
        <f t="shared" si="347"/>
        <v>0</v>
      </c>
      <c r="HX81" s="23">
        <f t="shared" si="348"/>
        <v>0</v>
      </c>
      <c r="HY81" s="23">
        <f t="shared" si="349"/>
        <v>0</v>
      </c>
      <c r="HZ81" s="23">
        <f t="shared" si="350"/>
        <v>0</v>
      </c>
      <c r="IA81" s="23">
        <f t="shared" si="351"/>
        <v>0</v>
      </c>
      <c r="IB81" s="23">
        <f t="shared" si="352"/>
        <v>0</v>
      </c>
      <c r="IC81" s="23">
        <f t="shared" si="353"/>
        <v>0</v>
      </c>
      <c r="ID81" s="23">
        <f t="shared" si="354"/>
        <v>0</v>
      </c>
      <c r="IE81" s="23">
        <f t="shared" si="355"/>
        <v>0</v>
      </c>
    </row>
    <row r="82" spans="1:240">
      <c r="A82" s="349">
        <f t="shared" si="357"/>
        <v>79</v>
      </c>
      <c r="B82" s="350" t="s">
        <v>679</v>
      </c>
      <c r="C82" s="221" t="s">
        <v>143</v>
      </c>
      <c r="D82" s="472">
        <v>0</v>
      </c>
      <c r="E82" s="472">
        <v>0</v>
      </c>
      <c r="F82" s="472">
        <v>0</v>
      </c>
      <c r="G82" s="472">
        <v>0</v>
      </c>
      <c r="H82" s="472">
        <v>0</v>
      </c>
      <c r="I82" s="472">
        <v>0</v>
      </c>
      <c r="J82" s="472">
        <v>0</v>
      </c>
      <c r="K82" s="472">
        <v>0</v>
      </c>
      <c r="L82" s="472">
        <v>0</v>
      </c>
      <c r="M82" s="221">
        <v>0</v>
      </c>
      <c r="N82" s="221">
        <v>0</v>
      </c>
      <c r="O82" s="221">
        <v>0</v>
      </c>
      <c r="P82" s="221">
        <v>0</v>
      </c>
      <c r="Q82" s="221">
        <v>0</v>
      </c>
      <c r="R82" s="221">
        <v>0</v>
      </c>
      <c r="S82" s="221">
        <v>0</v>
      </c>
      <c r="T82" s="221">
        <v>0</v>
      </c>
      <c r="U82" s="221">
        <v>0</v>
      </c>
      <c r="V82" s="221">
        <v>0</v>
      </c>
      <c r="W82" s="221">
        <v>0</v>
      </c>
      <c r="X82" s="221">
        <v>0</v>
      </c>
      <c r="Y82" s="221">
        <v>0</v>
      </c>
      <c r="Z82" s="221">
        <v>0</v>
      </c>
      <c r="AA82" s="221">
        <v>0</v>
      </c>
      <c r="AB82" s="221">
        <v>0</v>
      </c>
      <c r="AC82" s="221">
        <v>0</v>
      </c>
      <c r="AD82" s="221">
        <v>0</v>
      </c>
      <c r="AE82" s="221">
        <v>0</v>
      </c>
      <c r="AF82" s="221">
        <v>0</v>
      </c>
      <c r="AG82" s="221">
        <v>0</v>
      </c>
      <c r="AH82" s="221">
        <v>0</v>
      </c>
      <c r="AI82" s="221">
        <v>0</v>
      </c>
      <c r="AJ82" s="221">
        <v>0</v>
      </c>
      <c r="AK82" s="221">
        <v>0</v>
      </c>
      <c r="AL82" s="221">
        <v>0</v>
      </c>
      <c r="AM82" s="221">
        <v>24</v>
      </c>
      <c r="AN82" s="221">
        <v>12</v>
      </c>
      <c r="AO82" s="221">
        <v>12</v>
      </c>
      <c r="AP82" s="221">
        <v>12</v>
      </c>
      <c r="AQ82" s="221">
        <v>12</v>
      </c>
      <c r="AR82" s="221">
        <v>12</v>
      </c>
      <c r="AS82" s="221">
        <v>12</v>
      </c>
      <c r="AT82" s="221">
        <v>0</v>
      </c>
      <c r="AU82" s="221">
        <v>0</v>
      </c>
      <c r="AV82" s="221">
        <v>0</v>
      </c>
      <c r="AW82" s="221">
        <v>0</v>
      </c>
      <c r="AX82" s="221">
        <v>0</v>
      </c>
      <c r="AY82" s="221">
        <v>0</v>
      </c>
      <c r="AZ82" s="221">
        <v>0</v>
      </c>
      <c r="BA82" s="221">
        <v>0</v>
      </c>
      <c r="BB82" s="221">
        <v>0</v>
      </c>
      <c r="BC82" s="221">
        <v>0</v>
      </c>
      <c r="BD82" s="221">
        <v>0</v>
      </c>
      <c r="BE82" s="221">
        <v>0</v>
      </c>
      <c r="BF82" s="43">
        <v>0</v>
      </c>
      <c r="BG82" s="345">
        <v>0</v>
      </c>
      <c r="BH82" s="345">
        <v>0</v>
      </c>
      <c r="BI82" s="345">
        <v>0</v>
      </c>
      <c r="BJ82" s="345">
        <v>0</v>
      </c>
      <c r="BK82" s="345">
        <v>0</v>
      </c>
      <c r="BL82" s="345">
        <v>0</v>
      </c>
      <c r="BM82" s="345">
        <v>0</v>
      </c>
      <c r="BN82" s="345">
        <v>0</v>
      </c>
      <c r="BO82" s="345">
        <v>0</v>
      </c>
      <c r="BP82" s="345">
        <v>0</v>
      </c>
      <c r="BQ82" s="345">
        <v>0</v>
      </c>
      <c r="BR82" s="345">
        <v>0</v>
      </c>
      <c r="BS82" s="345">
        <v>20</v>
      </c>
      <c r="BT82" s="345">
        <v>20</v>
      </c>
      <c r="BU82" s="345">
        <v>100</v>
      </c>
      <c r="BV82" s="345">
        <v>20</v>
      </c>
      <c r="BW82" s="345">
        <v>20</v>
      </c>
      <c r="BX82" s="345">
        <v>20</v>
      </c>
      <c r="BY82" s="345">
        <v>20</v>
      </c>
      <c r="BZ82" s="221">
        <v>0</v>
      </c>
      <c r="CA82" s="221">
        <v>0</v>
      </c>
      <c r="CB82" s="221">
        <v>0</v>
      </c>
      <c r="CC82" s="221">
        <v>0</v>
      </c>
      <c r="CD82" s="221">
        <v>0</v>
      </c>
      <c r="CE82" s="221">
        <v>0</v>
      </c>
      <c r="CF82" s="221">
        <v>0</v>
      </c>
      <c r="CG82" s="221">
        <v>0</v>
      </c>
      <c r="CH82" s="221">
        <v>0</v>
      </c>
      <c r="CI82" s="221">
        <v>0</v>
      </c>
      <c r="CJ82" s="221">
        <v>0</v>
      </c>
      <c r="CK82" s="221">
        <v>0</v>
      </c>
      <c r="CL82" s="221">
        <v>0</v>
      </c>
      <c r="CM82" s="221">
        <v>0</v>
      </c>
      <c r="CN82" s="221">
        <v>0</v>
      </c>
      <c r="CO82" s="221">
        <v>0</v>
      </c>
      <c r="CP82" s="221">
        <v>0</v>
      </c>
      <c r="CQ82" s="221">
        <v>0</v>
      </c>
      <c r="CR82" s="221">
        <v>0</v>
      </c>
      <c r="CS82" s="221">
        <v>0</v>
      </c>
      <c r="CT82" s="221">
        <v>0</v>
      </c>
      <c r="CU82" s="221">
        <v>0</v>
      </c>
      <c r="CV82" s="221">
        <v>0</v>
      </c>
      <c r="CW82" s="221">
        <v>0</v>
      </c>
      <c r="CX82" s="221">
        <v>0</v>
      </c>
      <c r="CY82" s="221">
        <v>0</v>
      </c>
      <c r="CZ82" s="221">
        <v>0</v>
      </c>
      <c r="DA82" s="221">
        <v>0</v>
      </c>
      <c r="DB82" s="221">
        <v>0</v>
      </c>
      <c r="DC82" s="221">
        <v>0</v>
      </c>
      <c r="DD82" s="221">
        <v>0</v>
      </c>
      <c r="DE82" s="221">
        <v>0</v>
      </c>
      <c r="DF82" s="221">
        <v>0</v>
      </c>
      <c r="DG82" s="221">
        <v>0</v>
      </c>
      <c r="DH82" s="221">
        <v>0</v>
      </c>
      <c r="DI82" s="221">
        <v>0</v>
      </c>
      <c r="DJ82" s="221">
        <v>0</v>
      </c>
      <c r="DK82" s="399">
        <v>0</v>
      </c>
      <c r="DL82" s="221">
        <v>0</v>
      </c>
      <c r="DM82" s="221">
        <v>0</v>
      </c>
      <c r="DN82" s="221">
        <v>0</v>
      </c>
      <c r="DO82" s="400">
        <f t="shared" si="238"/>
        <v>316</v>
      </c>
      <c r="DP82" s="401">
        <f t="shared" si="356"/>
        <v>26.333333333333332</v>
      </c>
      <c r="DQ82" s="204"/>
      <c r="DR82" s="203"/>
      <c r="DS82" s="21">
        <f t="shared" si="239"/>
        <v>0</v>
      </c>
      <c r="DT82" s="23">
        <f t="shared" si="240"/>
        <v>0</v>
      </c>
      <c r="DU82" s="23">
        <f t="shared" si="241"/>
        <v>0</v>
      </c>
      <c r="DV82" s="23">
        <f t="shared" si="242"/>
        <v>0</v>
      </c>
      <c r="DW82" s="23">
        <f t="shared" si="243"/>
        <v>0</v>
      </c>
      <c r="DX82" s="23">
        <f t="shared" si="244"/>
        <v>0</v>
      </c>
      <c r="DY82" s="23">
        <f t="shared" si="245"/>
        <v>0</v>
      </c>
      <c r="DZ82" s="23">
        <f t="shared" si="246"/>
        <v>0</v>
      </c>
      <c r="EA82" s="23">
        <f t="shared" si="247"/>
        <v>0</v>
      </c>
      <c r="EB82" s="23">
        <f t="shared" si="248"/>
        <v>0</v>
      </c>
      <c r="EC82" s="23">
        <f t="shared" si="249"/>
        <v>0</v>
      </c>
      <c r="ED82" s="23">
        <f t="shared" si="250"/>
        <v>0</v>
      </c>
      <c r="EE82" s="23">
        <f t="shared" si="251"/>
        <v>0</v>
      </c>
      <c r="EF82" s="23">
        <f t="shared" si="252"/>
        <v>0</v>
      </c>
      <c r="EG82" s="23">
        <f t="shared" si="253"/>
        <v>0</v>
      </c>
      <c r="EH82" s="23">
        <f t="shared" si="254"/>
        <v>0</v>
      </c>
      <c r="EI82" s="23">
        <f t="shared" si="255"/>
        <v>0</v>
      </c>
      <c r="EJ82" s="23">
        <f t="shared" si="256"/>
        <v>0</v>
      </c>
      <c r="EK82" s="23">
        <f t="shared" si="257"/>
        <v>0</v>
      </c>
      <c r="EL82" s="23">
        <f t="shared" si="258"/>
        <v>0</v>
      </c>
      <c r="EM82" s="23">
        <f t="shared" si="259"/>
        <v>0</v>
      </c>
      <c r="EN82" s="23">
        <f t="shared" si="260"/>
        <v>0</v>
      </c>
      <c r="EO82" s="23">
        <f t="shared" si="261"/>
        <v>0</v>
      </c>
      <c r="EP82" s="23">
        <f t="shared" si="262"/>
        <v>0</v>
      </c>
      <c r="EQ82" s="23">
        <f t="shared" si="263"/>
        <v>0</v>
      </c>
      <c r="ER82" s="23">
        <f t="shared" si="264"/>
        <v>0</v>
      </c>
      <c r="ES82" s="23">
        <f t="shared" si="265"/>
        <v>0</v>
      </c>
      <c r="ET82" s="23">
        <f t="shared" si="266"/>
        <v>0</v>
      </c>
      <c r="EU82" s="23">
        <f t="shared" si="267"/>
        <v>0</v>
      </c>
      <c r="EV82" s="23">
        <f t="shared" si="268"/>
        <v>0</v>
      </c>
      <c r="EW82" s="23">
        <f t="shared" si="269"/>
        <v>0</v>
      </c>
      <c r="EX82" s="23">
        <f t="shared" si="270"/>
        <v>0</v>
      </c>
      <c r="EY82" s="23">
        <f t="shared" si="271"/>
        <v>0</v>
      </c>
      <c r="EZ82" s="23">
        <f t="shared" si="272"/>
        <v>0</v>
      </c>
      <c r="FA82" s="23">
        <f t="shared" si="273"/>
        <v>0</v>
      </c>
      <c r="FB82" s="23">
        <f t="shared" si="274"/>
        <v>0</v>
      </c>
      <c r="FC82" s="23">
        <f t="shared" si="275"/>
        <v>0</v>
      </c>
      <c r="FD82" s="23">
        <f t="shared" si="276"/>
        <v>0</v>
      </c>
      <c r="FE82" s="23">
        <f t="shared" si="277"/>
        <v>0</v>
      </c>
      <c r="FF82" s="23">
        <f t="shared" si="278"/>
        <v>0</v>
      </c>
      <c r="FG82" s="23">
        <f t="shared" si="279"/>
        <v>0</v>
      </c>
      <c r="FH82" s="23">
        <f t="shared" si="280"/>
        <v>0</v>
      </c>
      <c r="FI82" s="23">
        <f t="shared" si="281"/>
        <v>0</v>
      </c>
      <c r="FJ82" s="23">
        <f t="shared" si="282"/>
        <v>0</v>
      </c>
      <c r="FK82" s="23">
        <f t="shared" si="283"/>
        <v>0</v>
      </c>
      <c r="FL82" s="23">
        <f t="shared" si="284"/>
        <v>0</v>
      </c>
      <c r="FM82" s="23">
        <f t="shared" si="285"/>
        <v>0</v>
      </c>
      <c r="FN82" s="23">
        <f t="shared" si="286"/>
        <v>0</v>
      </c>
      <c r="FO82" s="23">
        <f t="shared" si="287"/>
        <v>0</v>
      </c>
      <c r="FP82" s="23">
        <f t="shared" si="288"/>
        <v>0</v>
      </c>
      <c r="FQ82" s="23">
        <f t="shared" si="289"/>
        <v>0</v>
      </c>
      <c r="FR82" s="23">
        <f t="shared" si="290"/>
        <v>0</v>
      </c>
      <c r="FS82" s="23">
        <f t="shared" si="291"/>
        <v>0</v>
      </c>
      <c r="FT82" s="23">
        <f t="shared" si="292"/>
        <v>0</v>
      </c>
      <c r="FU82" s="23">
        <f t="shared" si="293"/>
        <v>0</v>
      </c>
      <c r="FV82" s="23">
        <f t="shared" si="294"/>
        <v>0</v>
      </c>
      <c r="FW82" s="23">
        <f t="shared" si="295"/>
        <v>0</v>
      </c>
      <c r="FX82" s="23">
        <f t="shared" si="296"/>
        <v>0</v>
      </c>
      <c r="FY82" s="23">
        <f t="shared" si="297"/>
        <v>0</v>
      </c>
      <c r="FZ82" s="23">
        <f t="shared" si="298"/>
        <v>0</v>
      </c>
      <c r="GA82" s="23">
        <f t="shared" si="299"/>
        <v>0</v>
      </c>
      <c r="GB82" s="23">
        <f t="shared" si="300"/>
        <v>0</v>
      </c>
      <c r="GC82" s="23">
        <f t="shared" si="301"/>
        <v>0</v>
      </c>
      <c r="GD82" s="23">
        <f t="shared" si="302"/>
        <v>0</v>
      </c>
      <c r="GE82" s="23">
        <f t="shared" si="303"/>
        <v>0</v>
      </c>
      <c r="GF82" s="23">
        <f t="shared" si="304"/>
        <v>0</v>
      </c>
      <c r="GG82" s="23">
        <f t="shared" si="305"/>
        <v>0</v>
      </c>
      <c r="GH82" s="23">
        <f t="shared" si="306"/>
        <v>0</v>
      </c>
      <c r="GI82" s="23">
        <f t="shared" si="307"/>
        <v>0</v>
      </c>
      <c r="GJ82" s="23">
        <f t="shared" si="308"/>
        <v>0</v>
      </c>
      <c r="GK82" s="23">
        <f t="shared" si="309"/>
        <v>0</v>
      </c>
      <c r="GL82" s="23">
        <f t="shared" si="310"/>
        <v>0</v>
      </c>
      <c r="GM82" s="23">
        <f t="shared" si="311"/>
        <v>0</v>
      </c>
      <c r="GN82" s="23">
        <f t="shared" si="312"/>
        <v>0</v>
      </c>
      <c r="GO82" s="23">
        <f t="shared" si="313"/>
        <v>0</v>
      </c>
      <c r="GP82" s="23">
        <f t="shared" si="314"/>
        <v>0</v>
      </c>
      <c r="GQ82" s="23">
        <f t="shared" si="315"/>
        <v>0</v>
      </c>
      <c r="GR82" s="23">
        <f t="shared" si="316"/>
        <v>0</v>
      </c>
      <c r="GS82" s="23">
        <f t="shared" si="317"/>
        <v>0</v>
      </c>
      <c r="GT82" s="23">
        <f t="shared" si="318"/>
        <v>0</v>
      </c>
      <c r="GU82" s="23">
        <f t="shared" si="319"/>
        <v>0</v>
      </c>
      <c r="GV82" s="23">
        <f t="shared" si="320"/>
        <v>0</v>
      </c>
      <c r="GW82" s="23">
        <f t="shared" si="321"/>
        <v>0</v>
      </c>
      <c r="GX82" s="23">
        <f t="shared" si="322"/>
        <v>0</v>
      </c>
      <c r="GY82" s="23">
        <f t="shared" si="323"/>
        <v>0</v>
      </c>
      <c r="GZ82" s="23">
        <f t="shared" si="324"/>
        <v>0</v>
      </c>
      <c r="HA82" s="23">
        <f t="shared" si="325"/>
        <v>0</v>
      </c>
      <c r="HB82" s="23">
        <f t="shared" si="326"/>
        <v>0</v>
      </c>
      <c r="HC82" s="23">
        <f t="shared" si="327"/>
        <v>0</v>
      </c>
      <c r="HD82" s="23">
        <f t="shared" si="328"/>
        <v>0</v>
      </c>
      <c r="HE82" s="23">
        <f t="shared" si="329"/>
        <v>0</v>
      </c>
      <c r="HF82" s="23">
        <f t="shared" si="330"/>
        <v>0</v>
      </c>
      <c r="HG82" s="23">
        <f t="shared" si="331"/>
        <v>0</v>
      </c>
      <c r="HH82" s="23">
        <f t="shared" si="332"/>
        <v>0</v>
      </c>
      <c r="HI82" s="23">
        <f t="shared" si="333"/>
        <v>0</v>
      </c>
      <c r="HJ82" s="23">
        <f t="shared" si="334"/>
        <v>0</v>
      </c>
      <c r="HK82" s="23">
        <f t="shared" si="335"/>
        <v>0</v>
      </c>
      <c r="HL82" s="23">
        <f t="shared" si="336"/>
        <v>0</v>
      </c>
      <c r="HM82" s="23">
        <f t="shared" si="337"/>
        <v>0</v>
      </c>
      <c r="HN82" s="23">
        <f t="shared" si="338"/>
        <v>0</v>
      </c>
      <c r="HO82" s="23">
        <f t="shared" si="339"/>
        <v>0</v>
      </c>
      <c r="HP82" s="23">
        <f t="shared" si="340"/>
        <v>0</v>
      </c>
      <c r="HQ82" s="23">
        <f t="shared" si="341"/>
        <v>0</v>
      </c>
      <c r="HR82" s="23">
        <f t="shared" si="342"/>
        <v>0</v>
      </c>
      <c r="HS82" s="23">
        <f t="shared" si="343"/>
        <v>0</v>
      </c>
      <c r="HT82" s="23">
        <f t="shared" si="344"/>
        <v>0</v>
      </c>
      <c r="HU82" s="23">
        <f t="shared" si="345"/>
        <v>0</v>
      </c>
      <c r="HV82" s="23">
        <f t="shared" si="346"/>
        <v>0</v>
      </c>
      <c r="HW82" s="23">
        <f t="shared" si="347"/>
        <v>0</v>
      </c>
      <c r="HX82" s="23">
        <f t="shared" si="348"/>
        <v>0</v>
      </c>
      <c r="HY82" s="23">
        <f t="shared" si="349"/>
        <v>0</v>
      </c>
      <c r="HZ82" s="23">
        <f t="shared" si="350"/>
        <v>0</v>
      </c>
      <c r="IA82" s="23">
        <f t="shared" si="351"/>
        <v>0</v>
      </c>
      <c r="IB82" s="23">
        <f t="shared" si="352"/>
        <v>0</v>
      </c>
      <c r="IC82" s="23">
        <f t="shared" si="353"/>
        <v>0</v>
      </c>
      <c r="ID82" s="23">
        <f t="shared" si="354"/>
        <v>0</v>
      </c>
      <c r="IE82" s="23">
        <f t="shared" si="355"/>
        <v>0</v>
      </c>
      <c r="IF82" s="20"/>
    </row>
    <row r="83" spans="1:240" ht="22.5">
      <c r="A83" s="349">
        <f t="shared" si="357"/>
        <v>80</v>
      </c>
      <c r="B83" s="350" t="s">
        <v>680</v>
      </c>
      <c r="C83" s="221" t="s">
        <v>305</v>
      </c>
      <c r="D83" s="472">
        <v>0</v>
      </c>
      <c r="E83" s="472">
        <v>0</v>
      </c>
      <c r="F83" s="472">
        <v>0</v>
      </c>
      <c r="G83" s="472">
        <v>0</v>
      </c>
      <c r="H83" s="472">
        <v>0</v>
      </c>
      <c r="I83" s="472">
        <v>0</v>
      </c>
      <c r="J83" s="472">
        <v>0</v>
      </c>
      <c r="K83" s="472">
        <v>0</v>
      </c>
      <c r="L83" s="472">
        <v>0</v>
      </c>
      <c r="M83" s="221">
        <v>0</v>
      </c>
      <c r="N83" s="221">
        <v>0</v>
      </c>
      <c r="O83" s="221">
        <v>0</v>
      </c>
      <c r="P83" s="221">
        <v>0</v>
      </c>
      <c r="Q83" s="221">
        <v>0</v>
      </c>
      <c r="R83" s="221">
        <v>0</v>
      </c>
      <c r="S83" s="221">
        <v>15</v>
      </c>
      <c r="T83" s="221">
        <v>0</v>
      </c>
      <c r="U83" s="221">
        <v>0</v>
      </c>
      <c r="V83" s="221">
        <v>0</v>
      </c>
      <c r="W83" s="221">
        <v>6</v>
      </c>
      <c r="X83" s="221">
        <v>0</v>
      </c>
      <c r="Y83" s="221">
        <v>0</v>
      </c>
      <c r="Z83" s="221">
        <v>0</v>
      </c>
      <c r="AA83" s="221">
        <v>0</v>
      </c>
      <c r="AB83" s="221">
        <v>0</v>
      </c>
      <c r="AC83" s="221">
        <v>0</v>
      </c>
      <c r="AD83" s="221">
        <v>0</v>
      </c>
      <c r="AE83" s="221">
        <v>0</v>
      </c>
      <c r="AF83" s="221">
        <v>0</v>
      </c>
      <c r="AG83" s="221">
        <v>0</v>
      </c>
      <c r="AH83" s="221">
        <v>0</v>
      </c>
      <c r="AI83" s="221">
        <v>0</v>
      </c>
      <c r="AJ83" s="221">
        <v>0</v>
      </c>
      <c r="AK83" s="221">
        <v>0</v>
      </c>
      <c r="AL83" s="221">
        <v>0</v>
      </c>
      <c r="AM83" s="221">
        <v>0</v>
      </c>
      <c r="AN83" s="221">
        <v>0</v>
      </c>
      <c r="AO83" s="221">
        <v>0</v>
      </c>
      <c r="AP83" s="221">
        <v>0</v>
      </c>
      <c r="AQ83" s="221">
        <v>0</v>
      </c>
      <c r="AR83" s="221">
        <v>0</v>
      </c>
      <c r="AS83" s="221">
        <v>0</v>
      </c>
      <c r="AT83" s="221">
        <v>0</v>
      </c>
      <c r="AU83" s="221">
        <v>0</v>
      </c>
      <c r="AV83" s="221">
        <v>0</v>
      </c>
      <c r="AW83" s="221">
        <v>0</v>
      </c>
      <c r="AX83" s="221">
        <v>0</v>
      </c>
      <c r="AY83" s="221">
        <v>0</v>
      </c>
      <c r="AZ83" s="221">
        <v>0</v>
      </c>
      <c r="BA83" s="221">
        <v>0</v>
      </c>
      <c r="BB83" s="221">
        <v>0</v>
      </c>
      <c r="BC83" s="221">
        <v>0</v>
      </c>
      <c r="BD83" s="221">
        <v>0</v>
      </c>
      <c r="BE83" s="221">
        <v>2</v>
      </c>
      <c r="BF83" s="345">
        <v>0</v>
      </c>
      <c r="BG83" s="345">
        <v>0</v>
      </c>
      <c r="BH83" s="345">
        <v>0</v>
      </c>
      <c r="BI83" s="345">
        <v>0</v>
      </c>
      <c r="BJ83" s="345">
        <v>0</v>
      </c>
      <c r="BK83" s="345">
        <v>0</v>
      </c>
      <c r="BL83" s="345">
        <v>0</v>
      </c>
      <c r="BM83" s="345">
        <v>0</v>
      </c>
      <c r="BN83" s="345">
        <v>0</v>
      </c>
      <c r="BO83" s="345">
        <v>0</v>
      </c>
      <c r="BP83" s="345">
        <v>0</v>
      </c>
      <c r="BQ83" s="345">
        <v>0</v>
      </c>
      <c r="BR83" s="345">
        <v>0</v>
      </c>
      <c r="BS83" s="345">
        <v>0</v>
      </c>
      <c r="BT83" s="345">
        <v>18</v>
      </c>
      <c r="BU83" s="345">
        <v>0</v>
      </c>
      <c r="BV83" s="345">
        <v>0</v>
      </c>
      <c r="BW83" s="345">
        <v>0</v>
      </c>
      <c r="BX83" s="345">
        <v>6</v>
      </c>
      <c r="BY83" s="345">
        <v>0</v>
      </c>
      <c r="BZ83" s="221">
        <v>0</v>
      </c>
      <c r="CA83" s="221">
        <v>0</v>
      </c>
      <c r="CB83" s="221">
        <v>0</v>
      </c>
      <c r="CC83" s="221">
        <v>0</v>
      </c>
      <c r="CD83" s="221">
        <v>0</v>
      </c>
      <c r="CE83" s="221">
        <v>0</v>
      </c>
      <c r="CF83" s="221">
        <v>0</v>
      </c>
      <c r="CG83" s="221">
        <v>48</v>
      </c>
      <c r="CH83" s="221">
        <v>0</v>
      </c>
      <c r="CI83" s="221">
        <v>0</v>
      </c>
      <c r="CJ83" s="221">
        <v>0</v>
      </c>
      <c r="CK83" s="221">
        <v>0</v>
      </c>
      <c r="CL83" s="221">
        <v>0</v>
      </c>
      <c r="CM83" s="221">
        <v>0</v>
      </c>
      <c r="CN83" s="221">
        <v>0</v>
      </c>
      <c r="CO83" s="221">
        <v>0</v>
      </c>
      <c r="CP83" s="221">
        <v>0</v>
      </c>
      <c r="CQ83" s="221">
        <v>0</v>
      </c>
      <c r="CR83" s="221">
        <v>0</v>
      </c>
      <c r="CS83" s="221">
        <v>6</v>
      </c>
      <c r="CT83" s="221">
        <v>6</v>
      </c>
      <c r="CU83" s="221">
        <v>0</v>
      </c>
      <c r="CV83" s="221">
        <v>0</v>
      </c>
      <c r="CW83" s="221">
        <v>0</v>
      </c>
      <c r="CX83" s="221">
        <v>0</v>
      </c>
      <c r="CY83" s="221">
        <v>0</v>
      </c>
      <c r="CZ83" s="221">
        <v>6</v>
      </c>
      <c r="DA83" s="221">
        <v>6</v>
      </c>
      <c r="DB83" s="221">
        <v>6</v>
      </c>
      <c r="DC83" s="221">
        <v>0</v>
      </c>
      <c r="DD83" s="221">
        <v>0</v>
      </c>
      <c r="DE83" s="221">
        <v>0</v>
      </c>
      <c r="DF83" s="221">
        <v>0</v>
      </c>
      <c r="DG83" s="221">
        <v>0</v>
      </c>
      <c r="DH83" s="221">
        <v>0</v>
      </c>
      <c r="DI83" s="221">
        <v>0</v>
      </c>
      <c r="DJ83" s="221">
        <v>0</v>
      </c>
      <c r="DK83" s="399">
        <v>0</v>
      </c>
      <c r="DL83" s="221">
        <v>0</v>
      </c>
      <c r="DM83" s="221">
        <v>0</v>
      </c>
      <c r="DN83" s="221">
        <v>0</v>
      </c>
      <c r="DO83" s="400">
        <f t="shared" si="238"/>
        <v>125</v>
      </c>
      <c r="DP83" s="401">
        <f t="shared" si="356"/>
        <v>10.416666666666666</v>
      </c>
      <c r="DQ83" s="204"/>
      <c r="DR83" s="203"/>
      <c r="DS83" s="21">
        <f t="shared" si="239"/>
        <v>0</v>
      </c>
      <c r="DT83" s="23">
        <f t="shared" si="240"/>
        <v>0</v>
      </c>
      <c r="DU83" s="23">
        <f t="shared" si="241"/>
        <v>0</v>
      </c>
      <c r="DV83" s="23">
        <f t="shared" si="242"/>
        <v>0</v>
      </c>
      <c r="DW83" s="23">
        <f t="shared" si="243"/>
        <v>0</v>
      </c>
      <c r="DX83" s="23">
        <f t="shared" si="244"/>
        <v>0</v>
      </c>
      <c r="DY83" s="23">
        <f t="shared" si="245"/>
        <v>0</v>
      </c>
      <c r="DZ83" s="23">
        <f t="shared" si="246"/>
        <v>0</v>
      </c>
      <c r="EA83" s="23">
        <f t="shared" si="247"/>
        <v>0</v>
      </c>
      <c r="EB83" s="23">
        <f t="shared" si="248"/>
        <v>0</v>
      </c>
      <c r="EC83" s="23">
        <f t="shared" si="249"/>
        <v>0</v>
      </c>
      <c r="ED83" s="23">
        <f t="shared" si="250"/>
        <v>0</v>
      </c>
      <c r="EE83" s="23">
        <f t="shared" si="251"/>
        <v>0</v>
      </c>
      <c r="EF83" s="23">
        <f t="shared" si="252"/>
        <v>0</v>
      </c>
      <c r="EG83" s="23">
        <f t="shared" si="253"/>
        <v>0</v>
      </c>
      <c r="EH83" s="23">
        <f t="shared" si="254"/>
        <v>0</v>
      </c>
      <c r="EI83" s="23">
        <f t="shared" si="255"/>
        <v>0</v>
      </c>
      <c r="EJ83" s="23">
        <f t="shared" si="256"/>
        <v>0</v>
      </c>
      <c r="EK83" s="23">
        <f t="shared" si="257"/>
        <v>0</v>
      </c>
      <c r="EL83" s="23">
        <f t="shared" si="258"/>
        <v>0</v>
      </c>
      <c r="EM83" s="23">
        <f t="shared" si="259"/>
        <v>0</v>
      </c>
      <c r="EN83" s="23">
        <f t="shared" si="260"/>
        <v>0</v>
      </c>
      <c r="EO83" s="23">
        <f t="shared" si="261"/>
        <v>0</v>
      </c>
      <c r="EP83" s="23">
        <f t="shared" si="262"/>
        <v>0</v>
      </c>
      <c r="EQ83" s="23">
        <f t="shared" si="263"/>
        <v>0</v>
      </c>
      <c r="ER83" s="23">
        <f t="shared" si="264"/>
        <v>0</v>
      </c>
      <c r="ES83" s="23">
        <f t="shared" si="265"/>
        <v>0</v>
      </c>
      <c r="ET83" s="23">
        <f t="shared" si="266"/>
        <v>0</v>
      </c>
      <c r="EU83" s="23">
        <f t="shared" si="267"/>
        <v>0</v>
      </c>
      <c r="EV83" s="23">
        <f t="shared" si="268"/>
        <v>0</v>
      </c>
      <c r="EW83" s="23">
        <f t="shared" si="269"/>
        <v>0</v>
      </c>
      <c r="EX83" s="23">
        <f t="shared" si="270"/>
        <v>0</v>
      </c>
      <c r="EY83" s="23">
        <f t="shared" si="271"/>
        <v>0</v>
      </c>
      <c r="EZ83" s="23">
        <f t="shared" si="272"/>
        <v>0</v>
      </c>
      <c r="FA83" s="23">
        <f t="shared" si="273"/>
        <v>0</v>
      </c>
      <c r="FB83" s="23">
        <f t="shared" si="274"/>
        <v>0</v>
      </c>
      <c r="FC83" s="23">
        <f t="shared" si="275"/>
        <v>0</v>
      </c>
      <c r="FD83" s="23">
        <f t="shared" si="276"/>
        <v>0</v>
      </c>
      <c r="FE83" s="23">
        <f t="shared" si="277"/>
        <v>0</v>
      </c>
      <c r="FF83" s="23">
        <f t="shared" si="278"/>
        <v>0</v>
      </c>
      <c r="FG83" s="23">
        <f t="shared" si="279"/>
        <v>0</v>
      </c>
      <c r="FH83" s="23">
        <f t="shared" si="280"/>
        <v>0</v>
      </c>
      <c r="FI83" s="23">
        <f t="shared" si="281"/>
        <v>0</v>
      </c>
      <c r="FJ83" s="23">
        <f t="shared" si="282"/>
        <v>0</v>
      </c>
      <c r="FK83" s="23">
        <f t="shared" si="283"/>
        <v>0</v>
      </c>
      <c r="FL83" s="23">
        <f t="shared" si="284"/>
        <v>0</v>
      </c>
      <c r="FM83" s="23">
        <f t="shared" si="285"/>
        <v>0</v>
      </c>
      <c r="FN83" s="23">
        <f t="shared" si="286"/>
        <v>0</v>
      </c>
      <c r="FO83" s="23">
        <f t="shared" si="287"/>
        <v>0</v>
      </c>
      <c r="FP83" s="23">
        <f t="shared" si="288"/>
        <v>0</v>
      </c>
      <c r="FQ83" s="23">
        <f t="shared" si="289"/>
        <v>0</v>
      </c>
      <c r="FR83" s="23">
        <f t="shared" si="290"/>
        <v>0</v>
      </c>
      <c r="FS83" s="23">
        <f t="shared" si="291"/>
        <v>0</v>
      </c>
      <c r="FT83" s="23">
        <f t="shared" si="292"/>
        <v>0</v>
      </c>
      <c r="FU83" s="23">
        <f t="shared" si="293"/>
        <v>0</v>
      </c>
      <c r="FV83" s="23">
        <f t="shared" si="294"/>
        <v>0</v>
      </c>
      <c r="FW83" s="23">
        <f t="shared" si="295"/>
        <v>0</v>
      </c>
      <c r="FX83" s="23">
        <f t="shared" si="296"/>
        <v>0</v>
      </c>
      <c r="FY83" s="23">
        <f t="shared" si="297"/>
        <v>0</v>
      </c>
      <c r="FZ83" s="23">
        <f t="shared" si="298"/>
        <v>0</v>
      </c>
      <c r="GA83" s="23">
        <f t="shared" si="299"/>
        <v>0</v>
      </c>
      <c r="GB83" s="23">
        <f t="shared" si="300"/>
        <v>0</v>
      </c>
      <c r="GC83" s="23">
        <f t="shared" si="301"/>
        <v>0</v>
      </c>
      <c r="GD83" s="23">
        <f t="shared" si="302"/>
        <v>0</v>
      </c>
      <c r="GE83" s="23">
        <f t="shared" si="303"/>
        <v>0</v>
      </c>
      <c r="GF83" s="23">
        <f t="shared" si="304"/>
        <v>0</v>
      </c>
      <c r="GG83" s="23">
        <f t="shared" si="305"/>
        <v>0</v>
      </c>
      <c r="GH83" s="23">
        <f t="shared" si="306"/>
        <v>0</v>
      </c>
      <c r="GI83" s="23">
        <f t="shared" si="307"/>
        <v>0</v>
      </c>
      <c r="GJ83" s="23">
        <f t="shared" si="308"/>
        <v>0</v>
      </c>
      <c r="GK83" s="23">
        <f t="shared" si="309"/>
        <v>0</v>
      </c>
      <c r="GL83" s="23">
        <f t="shared" si="310"/>
        <v>0</v>
      </c>
      <c r="GM83" s="23">
        <f t="shared" si="311"/>
        <v>0</v>
      </c>
      <c r="GN83" s="23">
        <f t="shared" si="312"/>
        <v>0</v>
      </c>
      <c r="GO83" s="23">
        <f t="shared" si="313"/>
        <v>0</v>
      </c>
      <c r="GP83" s="23">
        <f t="shared" si="314"/>
        <v>0</v>
      </c>
      <c r="GQ83" s="23">
        <f t="shared" si="315"/>
        <v>0</v>
      </c>
      <c r="GR83" s="23">
        <f t="shared" si="316"/>
        <v>0</v>
      </c>
      <c r="GS83" s="23">
        <f t="shared" si="317"/>
        <v>0</v>
      </c>
      <c r="GT83" s="23">
        <f t="shared" si="318"/>
        <v>0</v>
      </c>
      <c r="GU83" s="23">
        <f t="shared" si="319"/>
        <v>0</v>
      </c>
      <c r="GV83" s="23">
        <f t="shared" si="320"/>
        <v>0</v>
      </c>
      <c r="GW83" s="23">
        <f t="shared" si="321"/>
        <v>0</v>
      </c>
      <c r="GX83" s="23">
        <f t="shared" si="322"/>
        <v>0</v>
      </c>
      <c r="GY83" s="23">
        <f t="shared" si="323"/>
        <v>0</v>
      </c>
      <c r="GZ83" s="23">
        <f t="shared" si="324"/>
        <v>0</v>
      </c>
      <c r="HA83" s="23">
        <f t="shared" si="325"/>
        <v>0</v>
      </c>
      <c r="HB83" s="23">
        <f t="shared" si="326"/>
        <v>0</v>
      </c>
      <c r="HC83" s="23">
        <f t="shared" si="327"/>
        <v>0</v>
      </c>
      <c r="HD83" s="23">
        <f t="shared" si="328"/>
        <v>0</v>
      </c>
      <c r="HE83" s="23">
        <f t="shared" si="329"/>
        <v>0</v>
      </c>
      <c r="HF83" s="23">
        <f t="shared" si="330"/>
        <v>0</v>
      </c>
      <c r="HG83" s="23">
        <f t="shared" si="331"/>
        <v>0</v>
      </c>
      <c r="HH83" s="23">
        <f t="shared" si="332"/>
        <v>0</v>
      </c>
      <c r="HI83" s="23">
        <f t="shared" si="333"/>
        <v>0</v>
      </c>
      <c r="HJ83" s="23">
        <f t="shared" si="334"/>
        <v>0</v>
      </c>
      <c r="HK83" s="23">
        <f t="shared" si="335"/>
        <v>0</v>
      </c>
      <c r="HL83" s="23">
        <f t="shared" si="336"/>
        <v>0</v>
      </c>
      <c r="HM83" s="23">
        <f t="shared" si="337"/>
        <v>0</v>
      </c>
      <c r="HN83" s="23">
        <f t="shared" si="338"/>
        <v>0</v>
      </c>
      <c r="HO83" s="23">
        <f t="shared" si="339"/>
        <v>0</v>
      </c>
      <c r="HP83" s="23">
        <f t="shared" si="340"/>
        <v>0</v>
      </c>
      <c r="HQ83" s="23">
        <f t="shared" si="341"/>
        <v>0</v>
      </c>
      <c r="HR83" s="23">
        <f t="shared" si="342"/>
        <v>0</v>
      </c>
      <c r="HS83" s="23">
        <f t="shared" si="343"/>
        <v>0</v>
      </c>
      <c r="HT83" s="23">
        <f t="shared" si="344"/>
        <v>0</v>
      </c>
      <c r="HU83" s="23">
        <f t="shared" si="345"/>
        <v>0</v>
      </c>
      <c r="HV83" s="23">
        <f t="shared" si="346"/>
        <v>0</v>
      </c>
      <c r="HW83" s="23">
        <f t="shared" si="347"/>
        <v>0</v>
      </c>
      <c r="HX83" s="23">
        <f t="shared" si="348"/>
        <v>0</v>
      </c>
      <c r="HY83" s="23">
        <f t="shared" si="349"/>
        <v>0</v>
      </c>
      <c r="HZ83" s="23">
        <f t="shared" si="350"/>
        <v>0</v>
      </c>
      <c r="IA83" s="23">
        <f t="shared" si="351"/>
        <v>0</v>
      </c>
      <c r="IB83" s="23">
        <f t="shared" si="352"/>
        <v>0</v>
      </c>
      <c r="IC83" s="23">
        <f t="shared" si="353"/>
        <v>0</v>
      </c>
      <c r="ID83" s="23">
        <f t="shared" si="354"/>
        <v>0</v>
      </c>
      <c r="IE83" s="23">
        <f t="shared" si="355"/>
        <v>0</v>
      </c>
    </row>
    <row r="84" spans="1:240">
      <c r="DO84" s="3"/>
      <c r="DP84" s="3"/>
      <c r="DQ84" s="3"/>
      <c r="DR84" s="3"/>
      <c r="DS84" s="227">
        <f t="shared" ref="DS84:GB84" si="358">SUM(DS4:DS83)</f>
        <v>0</v>
      </c>
      <c r="DT84" s="227">
        <f t="shared" si="358"/>
        <v>0</v>
      </c>
      <c r="DU84" s="227">
        <f t="shared" si="358"/>
        <v>0</v>
      </c>
      <c r="DV84" s="227">
        <f t="shared" si="358"/>
        <v>0</v>
      </c>
      <c r="DW84" s="227">
        <f t="shared" si="358"/>
        <v>0</v>
      </c>
      <c r="DX84" s="227">
        <f t="shared" si="358"/>
        <v>0</v>
      </c>
      <c r="DY84" s="227">
        <f t="shared" si="358"/>
        <v>0</v>
      </c>
      <c r="DZ84" s="227">
        <f t="shared" si="358"/>
        <v>0</v>
      </c>
      <c r="EA84" s="227">
        <f t="shared" si="358"/>
        <v>0</v>
      </c>
      <c r="EB84" s="227">
        <f t="shared" si="358"/>
        <v>0</v>
      </c>
      <c r="EC84" s="227">
        <f t="shared" si="358"/>
        <v>0</v>
      </c>
      <c r="ED84" s="227">
        <f t="shared" si="358"/>
        <v>0</v>
      </c>
      <c r="EE84" s="227">
        <f t="shared" si="358"/>
        <v>0</v>
      </c>
      <c r="EF84" s="227">
        <f t="shared" si="358"/>
        <v>0</v>
      </c>
      <c r="EG84" s="227">
        <f t="shared" si="358"/>
        <v>0</v>
      </c>
      <c r="EH84" s="227">
        <f t="shared" si="358"/>
        <v>0</v>
      </c>
      <c r="EI84" s="227">
        <f t="shared" si="358"/>
        <v>0</v>
      </c>
      <c r="EJ84" s="227">
        <f t="shared" si="358"/>
        <v>0</v>
      </c>
      <c r="EK84" s="227">
        <f t="shared" si="358"/>
        <v>0</v>
      </c>
      <c r="EL84" s="227">
        <f t="shared" si="358"/>
        <v>0</v>
      </c>
      <c r="EM84" s="227">
        <f t="shared" si="358"/>
        <v>0</v>
      </c>
      <c r="EN84" s="227">
        <f t="shared" si="358"/>
        <v>0</v>
      </c>
      <c r="EO84" s="227">
        <f t="shared" si="358"/>
        <v>0</v>
      </c>
      <c r="EP84" s="227">
        <f t="shared" si="358"/>
        <v>0</v>
      </c>
      <c r="EQ84" s="227">
        <f t="shared" si="358"/>
        <v>0</v>
      </c>
      <c r="ER84" s="227">
        <f t="shared" si="358"/>
        <v>0</v>
      </c>
      <c r="ES84" s="227">
        <f t="shared" si="358"/>
        <v>0</v>
      </c>
      <c r="ET84" s="227">
        <f t="shared" si="358"/>
        <v>0</v>
      </c>
      <c r="EU84" s="227">
        <f t="shared" si="358"/>
        <v>0</v>
      </c>
      <c r="EV84" s="227">
        <f t="shared" si="358"/>
        <v>0</v>
      </c>
      <c r="EW84" s="227">
        <f t="shared" si="358"/>
        <v>0</v>
      </c>
      <c r="EX84" s="227">
        <f t="shared" si="358"/>
        <v>0</v>
      </c>
      <c r="EY84" s="227">
        <f t="shared" si="358"/>
        <v>0</v>
      </c>
      <c r="EZ84" s="227">
        <f t="shared" si="358"/>
        <v>0</v>
      </c>
      <c r="FA84" s="227">
        <f t="shared" si="358"/>
        <v>0</v>
      </c>
      <c r="FB84" s="227">
        <f t="shared" si="358"/>
        <v>0</v>
      </c>
      <c r="FC84" s="227">
        <f t="shared" si="358"/>
        <v>0</v>
      </c>
      <c r="FD84" s="227">
        <f t="shared" si="358"/>
        <v>0</v>
      </c>
      <c r="FE84" s="227">
        <f t="shared" si="358"/>
        <v>0</v>
      </c>
      <c r="FF84" s="227">
        <f t="shared" si="358"/>
        <v>0</v>
      </c>
      <c r="FG84" s="227">
        <f t="shared" si="358"/>
        <v>0</v>
      </c>
      <c r="FH84" s="227">
        <f t="shared" si="358"/>
        <v>0</v>
      </c>
      <c r="FI84" s="227">
        <f t="shared" si="358"/>
        <v>0</v>
      </c>
      <c r="FJ84" s="227">
        <f t="shared" si="358"/>
        <v>0</v>
      </c>
      <c r="FK84" s="227">
        <f t="shared" si="358"/>
        <v>0</v>
      </c>
      <c r="FL84" s="227">
        <f t="shared" si="358"/>
        <v>0</v>
      </c>
      <c r="FM84" s="227">
        <f t="shared" si="358"/>
        <v>0</v>
      </c>
      <c r="FN84" s="227">
        <f t="shared" si="358"/>
        <v>0</v>
      </c>
      <c r="FO84" s="227">
        <f t="shared" si="358"/>
        <v>0</v>
      </c>
      <c r="FP84" s="227">
        <f t="shared" si="358"/>
        <v>0</v>
      </c>
      <c r="FQ84" s="227">
        <f t="shared" si="358"/>
        <v>0</v>
      </c>
      <c r="FR84" s="227">
        <f t="shared" si="358"/>
        <v>0</v>
      </c>
      <c r="FS84" s="227">
        <f t="shared" si="358"/>
        <v>0</v>
      </c>
      <c r="FT84" s="227">
        <f t="shared" si="358"/>
        <v>0</v>
      </c>
      <c r="FU84" s="227">
        <f t="shared" si="358"/>
        <v>0</v>
      </c>
      <c r="FV84" s="227">
        <f t="shared" si="358"/>
        <v>0</v>
      </c>
      <c r="FW84" s="227">
        <f t="shared" si="358"/>
        <v>0</v>
      </c>
      <c r="FX84" s="227">
        <f t="shared" si="358"/>
        <v>0</v>
      </c>
      <c r="FY84" s="227">
        <f t="shared" si="358"/>
        <v>0</v>
      </c>
      <c r="FZ84" s="227">
        <f t="shared" si="358"/>
        <v>0</v>
      </c>
      <c r="GA84" s="227">
        <f t="shared" si="358"/>
        <v>0</v>
      </c>
      <c r="GB84" s="227">
        <f t="shared" si="358"/>
        <v>0</v>
      </c>
      <c r="GC84" s="227">
        <f t="shared" ref="GC84:IC84" si="359">SUM(GC4:GC83)</f>
        <v>0</v>
      </c>
      <c r="GD84" s="227">
        <f t="shared" si="359"/>
        <v>0</v>
      </c>
      <c r="GE84" s="227">
        <f t="shared" si="359"/>
        <v>0</v>
      </c>
      <c r="GF84" s="227">
        <f t="shared" si="359"/>
        <v>0</v>
      </c>
      <c r="GG84" s="227">
        <f t="shared" si="359"/>
        <v>0</v>
      </c>
      <c r="GH84" s="227">
        <f t="shared" si="359"/>
        <v>0</v>
      </c>
      <c r="GI84" s="227">
        <f t="shared" si="359"/>
        <v>0</v>
      </c>
      <c r="GJ84" s="227">
        <f t="shared" si="359"/>
        <v>0</v>
      </c>
      <c r="GK84" s="227">
        <f t="shared" si="359"/>
        <v>0</v>
      </c>
      <c r="GL84" s="227">
        <f t="shared" si="359"/>
        <v>0</v>
      </c>
      <c r="GM84" s="227">
        <f t="shared" si="359"/>
        <v>0</v>
      </c>
      <c r="GN84" s="227">
        <f t="shared" si="359"/>
        <v>0</v>
      </c>
      <c r="GO84" s="227">
        <f t="shared" si="359"/>
        <v>0</v>
      </c>
      <c r="GP84" s="227">
        <f t="shared" si="359"/>
        <v>0</v>
      </c>
      <c r="GQ84" s="227">
        <f t="shared" si="359"/>
        <v>0</v>
      </c>
      <c r="GR84" s="227">
        <f t="shared" si="359"/>
        <v>0</v>
      </c>
      <c r="GS84" s="227">
        <f t="shared" si="359"/>
        <v>0</v>
      </c>
      <c r="GT84" s="227">
        <f t="shared" si="359"/>
        <v>0</v>
      </c>
      <c r="GU84" s="227">
        <f t="shared" si="359"/>
        <v>0</v>
      </c>
      <c r="GV84" s="227">
        <f t="shared" si="359"/>
        <v>0</v>
      </c>
      <c r="GW84" s="227">
        <f t="shared" si="359"/>
        <v>0</v>
      </c>
      <c r="GX84" s="227">
        <f t="shared" si="359"/>
        <v>0</v>
      </c>
      <c r="GY84" s="227">
        <f t="shared" si="359"/>
        <v>0</v>
      </c>
      <c r="GZ84" s="227">
        <f t="shared" si="359"/>
        <v>0</v>
      </c>
      <c r="HA84" s="227">
        <f t="shared" si="359"/>
        <v>0</v>
      </c>
      <c r="HB84" s="227">
        <f t="shared" si="359"/>
        <v>0</v>
      </c>
      <c r="HC84" s="227">
        <f t="shared" si="359"/>
        <v>0</v>
      </c>
      <c r="HD84" s="227">
        <f t="shared" si="359"/>
        <v>0</v>
      </c>
      <c r="HE84" s="227">
        <f t="shared" si="359"/>
        <v>0</v>
      </c>
      <c r="HF84" s="227">
        <f t="shared" si="359"/>
        <v>0</v>
      </c>
      <c r="HG84" s="227">
        <f t="shared" si="359"/>
        <v>0</v>
      </c>
      <c r="HH84" s="227">
        <f t="shared" si="359"/>
        <v>0</v>
      </c>
      <c r="HI84" s="227">
        <f t="shared" si="359"/>
        <v>0</v>
      </c>
      <c r="HJ84" s="227">
        <f t="shared" si="359"/>
        <v>0</v>
      </c>
      <c r="HK84" s="227">
        <f t="shared" si="359"/>
        <v>0</v>
      </c>
      <c r="HL84" s="227">
        <f t="shared" si="359"/>
        <v>0</v>
      </c>
      <c r="HM84" s="227">
        <f t="shared" si="359"/>
        <v>0</v>
      </c>
      <c r="HN84" s="227">
        <f t="shared" si="359"/>
        <v>0</v>
      </c>
      <c r="HO84" s="227">
        <f t="shared" si="359"/>
        <v>0</v>
      </c>
      <c r="HP84" s="227">
        <f t="shared" si="359"/>
        <v>0</v>
      </c>
      <c r="HQ84" s="227">
        <f t="shared" si="359"/>
        <v>0</v>
      </c>
      <c r="HR84" s="227">
        <f t="shared" si="359"/>
        <v>0</v>
      </c>
      <c r="HS84" s="227">
        <f t="shared" si="359"/>
        <v>0</v>
      </c>
      <c r="HT84" s="227">
        <f t="shared" si="359"/>
        <v>0</v>
      </c>
      <c r="HU84" s="227">
        <f t="shared" si="359"/>
        <v>0</v>
      </c>
      <c r="HV84" s="227">
        <f t="shared" si="359"/>
        <v>0</v>
      </c>
      <c r="HW84" s="227">
        <f t="shared" si="359"/>
        <v>0</v>
      </c>
      <c r="HX84" s="227">
        <f t="shared" si="359"/>
        <v>0</v>
      </c>
      <c r="HY84" s="227">
        <f t="shared" si="359"/>
        <v>0</v>
      </c>
      <c r="HZ84" s="227">
        <f t="shared" si="359"/>
        <v>0</v>
      </c>
      <c r="IA84" s="227">
        <f t="shared" si="359"/>
        <v>0</v>
      </c>
      <c r="IB84" s="227">
        <f t="shared" si="359"/>
        <v>0</v>
      </c>
      <c r="IC84" s="227">
        <f t="shared" si="359"/>
        <v>0</v>
      </c>
      <c r="ID84" s="227">
        <f t="shared" ref="ID84" si="360">SUM(ID4:ID83)</f>
        <v>0</v>
      </c>
      <c r="IE84" s="227">
        <f>SUM(IE4:IE83)</f>
        <v>0</v>
      </c>
    </row>
    <row r="85" spans="1:240">
      <c r="DO85" s="3"/>
      <c r="DP85" s="3"/>
      <c r="DQ85" s="3"/>
      <c r="DR85" s="3"/>
      <c r="DS85" s="3"/>
    </row>
    <row r="86" spans="1:240">
      <c r="DO86" s="3"/>
      <c r="DP86" s="3"/>
      <c r="DQ86" s="3"/>
      <c r="DR86" s="3"/>
      <c r="DS86" s="3"/>
    </row>
    <row r="87" spans="1:240">
      <c r="DO87" s="3"/>
      <c r="DP87" s="3"/>
      <c r="DQ87" s="3"/>
      <c r="DR87" s="3"/>
      <c r="DS87" s="3"/>
    </row>
    <row r="88" spans="1:240">
      <c r="DO88" s="3"/>
      <c r="DP88" s="3"/>
      <c r="DQ88" s="3"/>
      <c r="DR88" s="3"/>
      <c r="DS88" s="3"/>
    </row>
    <row r="89" spans="1:240">
      <c r="DO89" s="3"/>
      <c r="DP89" s="3"/>
      <c r="DQ89" s="3"/>
      <c r="DR89" s="3"/>
      <c r="DS89" s="3"/>
    </row>
    <row r="90" spans="1:240">
      <c r="DO90" s="3"/>
      <c r="DP90" s="3"/>
      <c r="DQ90" s="3"/>
      <c r="DR90" s="3"/>
      <c r="DS90" s="3"/>
    </row>
    <row r="91" spans="1:240">
      <c r="DO91" s="3"/>
      <c r="DP91" s="3"/>
      <c r="DQ91" s="3"/>
      <c r="DR91" s="3"/>
      <c r="DS91" s="3"/>
    </row>
    <row r="92" spans="1:240">
      <c r="DO92" s="3"/>
      <c r="DP92" s="3"/>
      <c r="DQ92" s="3"/>
      <c r="DR92" s="3"/>
      <c r="DS92" s="3"/>
    </row>
    <row r="93" spans="1:240">
      <c r="DO93" s="3"/>
      <c r="DP93" s="3"/>
      <c r="DQ93" s="3"/>
      <c r="DR93" s="3"/>
      <c r="DS93" s="3"/>
    </row>
    <row r="94" spans="1:240">
      <c r="DO94" s="3"/>
      <c r="DP94" s="3"/>
      <c r="DQ94" s="3"/>
      <c r="DR94" s="3"/>
      <c r="DS94" s="3"/>
    </row>
    <row r="95" spans="1:240">
      <c r="DO95" s="3"/>
      <c r="DP95" s="3"/>
      <c r="DQ95" s="3"/>
      <c r="DR95" s="3"/>
      <c r="DS95" s="3"/>
    </row>
    <row r="96" spans="1:240">
      <c r="DO96" s="3"/>
      <c r="DP96" s="3"/>
      <c r="DQ96" s="3"/>
      <c r="DR96" s="3"/>
      <c r="DS96" s="3"/>
    </row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</sheetData>
  <autoFilter ref="A3:C84" xr:uid="{00000000-0009-0000-0000-000007000000}"/>
  <mergeCells count="1">
    <mergeCell ref="A2:C2"/>
  </mergeCells>
  <phoneticPr fontId="3" type="noConversion"/>
  <pageMargins left="0.15748031496062992" right="0.15748031496062992" top="0.39370078740157483" bottom="0.11811023622047245" header="0.15748031496062992" footer="0.15748031496062992"/>
  <pageSetup paperSize="9" scale="55" firstPageNumber="23" orientation="landscape" useFirstPageNumber="1" r:id="rId1"/>
  <headerFooter alignWithMargins="0">
    <oddHeader>&amp;C&amp;"Arial,Negrito"Anexo VII
Relação de Materias de Limpeza/Higiene e Utensílios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152"/>
  <sheetViews>
    <sheetView showGridLines="0" zoomScale="110" zoomScaleNormal="110" workbookViewId="0">
      <pane xSplit="3" ySplit="1" topLeftCell="D113" activePane="bottomRight" state="frozen"/>
      <selection pane="topRight" activeCell="D1" sqref="D1"/>
      <selection pane="bottomLeft" activeCell="A2" sqref="A2"/>
      <selection pane="bottomRight" activeCell="E136" sqref="E136:E144"/>
    </sheetView>
  </sheetViews>
  <sheetFormatPr defaultColWidth="62.85546875" defaultRowHeight="12.75"/>
  <cols>
    <col min="1" max="1" width="19.28515625" bestFit="1" customWidth="1"/>
    <col min="2" max="2" width="18.7109375" bestFit="1" customWidth="1"/>
    <col min="3" max="3" width="37" bestFit="1" customWidth="1"/>
    <col min="4" max="4" width="14.28515625" bestFit="1" customWidth="1"/>
    <col min="5" max="5" width="17" customWidth="1"/>
    <col min="6" max="6" width="13.85546875" customWidth="1"/>
    <col min="7" max="7" width="13.7109375" bestFit="1" customWidth="1"/>
    <col min="8" max="8" width="12.28515625" bestFit="1" customWidth="1"/>
    <col min="9" max="9" width="28.42578125" customWidth="1"/>
    <col min="10" max="10" width="16.7109375" bestFit="1" customWidth="1"/>
    <col min="11" max="11" width="15.7109375" bestFit="1" customWidth="1"/>
    <col min="12" max="12" width="15" bestFit="1" customWidth="1"/>
    <col min="13" max="13" width="8.7109375" bestFit="1" customWidth="1"/>
    <col min="14" max="14" width="12" bestFit="1" customWidth="1"/>
    <col min="15" max="15" width="16" customWidth="1"/>
    <col min="16" max="16" width="13.28515625" customWidth="1"/>
    <col min="17" max="17" width="14.5703125" customWidth="1"/>
    <col min="18" max="20" width="10.7109375" customWidth="1"/>
    <col min="21" max="21" width="13.140625" customWidth="1"/>
    <col min="22" max="22" width="21" bestFit="1" customWidth="1"/>
    <col min="23" max="23" width="8.7109375" bestFit="1" customWidth="1"/>
  </cols>
  <sheetData>
    <row r="1" spans="1:23" s="211" customFormat="1" ht="35.450000000000003" customHeight="1">
      <c r="A1" s="29" t="s">
        <v>93</v>
      </c>
      <c r="B1" s="29" t="s">
        <v>94</v>
      </c>
      <c r="C1" s="29" t="s">
        <v>110</v>
      </c>
      <c r="D1" s="29" t="s">
        <v>131</v>
      </c>
      <c r="E1" s="29" t="s">
        <v>132</v>
      </c>
      <c r="F1" s="29" t="s">
        <v>133</v>
      </c>
      <c r="G1" s="29" t="s">
        <v>134</v>
      </c>
      <c r="H1" s="29" t="s">
        <v>135</v>
      </c>
      <c r="I1" s="29" t="s">
        <v>136</v>
      </c>
      <c r="J1" s="29" t="s">
        <v>611</v>
      </c>
      <c r="K1" s="29" t="s">
        <v>137</v>
      </c>
      <c r="L1" s="29" t="s">
        <v>138</v>
      </c>
      <c r="M1" s="219" t="s">
        <v>10</v>
      </c>
      <c r="N1" s="29" t="s">
        <v>131</v>
      </c>
      <c r="O1" s="29" t="s">
        <v>132</v>
      </c>
      <c r="P1" s="29" t="s">
        <v>133</v>
      </c>
      <c r="Q1" s="29" t="s">
        <v>134</v>
      </c>
      <c r="R1" s="29" t="s">
        <v>135</v>
      </c>
      <c r="S1" s="29" t="s">
        <v>136</v>
      </c>
      <c r="T1" s="29" t="s">
        <v>611</v>
      </c>
      <c r="U1" s="29" t="s">
        <v>137</v>
      </c>
      <c r="V1" s="29" t="s">
        <v>138</v>
      </c>
      <c r="W1" s="29" t="s">
        <v>525</v>
      </c>
    </row>
    <row r="2" spans="1:23">
      <c r="A2" s="24" t="s">
        <v>95</v>
      </c>
      <c r="B2" s="24" t="s">
        <v>96</v>
      </c>
      <c r="C2" s="24" t="s">
        <v>402</v>
      </c>
      <c r="D2" s="344">
        <v>0</v>
      </c>
      <c r="E2" s="344">
        <v>1</v>
      </c>
      <c r="F2" s="344">
        <v>4</v>
      </c>
      <c r="G2" s="344">
        <v>0</v>
      </c>
      <c r="H2" s="344">
        <v>1</v>
      </c>
      <c r="I2" s="344">
        <v>2</v>
      </c>
      <c r="J2" s="344">
        <v>0</v>
      </c>
      <c r="K2" s="344">
        <v>1</v>
      </c>
      <c r="L2" s="344">
        <v>1</v>
      </c>
      <c r="M2" s="22">
        <f t="shared" ref="M2:M10" si="0">SUM(D2:L2)</f>
        <v>10</v>
      </c>
      <c r="N2" s="231">
        <f t="shared" ref="N2:N10" si="1">((D2*$E$137)*$F$137)/$G$137</f>
        <v>0</v>
      </c>
      <c r="O2" s="231">
        <f t="shared" ref="O2:O10" si="2">((E2*$E$136)*$F$136)/$G$136</f>
        <v>0</v>
      </c>
      <c r="P2" s="231">
        <f t="shared" ref="P2:P10" si="3">F2*$E$139*$F$139/$G$139</f>
        <v>0</v>
      </c>
      <c r="Q2" s="231">
        <f t="shared" ref="Q2:Q10" si="4">G2*$E$138*$F$138/$G$138</f>
        <v>0</v>
      </c>
      <c r="R2" s="231">
        <f t="shared" ref="R2:R10" si="5">H2*$E$140*$F$140/$G$140</f>
        <v>0</v>
      </c>
      <c r="S2" s="231">
        <f t="shared" ref="S2:S10" si="6">I2*$E$141*$F$141/$G$141</f>
        <v>0</v>
      </c>
      <c r="T2" s="231">
        <f t="shared" ref="T2:T10" si="7">J2*$E$144*$F$144/$G$144</f>
        <v>0</v>
      </c>
      <c r="U2" s="231">
        <f t="shared" ref="U2:U10" si="8">K2*$E$142*$F$142/$G$142</f>
        <v>0</v>
      </c>
      <c r="V2" s="231">
        <f t="shared" ref="V2:V10" si="9">L2*$E$143*$F$143/$G$143</f>
        <v>0</v>
      </c>
      <c r="W2" s="231">
        <f>SUM(N2:V2)</f>
        <v>0</v>
      </c>
    </row>
    <row r="3" spans="1:23">
      <c r="A3" s="24" t="s">
        <v>95</v>
      </c>
      <c r="B3" s="24" t="s">
        <v>96</v>
      </c>
      <c r="C3" s="24" t="s">
        <v>403</v>
      </c>
      <c r="D3" s="344">
        <v>0</v>
      </c>
      <c r="E3" s="344">
        <v>0</v>
      </c>
      <c r="F3" s="344">
        <v>1</v>
      </c>
      <c r="G3" s="344">
        <v>0</v>
      </c>
      <c r="H3" s="344">
        <v>1</v>
      </c>
      <c r="I3" s="344">
        <v>1</v>
      </c>
      <c r="J3" s="344">
        <v>0</v>
      </c>
      <c r="K3" s="344">
        <v>0</v>
      </c>
      <c r="L3" s="344">
        <v>0</v>
      </c>
      <c r="M3" s="22">
        <f t="shared" si="0"/>
        <v>3</v>
      </c>
      <c r="N3" s="231">
        <f t="shared" si="1"/>
        <v>0</v>
      </c>
      <c r="O3" s="231">
        <f t="shared" si="2"/>
        <v>0</v>
      </c>
      <c r="P3" s="231">
        <f t="shared" si="3"/>
        <v>0</v>
      </c>
      <c r="Q3" s="231">
        <f t="shared" si="4"/>
        <v>0</v>
      </c>
      <c r="R3" s="231">
        <f t="shared" si="5"/>
        <v>0</v>
      </c>
      <c r="S3" s="231">
        <f t="shared" si="6"/>
        <v>0</v>
      </c>
      <c r="T3" s="231">
        <f t="shared" si="7"/>
        <v>0</v>
      </c>
      <c r="U3" s="231">
        <f t="shared" si="8"/>
        <v>0</v>
      </c>
      <c r="V3" s="231">
        <f t="shared" si="9"/>
        <v>0</v>
      </c>
      <c r="W3" s="231">
        <f t="shared" ref="W3:W60" si="10">SUM(N3:V3)</f>
        <v>0</v>
      </c>
    </row>
    <row r="4" spans="1:23">
      <c r="A4" s="24" t="s">
        <v>95</v>
      </c>
      <c r="B4" s="24" t="s">
        <v>96</v>
      </c>
      <c r="C4" s="24" t="s">
        <v>404</v>
      </c>
      <c r="D4" s="344">
        <v>0</v>
      </c>
      <c r="E4" s="344">
        <v>1</v>
      </c>
      <c r="F4" s="344">
        <v>6</v>
      </c>
      <c r="G4" s="344">
        <v>0</v>
      </c>
      <c r="H4" s="344">
        <v>3</v>
      </c>
      <c r="I4" s="344">
        <v>2</v>
      </c>
      <c r="J4" s="344">
        <v>0</v>
      </c>
      <c r="K4" s="344">
        <v>1</v>
      </c>
      <c r="L4" s="344">
        <v>1</v>
      </c>
      <c r="M4" s="22">
        <f t="shared" si="0"/>
        <v>14</v>
      </c>
      <c r="N4" s="231">
        <f t="shared" si="1"/>
        <v>0</v>
      </c>
      <c r="O4" s="231">
        <f t="shared" si="2"/>
        <v>0</v>
      </c>
      <c r="P4" s="231">
        <f t="shared" si="3"/>
        <v>0</v>
      </c>
      <c r="Q4" s="231">
        <f t="shared" si="4"/>
        <v>0</v>
      </c>
      <c r="R4" s="231">
        <f t="shared" si="5"/>
        <v>0</v>
      </c>
      <c r="S4" s="231">
        <f t="shared" si="6"/>
        <v>0</v>
      </c>
      <c r="T4" s="231">
        <f t="shared" si="7"/>
        <v>0</v>
      </c>
      <c r="U4" s="231">
        <f t="shared" si="8"/>
        <v>0</v>
      </c>
      <c r="V4" s="231">
        <f t="shared" si="9"/>
        <v>0</v>
      </c>
      <c r="W4" s="231">
        <f t="shared" si="10"/>
        <v>0</v>
      </c>
    </row>
    <row r="5" spans="1:23">
      <c r="A5" s="24" t="s">
        <v>95</v>
      </c>
      <c r="B5" s="24" t="s">
        <v>96</v>
      </c>
      <c r="C5" s="24" t="s">
        <v>17</v>
      </c>
      <c r="D5" s="344">
        <v>0</v>
      </c>
      <c r="E5" s="344">
        <v>0</v>
      </c>
      <c r="F5" s="344">
        <v>0</v>
      </c>
      <c r="G5" s="344">
        <v>1</v>
      </c>
      <c r="H5" s="344">
        <v>0</v>
      </c>
      <c r="I5" s="344">
        <v>1</v>
      </c>
      <c r="J5" s="344">
        <v>0</v>
      </c>
      <c r="K5" s="344">
        <v>0</v>
      </c>
      <c r="L5" s="344">
        <v>0</v>
      </c>
      <c r="M5" s="22">
        <f t="shared" si="0"/>
        <v>2</v>
      </c>
      <c r="N5" s="231">
        <f t="shared" si="1"/>
        <v>0</v>
      </c>
      <c r="O5" s="231">
        <f t="shared" si="2"/>
        <v>0</v>
      </c>
      <c r="P5" s="231">
        <f t="shared" si="3"/>
        <v>0</v>
      </c>
      <c r="Q5" s="231">
        <f t="shared" si="4"/>
        <v>0</v>
      </c>
      <c r="R5" s="231">
        <f t="shared" si="5"/>
        <v>0</v>
      </c>
      <c r="S5" s="231">
        <f t="shared" si="6"/>
        <v>0</v>
      </c>
      <c r="T5" s="231">
        <f t="shared" si="7"/>
        <v>0</v>
      </c>
      <c r="U5" s="231">
        <f t="shared" si="8"/>
        <v>0</v>
      </c>
      <c r="V5" s="231">
        <f t="shared" si="9"/>
        <v>0</v>
      </c>
      <c r="W5" s="231">
        <f t="shared" si="10"/>
        <v>0</v>
      </c>
    </row>
    <row r="6" spans="1:23">
      <c r="A6" s="24" t="s">
        <v>95</v>
      </c>
      <c r="B6" s="24" t="s">
        <v>96</v>
      </c>
      <c r="C6" s="24" t="s">
        <v>18</v>
      </c>
      <c r="D6" s="344">
        <v>0</v>
      </c>
      <c r="E6" s="344">
        <v>0</v>
      </c>
      <c r="F6" s="344">
        <v>0</v>
      </c>
      <c r="G6" s="344">
        <v>0</v>
      </c>
      <c r="H6" s="344">
        <v>0</v>
      </c>
      <c r="I6" s="344">
        <v>1</v>
      </c>
      <c r="J6" s="344">
        <v>0</v>
      </c>
      <c r="K6" s="344">
        <v>0</v>
      </c>
      <c r="L6" s="344">
        <v>0</v>
      </c>
      <c r="M6" s="22">
        <f t="shared" si="0"/>
        <v>1</v>
      </c>
      <c r="N6" s="231">
        <f t="shared" si="1"/>
        <v>0</v>
      </c>
      <c r="O6" s="231">
        <f t="shared" si="2"/>
        <v>0</v>
      </c>
      <c r="P6" s="231">
        <f t="shared" si="3"/>
        <v>0</v>
      </c>
      <c r="Q6" s="231">
        <f t="shared" si="4"/>
        <v>0</v>
      </c>
      <c r="R6" s="231">
        <f t="shared" si="5"/>
        <v>0</v>
      </c>
      <c r="S6" s="231">
        <f t="shared" si="6"/>
        <v>0</v>
      </c>
      <c r="T6" s="231">
        <f t="shared" si="7"/>
        <v>0</v>
      </c>
      <c r="U6" s="231">
        <f t="shared" si="8"/>
        <v>0</v>
      </c>
      <c r="V6" s="231">
        <f t="shared" si="9"/>
        <v>0</v>
      </c>
      <c r="W6" s="231">
        <f t="shared" si="10"/>
        <v>0</v>
      </c>
    </row>
    <row r="7" spans="1:23">
      <c r="A7" s="24" t="s">
        <v>95</v>
      </c>
      <c r="B7" s="24" t="s">
        <v>96</v>
      </c>
      <c r="C7" s="24" t="s">
        <v>19</v>
      </c>
      <c r="D7" s="344">
        <v>0</v>
      </c>
      <c r="E7" s="344">
        <v>0</v>
      </c>
      <c r="F7" s="344">
        <v>0</v>
      </c>
      <c r="G7" s="344">
        <v>1</v>
      </c>
      <c r="H7" s="344">
        <v>0</v>
      </c>
      <c r="I7" s="344">
        <v>1</v>
      </c>
      <c r="J7" s="344">
        <v>0</v>
      </c>
      <c r="K7" s="344">
        <v>0</v>
      </c>
      <c r="L7" s="344">
        <v>0</v>
      </c>
      <c r="M7" s="22">
        <f t="shared" si="0"/>
        <v>2</v>
      </c>
      <c r="N7" s="231">
        <f t="shared" si="1"/>
        <v>0</v>
      </c>
      <c r="O7" s="231">
        <f t="shared" si="2"/>
        <v>0</v>
      </c>
      <c r="P7" s="231">
        <f t="shared" si="3"/>
        <v>0</v>
      </c>
      <c r="Q7" s="231">
        <f t="shared" si="4"/>
        <v>0</v>
      </c>
      <c r="R7" s="231">
        <f t="shared" si="5"/>
        <v>0</v>
      </c>
      <c r="S7" s="231">
        <f t="shared" si="6"/>
        <v>0</v>
      </c>
      <c r="T7" s="231">
        <f t="shared" si="7"/>
        <v>0</v>
      </c>
      <c r="U7" s="231">
        <f t="shared" si="8"/>
        <v>0</v>
      </c>
      <c r="V7" s="231">
        <f t="shared" si="9"/>
        <v>0</v>
      </c>
      <c r="W7" s="231">
        <f t="shared" si="10"/>
        <v>0</v>
      </c>
    </row>
    <row r="8" spans="1:23">
      <c r="A8" s="24" t="s">
        <v>95</v>
      </c>
      <c r="B8" s="24" t="s">
        <v>96</v>
      </c>
      <c r="C8" s="24" t="s">
        <v>350</v>
      </c>
      <c r="D8" s="344">
        <v>0</v>
      </c>
      <c r="E8" s="344">
        <v>0</v>
      </c>
      <c r="F8" s="344">
        <v>0</v>
      </c>
      <c r="G8" s="344">
        <v>0</v>
      </c>
      <c r="H8" s="344">
        <v>0</v>
      </c>
      <c r="I8" s="344">
        <v>1</v>
      </c>
      <c r="J8" s="344">
        <v>0</v>
      </c>
      <c r="K8" s="344">
        <v>0</v>
      </c>
      <c r="L8" s="344">
        <v>0</v>
      </c>
      <c r="M8" s="22">
        <f t="shared" si="0"/>
        <v>1</v>
      </c>
      <c r="N8" s="231">
        <f t="shared" si="1"/>
        <v>0</v>
      </c>
      <c r="O8" s="231">
        <f t="shared" si="2"/>
        <v>0</v>
      </c>
      <c r="P8" s="231">
        <f t="shared" si="3"/>
        <v>0</v>
      </c>
      <c r="Q8" s="231">
        <f t="shared" si="4"/>
        <v>0</v>
      </c>
      <c r="R8" s="231">
        <f t="shared" si="5"/>
        <v>0</v>
      </c>
      <c r="S8" s="231">
        <f t="shared" si="6"/>
        <v>0</v>
      </c>
      <c r="T8" s="231">
        <f t="shared" si="7"/>
        <v>0</v>
      </c>
      <c r="U8" s="231">
        <f t="shared" si="8"/>
        <v>0</v>
      </c>
      <c r="V8" s="231">
        <f t="shared" si="9"/>
        <v>0</v>
      </c>
      <c r="W8" s="231">
        <f t="shared" si="10"/>
        <v>0</v>
      </c>
    </row>
    <row r="9" spans="1:23">
      <c r="A9" s="24" t="s">
        <v>95</v>
      </c>
      <c r="B9" s="24" t="s">
        <v>96</v>
      </c>
      <c r="C9" s="24" t="s">
        <v>20</v>
      </c>
      <c r="D9" s="344">
        <v>0</v>
      </c>
      <c r="E9" s="344">
        <v>0</v>
      </c>
      <c r="F9" s="344">
        <v>1</v>
      </c>
      <c r="G9" s="344">
        <v>1</v>
      </c>
      <c r="H9" s="344">
        <v>0</v>
      </c>
      <c r="I9" s="344">
        <v>1</v>
      </c>
      <c r="J9" s="344">
        <v>1</v>
      </c>
      <c r="K9" s="344">
        <v>0</v>
      </c>
      <c r="L9" s="344">
        <v>0</v>
      </c>
      <c r="M9" s="22">
        <f t="shared" si="0"/>
        <v>4</v>
      </c>
      <c r="N9" s="231">
        <f t="shared" si="1"/>
        <v>0</v>
      </c>
      <c r="O9" s="231">
        <f t="shared" si="2"/>
        <v>0</v>
      </c>
      <c r="P9" s="231">
        <f t="shared" si="3"/>
        <v>0</v>
      </c>
      <c r="Q9" s="231">
        <f t="shared" si="4"/>
        <v>0</v>
      </c>
      <c r="R9" s="231">
        <f t="shared" si="5"/>
        <v>0</v>
      </c>
      <c r="S9" s="231">
        <f t="shared" si="6"/>
        <v>0</v>
      </c>
      <c r="T9" s="231">
        <f t="shared" si="7"/>
        <v>0</v>
      </c>
      <c r="U9" s="231">
        <f t="shared" si="8"/>
        <v>0</v>
      </c>
      <c r="V9" s="231">
        <f t="shared" si="9"/>
        <v>0</v>
      </c>
      <c r="W9" s="231">
        <f t="shared" si="10"/>
        <v>0</v>
      </c>
    </row>
    <row r="10" spans="1:23">
      <c r="A10" s="24" t="s">
        <v>95</v>
      </c>
      <c r="B10" s="395" t="s">
        <v>96</v>
      </c>
      <c r="C10" s="395" t="s">
        <v>21</v>
      </c>
      <c r="D10" s="344">
        <v>0</v>
      </c>
      <c r="E10" s="344">
        <v>0</v>
      </c>
      <c r="F10" s="344">
        <v>1</v>
      </c>
      <c r="G10" s="344">
        <v>0</v>
      </c>
      <c r="H10" s="344">
        <v>0</v>
      </c>
      <c r="I10" s="344">
        <v>1</v>
      </c>
      <c r="J10" s="344">
        <v>1</v>
      </c>
      <c r="K10" s="344">
        <v>0</v>
      </c>
      <c r="L10" s="344">
        <v>0</v>
      </c>
      <c r="M10" s="22">
        <f t="shared" si="0"/>
        <v>3</v>
      </c>
      <c r="N10" s="231">
        <f t="shared" si="1"/>
        <v>0</v>
      </c>
      <c r="O10" s="231">
        <f t="shared" si="2"/>
        <v>0</v>
      </c>
      <c r="P10" s="231">
        <f t="shared" si="3"/>
        <v>0</v>
      </c>
      <c r="Q10" s="231">
        <f t="shared" si="4"/>
        <v>0</v>
      </c>
      <c r="R10" s="231">
        <f t="shared" si="5"/>
        <v>0</v>
      </c>
      <c r="S10" s="231">
        <f t="shared" si="6"/>
        <v>0</v>
      </c>
      <c r="T10" s="231">
        <f t="shared" si="7"/>
        <v>0</v>
      </c>
      <c r="U10" s="231">
        <f t="shared" si="8"/>
        <v>0</v>
      </c>
      <c r="V10" s="231">
        <f t="shared" si="9"/>
        <v>0</v>
      </c>
      <c r="W10" s="231">
        <f t="shared" si="10"/>
        <v>0</v>
      </c>
    </row>
    <row r="11" spans="1:23" s="192" customFormat="1" ht="12.6" customHeight="1">
      <c r="A11" s="243"/>
      <c r="B11" s="244"/>
      <c r="C11" s="244"/>
      <c r="D11" s="220">
        <f>SUM(D2:D10)</f>
        <v>0</v>
      </c>
      <c r="E11" s="220">
        <f t="shared" ref="E11:V11" si="11">SUM(E2:E10)</f>
        <v>2</v>
      </c>
      <c r="F11" s="220">
        <f t="shared" si="11"/>
        <v>13</v>
      </c>
      <c r="G11" s="220">
        <f t="shared" si="11"/>
        <v>3</v>
      </c>
      <c r="H11" s="220">
        <f t="shared" si="11"/>
        <v>5</v>
      </c>
      <c r="I11" s="220">
        <f t="shared" si="11"/>
        <v>11</v>
      </c>
      <c r="J11" s="220">
        <f t="shared" si="11"/>
        <v>2</v>
      </c>
      <c r="K11" s="220">
        <f t="shared" si="11"/>
        <v>2</v>
      </c>
      <c r="L11" s="220">
        <f t="shared" si="11"/>
        <v>2</v>
      </c>
      <c r="M11" s="220">
        <f t="shared" si="11"/>
        <v>40</v>
      </c>
      <c r="N11" s="232">
        <f>SUM(N2:N10)</f>
        <v>0</v>
      </c>
      <c r="O11" s="232">
        <f>SUM(O2:O10)</f>
        <v>0</v>
      </c>
      <c r="P11" s="232">
        <f t="shared" si="11"/>
        <v>0</v>
      </c>
      <c r="Q11" s="232">
        <f t="shared" si="11"/>
        <v>0</v>
      </c>
      <c r="R11" s="232">
        <f t="shared" si="11"/>
        <v>0</v>
      </c>
      <c r="S11" s="232">
        <f t="shared" si="11"/>
        <v>0</v>
      </c>
      <c r="T11" s="232">
        <f t="shared" si="11"/>
        <v>0</v>
      </c>
      <c r="U11" s="232">
        <f t="shared" si="11"/>
        <v>0</v>
      </c>
      <c r="V11" s="232">
        <f t="shared" si="11"/>
        <v>0</v>
      </c>
      <c r="W11" s="232">
        <f>SUM(W2:W10)</f>
        <v>0</v>
      </c>
    </row>
    <row r="12" spans="1:23" s="37" customFormat="1">
      <c r="A12" s="24" t="s">
        <v>97</v>
      </c>
      <c r="B12" s="28" t="s">
        <v>747</v>
      </c>
      <c r="C12" s="28" t="s">
        <v>22</v>
      </c>
      <c r="D12" s="296"/>
      <c r="E12" s="296"/>
      <c r="F12" s="296">
        <v>3</v>
      </c>
      <c r="G12" s="296"/>
      <c r="H12" s="296">
        <v>1</v>
      </c>
      <c r="I12" s="296">
        <v>1</v>
      </c>
      <c r="J12" s="296"/>
      <c r="K12" s="296"/>
      <c r="L12" s="296"/>
      <c r="M12" s="22">
        <f t="shared" ref="M12:M17" si="12">SUM(D12:L12)</f>
        <v>5</v>
      </c>
      <c r="N12" s="231">
        <f t="shared" ref="N12:N17" si="13">((D12*$E$137)*$F$137)/$G$137</f>
        <v>0</v>
      </c>
      <c r="O12" s="231">
        <f t="shared" ref="O12:O17" si="14">((E12*$E$136)*$F$136)/$G$136</f>
        <v>0</v>
      </c>
      <c r="P12" s="231">
        <f t="shared" ref="P12:P17" si="15">F12*$E$139*$F$139/$G$139</f>
        <v>0</v>
      </c>
      <c r="Q12" s="231">
        <f t="shared" ref="Q12:Q17" si="16">G12*$E$138*$F$138/$G$138</f>
        <v>0</v>
      </c>
      <c r="R12" s="231">
        <f t="shared" ref="R12:R17" si="17">H12*$E$140*$F$140/$G$140</f>
        <v>0</v>
      </c>
      <c r="S12" s="231">
        <f t="shared" ref="S12:S17" si="18">I12*$E$141*$F$141/$G$141</f>
        <v>0</v>
      </c>
      <c r="T12" s="231">
        <f t="shared" ref="T12:T17" si="19">J12*$E$144*$F$144/$G$144</f>
        <v>0</v>
      </c>
      <c r="U12" s="231">
        <f t="shared" ref="U12:U17" si="20">K12*$E$142*$F$142/$G$142</f>
        <v>0</v>
      </c>
      <c r="V12" s="231">
        <f t="shared" ref="V12:V17" si="21">L12*$E$143*$F$143/$G$143</f>
        <v>0</v>
      </c>
      <c r="W12" s="231">
        <f t="shared" si="10"/>
        <v>0</v>
      </c>
    </row>
    <row r="13" spans="1:23" s="37" customFormat="1">
      <c r="A13" s="24" t="s">
        <v>97</v>
      </c>
      <c r="B13" s="24" t="s">
        <v>747</v>
      </c>
      <c r="C13" s="24" t="s">
        <v>23</v>
      </c>
      <c r="D13" s="296"/>
      <c r="E13" s="296"/>
      <c r="F13" s="296"/>
      <c r="G13" s="296"/>
      <c r="H13" s="296"/>
      <c r="I13" s="296"/>
      <c r="J13" s="296"/>
      <c r="K13" s="296"/>
      <c r="L13" s="296"/>
      <c r="M13" s="22">
        <f t="shared" si="12"/>
        <v>0</v>
      </c>
      <c r="N13" s="231">
        <f t="shared" si="13"/>
        <v>0</v>
      </c>
      <c r="O13" s="231">
        <f t="shared" si="14"/>
        <v>0</v>
      </c>
      <c r="P13" s="231">
        <f t="shared" si="15"/>
        <v>0</v>
      </c>
      <c r="Q13" s="231">
        <f t="shared" si="16"/>
        <v>0</v>
      </c>
      <c r="R13" s="231">
        <f t="shared" si="17"/>
        <v>0</v>
      </c>
      <c r="S13" s="231">
        <f t="shared" si="18"/>
        <v>0</v>
      </c>
      <c r="T13" s="231">
        <f t="shared" si="19"/>
        <v>0</v>
      </c>
      <c r="U13" s="231">
        <f t="shared" si="20"/>
        <v>0</v>
      </c>
      <c r="V13" s="231">
        <f t="shared" si="21"/>
        <v>0</v>
      </c>
      <c r="W13" s="231">
        <f t="shared" si="10"/>
        <v>0</v>
      </c>
    </row>
    <row r="14" spans="1:23" s="37" customFormat="1">
      <c r="A14" s="24" t="s">
        <v>97</v>
      </c>
      <c r="B14" s="24" t="s">
        <v>747</v>
      </c>
      <c r="C14" s="24" t="s">
        <v>623</v>
      </c>
      <c r="D14" s="296"/>
      <c r="E14" s="296">
        <v>1</v>
      </c>
      <c r="F14" s="296">
        <v>4</v>
      </c>
      <c r="G14" s="296"/>
      <c r="H14" s="296">
        <v>2</v>
      </c>
      <c r="I14" s="296">
        <v>3</v>
      </c>
      <c r="J14" s="296">
        <v>1</v>
      </c>
      <c r="K14" s="296">
        <v>2</v>
      </c>
      <c r="L14" s="296">
        <v>1</v>
      </c>
      <c r="M14" s="22">
        <f t="shared" si="12"/>
        <v>14</v>
      </c>
      <c r="N14" s="231">
        <f t="shared" si="13"/>
        <v>0</v>
      </c>
      <c r="O14" s="231">
        <f t="shared" si="14"/>
        <v>0</v>
      </c>
      <c r="P14" s="231">
        <f t="shared" si="15"/>
        <v>0</v>
      </c>
      <c r="Q14" s="231">
        <f t="shared" si="16"/>
        <v>0</v>
      </c>
      <c r="R14" s="231">
        <f t="shared" si="17"/>
        <v>0</v>
      </c>
      <c r="S14" s="231">
        <f t="shared" si="18"/>
        <v>0</v>
      </c>
      <c r="T14" s="231">
        <f t="shared" si="19"/>
        <v>0</v>
      </c>
      <c r="U14" s="231">
        <f t="shared" si="20"/>
        <v>0</v>
      </c>
      <c r="V14" s="231">
        <f t="shared" si="21"/>
        <v>0</v>
      </c>
      <c r="W14" s="231">
        <f t="shared" si="10"/>
        <v>0</v>
      </c>
    </row>
    <row r="15" spans="1:23" s="37" customFormat="1">
      <c r="A15" s="24" t="s">
        <v>97</v>
      </c>
      <c r="B15" s="24" t="s">
        <v>747</v>
      </c>
      <c r="C15" s="24" t="s">
        <v>624</v>
      </c>
      <c r="D15" s="296">
        <v>1</v>
      </c>
      <c r="E15" s="296">
        <v>1</v>
      </c>
      <c r="F15" s="296">
        <v>1</v>
      </c>
      <c r="G15" s="296"/>
      <c r="H15" s="296">
        <v>1</v>
      </c>
      <c r="I15" s="296">
        <v>1</v>
      </c>
      <c r="J15" s="296"/>
      <c r="K15" s="296">
        <v>1</v>
      </c>
      <c r="L15" s="296">
        <v>1</v>
      </c>
      <c r="M15" s="22">
        <f t="shared" si="12"/>
        <v>7</v>
      </c>
      <c r="N15" s="231">
        <f t="shared" si="13"/>
        <v>0</v>
      </c>
      <c r="O15" s="231">
        <f t="shared" si="14"/>
        <v>0</v>
      </c>
      <c r="P15" s="231">
        <f t="shared" si="15"/>
        <v>0</v>
      </c>
      <c r="Q15" s="231">
        <f t="shared" si="16"/>
        <v>0</v>
      </c>
      <c r="R15" s="231">
        <f t="shared" si="17"/>
        <v>0</v>
      </c>
      <c r="S15" s="231">
        <f t="shared" si="18"/>
        <v>0</v>
      </c>
      <c r="T15" s="231">
        <f t="shared" si="19"/>
        <v>0</v>
      </c>
      <c r="U15" s="231">
        <f t="shared" si="20"/>
        <v>0</v>
      </c>
      <c r="V15" s="231">
        <f t="shared" si="21"/>
        <v>0</v>
      </c>
      <c r="W15" s="231">
        <f t="shared" si="10"/>
        <v>0</v>
      </c>
    </row>
    <row r="16" spans="1:23" s="37" customFormat="1">
      <c r="A16" s="24" t="s">
        <v>97</v>
      </c>
      <c r="B16" s="24" t="s">
        <v>747</v>
      </c>
      <c r="C16" s="24" t="s">
        <v>24</v>
      </c>
      <c r="D16" s="296"/>
      <c r="E16" s="296">
        <v>1</v>
      </c>
      <c r="F16" s="296">
        <v>2</v>
      </c>
      <c r="G16" s="296"/>
      <c r="H16" s="296">
        <v>1</v>
      </c>
      <c r="I16" s="296">
        <v>1</v>
      </c>
      <c r="J16" s="296">
        <v>1</v>
      </c>
      <c r="K16" s="296">
        <v>3</v>
      </c>
      <c r="L16" s="296">
        <v>1</v>
      </c>
      <c r="M16" s="22">
        <f t="shared" si="12"/>
        <v>10</v>
      </c>
      <c r="N16" s="231">
        <f t="shared" si="13"/>
        <v>0</v>
      </c>
      <c r="O16" s="231">
        <f t="shared" si="14"/>
        <v>0</v>
      </c>
      <c r="P16" s="231">
        <f t="shared" si="15"/>
        <v>0</v>
      </c>
      <c r="Q16" s="231">
        <f t="shared" si="16"/>
        <v>0</v>
      </c>
      <c r="R16" s="231">
        <f t="shared" si="17"/>
        <v>0</v>
      </c>
      <c r="S16" s="231">
        <f t="shared" si="18"/>
        <v>0</v>
      </c>
      <c r="T16" s="231">
        <f t="shared" si="19"/>
        <v>0</v>
      </c>
      <c r="U16" s="231">
        <f t="shared" si="20"/>
        <v>0</v>
      </c>
      <c r="V16" s="231">
        <f t="shared" si="21"/>
        <v>0</v>
      </c>
      <c r="W16" s="231">
        <f t="shared" si="10"/>
        <v>0</v>
      </c>
    </row>
    <row r="17" spans="1:23" s="37" customFormat="1">
      <c r="A17" s="24" t="s">
        <v>97</v>
      </c>
      <c r="B17" s="24" t="s">
        <v>747</v>
      </c>
      <c r="C17" s="24" t="s">
        <v>25</v>
      </c>
      <c r="D17" s="296"/>
      <c r="E17" s="296">
        <v>1</v>
      </c>
      <c r="F17" s="296">
        <v>1</v>
      </c>
      <c r="G17" s="296"/>
      <c r="H17" s="296"/>
      <c r="I17" s="296">
        <v>2</v>
      </c>
      <c r="J17" s="296">
        <v>1</v>
      </c>
      <c r="K17" s="296">
        <v>1</v>
      </c>
      <c r="L17" s="296">
        <v>1</v>
      </c>
      <c r="M17" s="22">
        <f t="shared" si="12"/>
        <v>7</v>
      </c>
      <c r="N17" s="231">
        <f t="shared" si="13"/>
        <v>0</v>
      </c>
      <c r="O17" s="231">
        <f t="shared" si="14"/>
        <v>0</v>
      </c>
      <c r="P17" s="231">
        <f t="shared" si="15"/>
        <v>0</v>
      </c>
      <c r="Q17" s="231">
        <f t="shared" si="16"/>
        <v>0</v>
      </c>
      <c r="R17" s="231">
        <f t="shared" si="17"/>
        <v>0</v>
      </c>
      <c r="S17" s="231">
        <f t="shared" si="18"/>
        <v>0</v>
      </c>
      <c r="T17" s="231">
        <f t="shared" si="19"/>
        <v>0</v>
      </c>
      <c r="U17" s="231">
        <f t="shared" si="20"/>
        <v>0</v>
      </c>
      <c r="V17" s="231">
        <f t="shared" si="21"/>
        <v>0</v>
      </c>
      <c r="W17" s="231">
        <f t="shared" si="10"/>
        <v>0</v>
      </c>
    </row>
    <row r="18" spans="1:23" s="192" customFormat="1" ht="12.6" customHeight="1">
      <c r="A18" s="243"/>
      <c r="B18" s="244"/>
      <c r="C18" s="244"/>
      <c r="D18" s="220">
        <f>SUM(D12:D17)</f>
        <v>1</v>
      </c>
      <c r="E18" s="220">
        <f t="shared" ref="E18:V18" si="22">SUM(E12:E17)</f>
        <v>4</v>
      </c>
      <c r="F18" s="220">
        <f t="shared" si="22"/>
        <v>11</v>
      </c>
      <c r="G18" s="220">
        <f t="shared" si="22"/>
        <v>0</v>
      </c>
      <c r="H18" s="220">
        <f t="shared" si="22"/>
        <v>5</v>
      </c>
      <c r="I18" s="220">
        <f t="shared" si="22"/>
        <v>8</v>
      </c>
      <c r="J18" s="220">
        <f t="shared" si="22"/>
        <v>3</v>
      </c>
      <c r="K18" s="220">
        <f t="shared" si="22"/>
        <v>7</v>
      </c>
      <c r="L18" s="220">
        <f t="shared" si="22"/>
        <v>4</v>
      </c>
      <c r="M18" s="220">
        <f t="shared" si="22"/>
        <v>43</v>
      </c>
      <c r="N18" s="232">
        <f t="shared" si="22"/>
        <v>0</v>
      </c>
      <c r="O18" s="232">
        <f>SUM(O12:O17)</f>
        <v>0</v>
      </c>
      <c r="P18" s="232">
        <f t="shared" si="22"/>
        <v>0</v>
      </c>
      <c r="Q18" s="232">
        <f t="shared" si="22"/>
        <v>0</v>
      </c>
      <c r="R18" s="232">
        <f t="shared" si="22"/>
        <v>0</v>
      </c>
      <c r="S18" s="232">
        <f t="shared" si="22"/>
        <v>0</v>
      </c>
      <c r="T18" s="232">
        <f t="shared" si="22"/>
        <v>0</v>
      </c>
      <c r="U18" s="232">
        <f t="shared" si="22"/>
        <v>0</v>
      </c>
      <c r="V18" s="232">
        <f t="shared" si="22"/>
        <v>0</v>
      </c>
      <c r="W18" s="232">
        <f>SUM(W12:W17)</f>
        <v>0</v>
      </c>
    </row>
    <row r="19" spans="1:23" s="37" customFormat="1">
      <c r="A19" s="24" t="s">
        <v>98</v>
      </c>
      <c r="B19" s="24" t="s">
        <v>99</v>
      </c>
      <c r="C19" s="24" t="s">
        <v>367</v>
      </c>
      <c r="D19" s="296">
        <v>2</v>
      </c>
      <c r="E19" s="296"/>
      <c r="F19" s="296">
        <v>2</v>
      </c>
      <c r="G19" s="296"/>
      <c r="H19" s="296">
        <v>3</v>
      </c>
      <c r="I19" s="296">
        <v>3</v>
      </c>
      <c r="J19" s="296">
        <v>1</v>
      </c>
      <c r="K19" s="296">
        <v>3</v>
      </c>
      <c r="L19" s="296">
        <v>1</v>
      </c>
      <c r="M19" s="22">
        <f t="shared" ref="M19:M28" si="23">SUM(D19:L19)</f>
        <v>15</v>
      </c>
      <c r="N19" s="231">
        <f t="shared" ref="N19:N28" si="24">((D19*$E$137)*$F$137)/$G$137</f>
        <v>0</v>
      </c>
      <c r="O19" s="231">
        <f t="shared" ref="O19:O28" si="25">((E19*$E$136)*$F$136)/$G$136</f>
        <v>0</v>
      </c>
      <c r="P19" s="231">
        <f t="shared" ref="P19:P28" si="26">F19*$E$139*$F$139/$G$139</f>
        <v>0</v>
      </c>
      <c r="Q19" s="231">
        <f t="shared" ref="Q19:Q28" si="27">G19*$E$138*$F$138/$G$138</f>
        <v>0</v>
      </c>
      <c r="R19" s="231">
        <f t="shared" ref="R19:R28" si="28">H19*$E$140*$F$140/$G$140</f>
        <v>0</v>
      </c>
      <c r="S19" s="231">
        <f t="shared" ref="S19:S28" si="29">I19*$E$141*$F$141/$G$141</f>
        <v>0</v>
      </c>
      <c r="T19" s="231">
        <f t="shared" ref="T19:T28" si="30">J19*$E$144*$F$144/$G$144</f>
        <v>0</v>
      </c>
      <c r="U19" s="231">
        <f t="shared" ref="U19:U28" si="31">K19*$E$142*$F$142/$G$142</f>
        <v>0</v>
      </c>
      <c r="V19" s="231">
        <f t="shared" ref="V19:V28" si="32">L19*$E$143*$F$143/$G$143</f>
        <v>0</v>
      </c>
      <c r="W19" s="231">
        <f t="shared" si="10"/>
        <v>0</v>
      </c>
    </row>
    <row r="20" spans="1:23" s="37" customFormat="1">
      <c r="A20" s="24" t="s">
        <v>98</v>
      </c>
      <c r="B20" s="24" t="s">
        <v>99</v>
      </c>
      <c r="C20" s="24" t="s">
        <v>30</v>
      </c>
      <c r="D20" s="296"/>
      <c r="E20" s="296"/>
      <c r="F20" s="296"/>
      <c r="G20" s="296"/>
      <c r="H20" s="296">
        <v>1</v>
      </c>
      <c r="I20" s="296"/>
      <c r="J20" s="296"/>
      <c r="K20" s="296">
        <v>1</v>
      </c>
      <c r="L20" s="296"/>
      <c r="M20" s="22">
        <f t="shared" si="23"/>
        <v>2</v>
      </c>
      <c r="N20" s="231">
        <f t="shared" si="24"/>
        <v>0</v>
      </c>
      <c r="O20" s="231">
        <f t="shared" si="25"/>
        <v>0</v>
      </c>
      <c r="P20" s="231">
        <f t="shared" si="26"/>
        <v>0</v>
      </c>
      <c r="Q20" s="231">
        <f t="shared" si="27"/>
        <v>0</v>
      </c>
      <c r="R20" s="231">
        <f t="shared" si="28"/>
        <v>0</v>
      </c>
      <c r="S20" s="231">
        <f t="shared" si="29"/>
        <v>0</v>
      </c>
      <c r="T20" s="231">
        <f t="shared" si="30"/>
        <v>0</v>
      </c>
      <c r="U20" s="231">
        <f t="shared" si="31"/>
        <v>0</v>
      </c>
      <c r="V20" s="231">
        <f t="shared" si="32"/>
        <v>0</v>
      </c>
      <c r="W20" s="231">
        <f t="shared" si="10"/>
        <v>0</v>
      </c>
    </row>
    <row r="21" spans="1:23" s="37" customFormat="1">
      <c r="A21" s="24" t="s">
        <v>98</v>
      </c>
      <c r="B21" s="24" t="s">
        <v>99</v>
      </c>
      <c r="C21" s="24" t="s">
        <v>31</v>
      </c>
      <c r="D21" s="296"/>
      <c r="E21" s="296"/>
      <c r="F21" s="296"/>
      <c r="G21" s="296"/>
      <c r="H21" s="296"/>
      <c r="I21" s="296">
        <v>1</v>
      </c>
      <c r="J21" s="296"/>
      <c r="K21" s="296">
        <v>1</v>
      </c>
      <c r="L21" s="296"/>
      <c r="M21" s="22">
        <f t="shared" si="23"/>
        <v>2</v>
      </c>
      <c r="N21" s="231">
        <f t="shared" si="24"/>
        <v>0</v>
      </c>
      <c r="O21" s="231">
        <f t="shared" si="25"/>
        <v>0</v>
      </c>
      <c r="P21" s="231">
        <f t="shared" si="26"/>
        <v>0</v>
      </c>
      <c r="Q21" s="231">
        <f t="shared" si="27"/>
        <v>0</v>
      </c>
      <c r="R21" s="231">
        <f t="shared" si="28"/>
        <v>0</v>
      </c>
      <c r="S21" s="231">
        <f t="shared" si="29"/>
        <v>0</v>
      </c>
      <c r="T21" s="231">
        <f t="shared" si="30"/>
        <v>0</v>
      </c>
      <c r="U21" s="231">
        <f t="shared" si="31"/>
        <v>0</v>
      </c>
      <c r="V21" s="231">
        <f t="shared" si="32"/>
        <v>0</v>
      </c>
      <c r="W21" s="231">
        <f t="shared" si="10"/>
        <v>0</v>
      </c>
    </row>
    <row r="22" spans="1:23" s="37" customFormat="1">
      <c r="A22" s="24" t="s">
        <v>98</v>
      </c>
      <c r="B22" s="24" t="s">
        <v>99</v>
      </c>
      <c r="C22" s="24" t="s">
        <v>32</v>
      </c>
      <c r="D22" s="296"/>
      <c r="E22" s="296"/>
      <c r="F22" s="296"/>
      <c r="G22" s="296"/>
      <c r="H22" s="296"/>
      <c r="I22" s="296">
        <v>1</v>
      </c>
      <c r="J22" s="296"/>
      <c r="K22" s="296">
        <v>1</v>
      </c>
      <c r="L22" s="296"/>
      <c r="M22" s="22">
        <f t="shared" si="23"/>
        <v>2</v>
      </c>
      <c r="N22" s="231">
        <f t="shared" si="24"/>
        <v>0</v>
      </c>
      <c r="O22" s="231">
        <f t="shared" si="25"/>
        <v>0</v>
      </c>
      <c r="P22" s="231">
        <f t="shared" si="26"/>
        <v>0</v>
      </c>
      <c r="Q22" s="231">
        <f t="shared" si="27"/>
        <v>0</v>
      </c>
      <c r="R22" s="231">
        <f t="shared" si="28"/>
        <v>0</v>
      </c>
      <c r="S22" s="231">
        <f t="shared" si="29"/>
        <v>0</v>
      </c>
      <c r="T22" s="231">
        <f t="shared" si="30"/>
        <v>0</v>
      </c>
      <c r="U22" s="231">
        <f t="shared" si="31"/>
        <v>0</v>
      </c>
      <c r="V22" s="231">
        <f t="shared" si="32"/>
        <v>0</v>
      </c>
      <c r="W22" s="231">
        <f t="shared" si="10"/>
        <v>0</v>
      </c>
    </row>
    <row r="23" spans="1:23" s="37" customFormat="1">
      <c r="A23" s="24" t="s">
        <v>98</v>
      </c>
      <c r="B23" s="24" t="s">
        <v>99</v>
      </c>
      <c r="C23" s="24" t="s">
        <v>33</v>
      </c>
      <c r="D23" s="296"/>
      <c r="E23" s="296"/>
      <c r="F23" s="296"/>
      <c r="G23" s="296"/>
      <c r="H23" s="296">
        <v>1</v>
      </c>
      <c r="I23" s="296"/>
      <c r="J23" s="296"/>
      <c r="K23" s="296">
        <v>1</v>
      </c>
      <c r="L23" s="296">
        <v>1</v>
      </c>
      <c r="M23" s="22">
        <f t="shared" si="23"/>
        <v>3</v>
      </c>
      <c r="N23" s="231">
        <f t="shared" si="24"/>
        <v>0</v>
      </c>
      <c r="O23" s="231">
        <f t="shared" si="25"/>
        <v>0</v>
      </c>
      <c r="P23" s="231">
        <f t="shared" si="26"/>
        <v>0</v>
      </c>
      <c r="Q23" s="231">
        <f t="shared" si="27"/>
        <v>0</v>
      </c>
      <c r="R23" s="231">
        <f t="shared" si="28"/>
        <v>0</v>
      </c>
      <c r="S23" s="231">
        <f t="shared" si="29"/>
        <v>0</v>
      </c>
      <c r="T23" s="231">
        <f t="shared" si="30"/>
        <v>0</v>
      </c>
      <c r="U23" s="231">
        <f t="shared" si="31"/>
        <v>0</v>
      </c>
      <c r="V23" s="231">
        <f t="shared" si="32"/>
        <v>0</v>
      </c>
      <c r="W23" s="231">
        <f t="shared" si="10"/>
        <v>0</v>
      </c>
    </row>
    <row r="24" spans="1:23" s="37" customFormat="1">
      <c r="A24" s="24" t="s">
        <v>98</v>
      </c>
      <c r="B24" s="24" t="s">
        <v>99</v>
      </c>
      <c r="C24" s="24" t="s">
        <v>34</v>
      </c>
      <c r="D24" s="296"/>
      <c r="E24" s="296"/>
      <c r="F24" s="296"/>
      <c r="G24" s="296"/>
      <c r="H24" s="296">
        <v>1</v>
      </c>
      <c r="I24" s="296"/>
      <c r="J24" s="296"/>
      <c r="K24" s="296">
        <v>1</v>
      </c>
      <c r="L24" s="296"/>
      <c r="M24" s="22">
        <f t="shared" si="23"/>
        <v>2</v>
      </c>
      <c r="N24" s="231">
        <f t="shared" si="24"/>
        <v>0</v>
      </c>
      <c r="O24" s="231">
        <f t="shared" si="25"/>
        <v>0</v>
      </c>
      <c r="P24" s="231">
        <f t="shared" si="26"/>
        <v>0</v>
      </c>
      <c r="Q24" s="231">
        <f t="shared" si="27"/>
        <v>0</v>
      </c>
      <c r="R24" s="231">
        <f t="shared" si="28"/>
        <v>0</v>
      </c>
      <c r="S24" s="231">
        <f t="shared" si="29"/>
        <v>0</v>
      </c>
      <c r="T24" s="231">
        <f t="shared" si="30"/>
        <v>0</v>
      </c>
      <c r="U24" s="231">
        <f t="shared" si="31"/>
        <v>0</v>
      </c>
      <c r="V24" s="231">
        <f t="shared" si="32"/>
        <v>0</v>
      </c>
      <c r="W24" s="231">
        <f t="shared" si="10"/>
        <v>0</v>
      </c>
    </row>
    <row r="25" spans="1:23" s="37" customFormat="1">
      <c r="A25" s="24" t="s">
        <v>98</v>
      </c>
      <c r="B25" s="24" t="s">
        <v>99</v>
      </c>
      <c r="C25" s="24" t="s">
        <v>26</v>
      </c>
      <c r="D25" s="296"/>
      <c r="E25" s="296"/>
      <c r="F25" s="296"/>
      <c r="G25" s="296"/>
      <c r="H25" s="296">
        <v>1</v>
      </c>
      <c r="I25" s="296"/>
      <c r="J25" s="296"/>
      <c r="K25" s="296">
        <v>1</v>
      </c>
      <c r="L25" s="296"/>
      <c r="M25" s="22">
        <f t="shared" si="23"/>
        <v>2</v>
      </c>
      <c r="N25" s="231">
        <f t="shared" si="24"/>
        <v>0</v>
      </c>
      <c r="O25" s="231">
        <f t="shared" si="25"/>
        <v>0</v>
      </c>
      <c r="P25" s="231">
        <f t="shared" si="26"/>
        <v>0</v>
      </c>
      <c r="Q25" s="231">
        <f t="shared" si="27"/>
        <v>0</v>
      </c>
      <c r="R25" s="231">
        <f t="shared" si="28"/>
        <v>0</v>
      </c>
      <c r="S25" s="231">
        <f t="shared" si="29"/>
        <v>0</v>
      </c>
      <c r="T25" s="231">
        <f t="shared" si="30"/>
        <v>0</v>
      </c>
      <c r="U25" s="231">
        <f t="shared" si="31"/>
        <v>0</v>
      </c>
      <c r="V25" s="231">
        <f t="shared" si="32"/>
        <v>0</v>
      </c>
      <c r="W25" s="231">
        <f t="shared" si="10"/>
        <v>0</v>
      </c>
    </row>
    <row r="26" spans="1:23" s="37" customFormat="1">
      <c r="A26" s="24" t="s">
        <v>98</v>
      </c>
      <c r="B26" s="24" t="s">
        <v>99</v>
      </c>
      <c r="C26" s="24" t="s">
        <v>27</v>
      </c>
      <c r="D26" s="296"/>
      <c r="E26" s="296"/>
      <c r="F26" s="296"/>
      <c r="G26" s="296"/>
      <c r="H26" s="296">
        <v>1</v>
      </c>
      <c r="I26" s="296"/>
      <c r="J26" s="296"/>
      <c r="K26" s="296"/>
      <c r="L26" s="296"/>
      <c r="M26" s="22">
        <f t="shared" si="23"/>
        <v>1</v>
      </c>
      <c r="N26" s="231">
        <f t="shared" si="24"/>
        <v>0</v>
      </c>
      <c r="O26" s="231">
        <f t="shared" si="25"/>
        <v>0</v>
      </c>
      <c r="P26" s="231">
        <f t="shared" si="26"/>
        <v>0</v>
      </c>
      <c r="Q26" s="231">
        <f t="shared" si="27"/>
        <v>0</v>
      </c>
      <c r="R26" s="231">
        <f t="shared" si="28"/>
        <v>0</v>
      </c>
      <c r="S26" s="231">
        <f t="shared" si="29"/>
        <v>0</v>
      </c>
      <c r="T26" s="231">
        <f t="shared" si="30"/>
        <v>0</v>
      </c>
      <c r="U26" s="231">
        <f t="shared" si="31"/>
        <v>0</v>
      </c>
      <c r="V26" s="231">
        <f t="shared" si="32"/>
        <v>0</v>
      </c>
      <c r="W26" s="231">
        <f t="shared" si="10"/>
        <v>0</v>
      </c>
    </row>
    <row r="27" spans="1:23" s="37" customFormat="1">
      <c r="A27" s="24" t="s">
        <v>98</v>
      </c>
      <c r="B27" s="24" t="s">
        <v>99</v>
      </c>
      <c r="C27" s="24" t="s">
        <v>28</v>
      </c>
      <c r="D27" s="296"/>
      <c r="E27" s="296"/>
      <c r="F27" s="296">
        <v>1</v>
      </c>
      <c r="G27" s="296"/>
      <c r="H27" s="296">
        <v>1</v>
      </c>
      <c r="I27" s="296"/>
      <c r="J27" s="296"/>
      <c r="K27" s="296">
        <v>1</v>
      </c>
      <c r="L27" s="296">
        <v>1</v>
      </c>
      <c r="M27" s="22">
        <f t="shared" si="23"/>
        <v>4</v>
      </c>
      <c r="N27" s="231">
        <f t="shared" si="24"/>
        <v>0</v>
      </c>
      <c r="O27" s="231">
        <f t="shared" si="25"/>
        <v>0</v>
      </c>
      <c r="P27" s="231">
        <f t="shared" si="26"/>
        <v>0</v>
      </c>
      <c r="Q27" s="231">
        <f t="shared" si="27"/>
        <v>0</v>
      </c>
      <c r="R27" s="231">
        <f t="shared" si="28"/>
        <v>0</v>
      </c>
      <c r="S27" s="231">
        <f t="shared" si="29"/>
        <v>0</v>
      </c>
      <c r="T27" s="231">
        <f t="shared" si="30"/>
        <v>0</v>
      </c>
      <c r="U27" s="231">
        <f t="shared" si="31"/>
        <v>0</v>
      </c>
      <c r="V27" s="231">
        <f t="shared" si="32"/>
        <v>0</v>
      </c>
      <c r="W27" s="231">
        <f t="shared" si="10"/>
        <v>0</v>
      </c>
    </row>
    <row r="28" spans="1:23" s="37" customFormat="1">
      <c r="A28" s="24" t="s">
        <v>98</v>
      </c>
      <c r="B28" s="24" t="s">
        <v>99</v>
      </c>
      <c r="C28" s="24" t="s">
        <v>29</v>
      </c>
      <c r="D28" s="296"/>
      <c r="E28" s="296"/>
      <c r="F28" s="296"/>
      <c r="G28" s="296"/>
      <c r="H28" s="296">
        <v>1</v>
      </c>
      <c r="I28" s="296"/>
      <c r="J28" s="296"/>
      <c r="K28" s="296"/>
      <c r="L28" s="296"/>
      <c r="M28" s="22">
        <f t="shared" si="23"/>
        <v>1</v>
      </c>
      <c r="N28" s="231">
        <f t="shared" si="24"/>
        <v>0</v>
      </c>
      <c r="O28" s="231">
        <f t="shared" si="25"/>
        <v>0</v>
      </c>
      <c r="P28" s="231">
        <f t="shared" si="26"/>
        <v>0</v>
      </c>
      <c r="Q28" s="231">
        <f t="shared" si="27"/>
        <v>0</v>
      </c>
      <c r="R28" s="231">
        <f t="shared" si="28"/>
        <v>0</v>
      </c>
      <c r="S28" s="231">
        <f t="shared" si="29"/>
        <v>0</v>
      </c>
      <c r="T28" s="231">
        <f t="shared" si="30"/>
        <v>0</v>
      </c>
      <c r="U28" s="231">
        <f t="shared" si="31"/>
        <v>0</v>
      </c>
      <c r="V28" s="231">
        <f t="shared" si="32"/>
        <v>0</v>
      </c>
      <c r="W28" s="231">
        <f t="shared" si="10"/>
        <v>0</v>
      </c>
    </row>
    <row r="29" spans="1:23" s="192" customFormat="1" ht="12.6" customHeight="1">
      <c r="A29" s="243"/>
      <c r="B29" s="244"/>
      <c r="C29" s="244"/>
      <c r="D29" s="220">
        <f t="shared" ref="D29:V29" si="33">SUM(D19:D28)</f>
        <v>2</v>
      </c>
      <c r="E29" s="220">
        <f t="shared" si="33"/>
        <v>0</v>
      </c>
      <c r="F29" s="220">
        <f t="shared" si="33"/>
        <v>3</v>
      </c>
      <c r="G29" s="220">
        <f t="shared" si="33"/>
        <v>0</v>
      </c>
      <c r="H29" s="220">
        <f t="shared" si="33"/>
        <v>10</v>
      </c>
      <c r="I29" s="220">
        <f t="shared" si="33"/>
        <v>5</v>
      </c>
      <c r="J29" s="220">
        <f t="shared" si="33"/>
        <v>1</v>
      </c>
      <c r="K29" s="220">
        <f t="shared" si="33"/>
        <v>10</v>
      </c>
      <c r="L29" s="220">
        <f t="shared" si="33"/>
        <v>3</v>
      </c>
      <c r="M29" s="220">
        <f t="shared" si="33"/>
        <v>34</v>
      </c>
      <c r="N29" s="232">
        <f t="shared" si="33"/>
        <v>0</v>
      </c>
      <c r="O29" s="232">
        <f>SUM(O19:O28)</f>
        <v>0</v>
      </c>
      <c r="P29" s="232">
        <f t="shared" si="33"/>
        <v>0</v>
      </c>
      <c r="Q29" s="232">
        <f t="shared" si="33"/>
        <v>0</v>
      </c>
      <c r="R29" s="232">
        <f t="shared" si="33"/>
        <v>0</v>
      </c>
      <c r="S29" s="232">
        <f t="shared" si="33"/>
        <v>0</v>
      </c>
      <c r="T29" s="232">
        <f t="shared" si="33"/>
        <v>0</v>
      </c>
      <c r="U29" s="232">
        <f t="shared" si="33"/>
        <v>0</v>
      </c>
      <c r="V29" s="232">
        <f t="shared" si="33"/>
        <v>0</v>
      </c>
      <c r="W29" s="232">
        <f>SUM(W19:W28)</f>
        <v>0</v>
      </c>
    </row>
    <row r="30" spans="1:23" s="37" customFormat="1">
      <c r="A30" s="475" t="s">
        <v>100</v>
      </c>
      <c r="B30" s="475" t="s">
        <v>101</v>
      </c>
      <c r="C30" s="24" t="s">
        <v>36</v>
      </c>
      <c r="D30" s="296"/>
      <c r="E30" s="296">
        <v>0</v>
      </c>
      <c r="F30" s="296"/>
      <c r="G30" s="296"/>
      <c r="H30" s="296"/>
      <c r="I30" s="296">
        <v>1</v>
      </c>
      <c r="J30" s="296"/>
      <c r="K30" s="296">
        <v>0</v>
      </c>
      <c r="L30" s="296"/>
      <c r="M30" s="22">
        <f t="shared" ref="M30:M34" si="34">SUM(D30:L30)</f>
        <v>1</v>
      </c>
      <c r="N30" s="231">
        <f t="shared" ref="N30:N39" si="35">((D30*$E$137)*$F$137)/$G$137</f>
        <v>0</v>
      </c>
      <c r="O30" s="231">
        <f t="shared" ref="O30:O39" si="36">((E30*$E$136)*$F$136)/$G$136</f>
        <v>0</v>
      </c>
      <c r="P30" s="231">
        <f t="shared" ref="P30:P39" si="37">F30*$E$139*$F$139/$G$139</f>
        <v>0</v>
      </c>
      <c r="Q30" s="231">
        <f t="shared" ref="Q30:Q39" si="38">G30*$E$138*$F$138/$G$138</f>
        <v>0</v>
      </c>
      <c r="R30" s="231">
        <f t="shared" ref="R30:R39" si="39">H30*$E$140*$F$140/$G$140</f>
        <v>0</v>
      </c>
      <c r="S30" s="231">
        <f t="shared" ref="S30:S39" si="40">I30*$E$141*$F$141/$G$141</f>
        <v>0</v>
      </c>
      <c r="T30" s="231">
        <f t="shared" ref="T30:T39" si="41">J30*$E$144*$F$144/$G$144</f>
        <v>0</v>
      </c>
      <c r="U30" s="231">
        <f t="shared" ref="U30:U39" si="42">K30*$E$142*$F$142/$G$142</f>
        <v>0</v>
      </c>
      <c r="V30" s="231">
        <f t="shared" ref="V30:V39" si="43">L30*$E$143*$F$143/$G$143</f>
        <v>0</v>
      </c>
      <c r="W30" s="231">
        <f t="shared" si="10"/>
        <v>0</v>
      </c>
    </row>
    <row r="31" spans="1:23" s="37" customFormat="1">
      <c r="A31" s="475" t="s">
        <v>100</v>
      </c>
      <c r="B31" s="475" t="s">
        <v>101</v>
      </c>
      <c r="C31" s="24" t="s">
        <v>39</v>
      </c>
      <c r="D31" s="296"/>
      <c r="E31" s="296"/>
      <c r="F31" s="296"/>
      <c r="G31" s="296"/>
      <c r="H31" s="296">
        <v>1</v>
      </c>
      <c r="I31" s="296"/>
      <c r="J31" s="296">
        <v>1</v>
      </c>
      <c r="K31" s="296">
        <v>1</v>
      </c>
      <c r="L31" s="296"/>
      <c r="M31" s="22">
        <f t="shared" si="34"/>
        <v>3</v>
      </c>
      <c r="N31" s="231">
        <f t="shared" si="35"/>
        <v>0</v>
      </c>
      <c r="O31" s="231">
        <f t="shared" si="36"/>
        <v>0</v>
      </c>
      <c r="P31" s="231">
        <f t="shared" si="37"/>
        <v>0</v>
      </c>
      <c r="Q31" s="231">
        <f t="shared" si="38"/>
        <v>0</v>
      </c>
      <c r="R31" s="231">
        <f t="shared" si="39"/>
        <v>0</v>
      </c>
      <c r="S31" s="231">
        <f t="shared" si="40"/>
        <v>0</v>
      </c>
      <c r="T31" s="231">
        <f t="shared" si="41"/>
        <v>0</v>
      </c>
      <c r="U31" s="231">
        <f t="shared" si="42"/>
        <v>0</v>
      </c>
      <c r="V31" s="231">
        <f t="shared" si="43"/>
        <v>0</v>
      </c>
      <c r="W31" s="231">
        <f t="shared" si="10"/>
        <v>0</v>
      </c>
    </row>
    <row r="32" spans="1:23" s="37" customFormat="1">
      <c r="A32" s="475" t="s">
        <v>100</v>
      </c>
      <c r="B32" s="475" t="s">
        <v>101</v>
      </c>
      <c r="C32" s="24" t="s">
        <v>625</v>
      </c>
      <c r="D32" s="296"/>
      <c r="E32" s="296">
        <v>0</v>
      </c>
      <c r="F32" s="296">
        <v>1</v>
      </c>
      <c r="G32" s="296"/>
      <c r="H32" s="296">
        <v>1</v>
      </c>
      <c r="I32" s="296">
        <v>1</v>
      </c>
      <c r="J32" s="296"/>
      <c r="K32" s="296">
        <v>1</v>
      </c>
      <c r="L32" s="296">
        <v>1</v>
      </c>
      <c r="M32" s="22">
        <f t="shared" si="34"/>
        <v>5</v>
      </c>
      <c r="N32" s="231">
        <f t="shared" si="35"/>
        <v>0</v>
      </c>
      <c r="O32" s="231">
        <f t="shared" si="36"/>
        <v>0</v>
      </c>
      <c r="P32" s="231">
        <f t="shared" si="37"/>
        <v>0</v>
      </c>
      <c r="Q32" s="231">
        <f t="shared" si="38"/>
        <v>0</v>
      </c>
      <c r="R32" s="231">
        <f t="shared" si="39"/>
        <v>0</v>
      </c>
      <c r="S32" s="231">
        <f t="shared" si="40"/>
        <v>0</v>
      </c>
      <c r="T32" s="231">
        <f t="shared" si="41"/>
        <v>0</v>
      </c>
      <c r="U32" s="231">
        <f t="shared" si="42"/>
        <v>0</v>
      </c>
      <c r="V32" s="231">
        <f t="shared" si="43"/>
        <v>0</v>
      </c>
      <c r="W32" s="231">
        <f t="shared" si="10"/>
        <v>0</v>
      </c>
    </row>
    <row r="33" spans="1:23" s="37" customFormat="1">
      <c r="A33" s="475" t="s">
        <v>100</v>
      </c>
      <c r="B33" s="475" t="s">
        <v>101</v>
      </c>
      <c r="C33" s="24" t="s">
        <v>35</v>
      </c>
      <c r="D33" s="296"/>
      <c r="E33" s="296"/>
      <c r="F33" s="296"/>
      <c r="G33" s="296"/>
      <c r="H33" s="296"/>
      <c r="I33" s="296">
        <v>1</v>
      </c>
      <c r="J33" s="296"/>
      <c r="K33" s="296"/>
      <c r="L33" s="296"/>
      <c r="M33" s="22">
        <f t="shared" si="34"/>
        <v>1</v>
      </c>
      <c r="N33" s="231">
        <f t="shared" si="35"/>
        <v>0</v>
      </c>
      <c r="O33" s="231">
        <f t="shared" si="36"/>
        <v>0</v>
      </c>
      <c r="P33" s="231">
        <f t="shared" si="37"/>
        <v>0</v>
      </c>
      <c r="Q33" s="231">
        <f t="shared" si="38"/>
        <v>0</v>
      </c>
      <c r="R33" s="231">
        <f t="shared" si="39"/>
        <v>0</v>
      </c>
      <c r="S33" s="231">
        <f t="shared" si="40"/>
        <v>0</v>
      </c>
      <c r="T33" s="231">
        <f t="shared" si="41"/>
        <v>0</v>
      </c>
      <c r="U33" s="231">
        <f t="shared" si="42"/>
        <v>0</v>
      </c>
      <c r="V33" s="231">
        <f t="shared" si="43"/>
        <v>0</v>
      </c>
      <c r="W33" s="231">
        <f t="shared" si="10"/>
        <v>0</v>
      </c>
    </row>
    <row r="34" spans="1:23" s="37" customFormat="1">
      <c r="A34" s="475" t="s">
        <v>100</v>
      </c>
      <c r="B34" s="475" t="s">
        <v>101</v>
      </c>
      <c r="C34" s="24" t="s">
        <v>37</v>
      </c>
      <c r="D34" s="296"/>
      <c r="E34" s="296"/>
      <c r="F34" s="296">
        <v>0</v>
      </c>
      <c r="G34" s="296"/>
      <c r="H34" s="296"/>
      <c r="I34" s="296">
        <v>1</v>
      </c>
      <c r="J34" s="296"/>
      <c r="K34" s="296"/>
      <c r="L34" s="296"/>
      <c r="M34" s="22">
        <f t="shared" si="34"/>
        <v>1</v>
      </c>
      <c r="N34" s="231">
        <f t="shared" si="35"/>
        <v>0</v>
      </c>
      <c r="O34" s="231">
        <f t="shared" si="36"/>
        <v>0</v>
      </c>
      <c r="P34" s="231">
        <f t="shared" si="37"/>
        <v>0</v>
      </c>
      <c r="Q34" s="231">
        <f t="shared" si="38"/>
        <v>0</v>
      </c>
      <c r="R34" s="231">
        <f t="shared" si="39"/>
        <v>0</v>
      </c>
      <c r="S34" s="231">
        <f t="shared" si="40"/>
        <v>0</v>
      </c>
      <c r="T34" s="231">
        <f t="shared" si="41"/>
        <v>0</v>
      </c>
      <c r="U34" s="231">
        <f t="shared" si="42"/>
        <v>0</v>
      </c>
      <c r="V34" s="231">
        <f t="shared" si="43"/>
        <v>0</v>
      </c>
      <c r="W34" s="231">
        <f t="shared" si="10"/>
        <v>0</v>
      </c>
    </row>
    <row r="35" spans="1:23" s="37" customFormat="1">
      <c r="A35" s="475" t="s">
        <v>100</v>
      </c>
      <c r="B35" s="475" t="s">
        <v>101</v>
      </c>
      <c r="C35" s="24" t="s">
        <v>40</v>
      </c>
      <c r="D35" s="296"/>
      <c r="E35" s="296"/>
      <c r="F35" s="296">
        <v>1</v>
      </c>
      <c r="G35" s="296"/>
      <c r="H35" s="296"/>
      <c r="I35" s="296">
        <v>1</v>
      </c>
      <c r="J35" s="296"/>
      <c r="K35" s="296"/>
      <c r="L35" s="296"/>
      <c r="M35" s="22">
        <f>SUM(D35:L35)</f>
        <v>2</v>
      </c>
      <c r="N35" s="231">
        <f t="shared" si="35"/>
        <v>0</v>
      </c>
      <c r="O35" s="231">
        <f t="shared" si="36"/>
        <v>0</v>
      </c>
      <c r="P35" s="231">
        <f t="shared" si="37"/>
        <v>0</v>
      </c>
      <c r="Q35" s="231">
        <f t="shared" si="38"/>
        <v>0</v>
      </c>
      <c r="R35" s="231">
        <f t="shared" si="39"/>
        <v>0</v>
      </c>
      <c r="S35" s="231">
        <f t="shared" si="40"/>
        <v>0</v>
      </c>
      <c r="T35" s="231">
        <f t="shared" si="41"/>
        <v>0</v>
      </c>
      <c r="U35" s="231">
        <f t="shared" si="42"/>
        <v>0</v>
      </c>
      <c r="V35" s="231">
        <f t="shared" si="43"/>
        <v>0</v>
      </c>
      <c r="W35" s="231">
        <f t="shared" si="10"/>
        <v>0</v>
      </c>
    </row>
    <row r="36" spans="1:23" s="37" customFormat="1">
      <c r="A36" s="475" t="s">
        <v>100</v>
      </c>
      <c r="B36" s="475" t="s">
        <v>101</v>
      </c>
      <c r="C36" s="24" t="s">
        <v>41</v>
      </c>
      <c r="D36" s="296"/>
      <c r="E36" s="296"/>
      <c r="F36" s="296"/>
      <c r="G36" s="296"/>
      <c r="H36" s="296">
        <v>1</v>
      </c>
      <c r="I36" s="296"/>
      <c r="J36" s="296"/>
      <c r="K36" s="296"/>
      <c r="L36" s="296"/>
      <c r="M36" s="22">
        <f>SUM(D36:L36)</f>
        <v>1</v>
      </c>
      <c r="N36" s="231">
        <f t="shared" si="35"/>
        <v>0</v>
      </c>
      <c r="O36" s="231">
        <f t="shared" si="36"/>
        <v>0</v>
      </c>
      <c r="P36" s="231">
        <f t="shared" si="37"/>
        <v>0</v>
      </c>
      <c r="Q36" s="231">
        <f t="shared" si="38"/>
        <v>0</v>
      </c>
      <c r="R36" s="231">
        <f t="shared" si="39"/>
        <v>0</v>
      </c>
      <c r="S36" s="231">
        <f t="shared" si="40"/>
        <v>0</v>
      </c>
      <c r="T36" s="231">
        <f t="shared" si="41"/>
        <v>0</v>
      </c>
      <c r="U36" s="231">
        <f t="shared" si="42"/>
        <v>0</v>
      </c>
      <c r="V36" s="231">
        <f t="shared" si="43"/>
        <v>0</v>
      </c>
      <c r="W36" s="231">
        <f t="shared" si="10"/>
        <v>0</v>
      </c>
    </row>
    <row r="37" spans="1:23" s="37" customFormat="1">
      <c r="A37" s="475" t="s">
        <v>100</v>
      </c>
      <c r="B37" s="475" t="s">
        <v>101</v>
      </c>
      <c r="C37" s="24" t="s">
        <v>42</v>
      </c>
      <c r="D37" s="296"/>
      <c r="E37" s="296"/>
      <c r="F37" s="296"/>
      <c r="G37" s="296"/>
      <c r="H37" s="296"/>
      <c r="I37" s="296">
        <v>1</v>
      </c>
      <c r="J37" s="296"/>
      <c r="K37" s="296"/>
      <c r="L37" s="296"/>
      <c r="M37" s="22">
        <f>SUM(D37:L37)</f>
        <v>1</v>
      </c>
      <c r="N37" s="231">
        <f t="shared" si="35"/>
        <v>0</v>
      </c>
      <c r="O37" s="231">
        <f t="shared" si="36"/>
        <v>0</v>
      </c>
      <c r="P37" s="231">
        <f t="shared" si="37"/>
        <v>0</v>
      </c>
      <c r="Q37" s="231">
        <f t="shared" si="38"/>
        <v>0</v>
      </c>
      <c r="R37" s="231">
        <f t="shared" si="39"/>
        <v>0</v>
      </c>
      <c r="S37" s="231">
        <f t="shared" si="40"/>
        <v>0</v>
      </c>
      <c r="T37" s="231">
        <f t="shared" si="41"/>
        <v>0</v>
      </c>
      <c r="U37" s="231">
        <f t="shared" si="42"/>
        <v>0</v>
      </c>
      <c r="V37" s="231">
        <f t="shared" si="43"/>
        <v>0</v>
      </c>
      <c r="W37" s="231">
        <f t="shared" si="10"/>
        <v>0</v>
      </c>
    </row>
    <row r="38" spans="1:23" s="37" customFormat="1">
      <c r="A38" s="475" t="s">
        <v>100</v>
      </c>
      <c r="B38" s="475" t="s">
        <v>101</v>
      </c>
      <c r="C38" s="24" t="s">
        <v>43</v>
      </c>
      <c r="D38" s="296"/>
      <c r="E38" s="296"/>
      <c r="F38" s="296"/>
      <c r="G38" s="296"/>
      <c r="H38" s="296"/>
      <c r="I38" s="296">
        <v>1</v>
      </c>
      <c r="J38" s="296"/>
      <c r="K38" s="296"/>
      <c r="L38" s="296"/>
      <c r="M38" s="22">
        <f>SUM(D38:L38)</f>
        <v>1</v>
      </c>
      <c r="N38" s="231">
        <f t="shared" si="35"/>
        <v>0</v>
      </c>
      <c r="O38" s="231">
        <f t="shared" si="36"/>
        <v>0</v>
      </c>
      <c r="P38" s="231">
        <f t="shared" si="37"/>
        <v>0</v>
      </c>
      <c r="Q38" s="231">
        <f t="shared" si="38"/>
        <v>0</v>
      </c>
      <c r="R38" s="231">
        <f t="shared" si="39"/>
        <v>0</v>
      </c>
      <c r="S38" s="231">
        <f t="shared" si="40"/>
        <v>0</v>
      </c>
      <c r="T38" s="231">
        <f t="shared" si="41"/>
        <v>0</v>
      </c>
      <c r="U38" s="231">
        <f t="shared" si="42"/>
        <v>0</v>
      </c>
      <c r="V38" s="231">
        <f t="shared" si="43"/>
        <v>0</v>
      </c>
      <c r="W38" s="231">
        <f t="shared" si="10"/>
        <v>0</v>
      </c>
    </row>
    <row r="39" spans="1:23" s="37" customFormat="1">
      <c r="A39" s="475" t="s">
        <v>100</v>
      </c>
      <c r="B39" s="475" t="s">
        <v>101</v>
      </c>
      <c r="C39" s="24" t="s">
        <v>38</v>
      </c>
      <c r="D39" s="296"/>
      <c r="E39" s="296"/>
      <c r="F39" s="296"/>
      <c r="G39" s="296"/>
      <c r="H39" s="296"/>
      <c r="I39" s="296">
        <v>1</v>
      </c>
      <c r="J39" s="296"/>
      <c r="K39" s="296"/>
      <c r="L39" s="296"/>
      <c r="M39" s="22">
        <f>SUM(D39:L39)</f>
        <v>1</v>
      </c>
      <c r="N39" s="231">
        <f t="shared" si="35"/>
        <v>0</v>
      </c>
      <c r="O39" s="231">
        <f t="shared" si="36"/>
        <v>0</v>
      </c>
      <c r="P39" s="231">
        <f t="shared" si="37"/>
        <v>0</v>
      </c>
      <c r="Q39" s="231">
        <f t="shared" si="38"/>
        <v>0</v>
      </c>
      <c r="R39" s="231">
        <f t="shared" si="39"/>
        <v>0</v>
      </c>
      <c r="S39" s="231">
        <f t="shared" si="40"/>
        <v>0</v>
      </c>
      <c r="T39" s="231">
        <f t="shared" si="41"/>
        <v>0</v>
      </c>
      <c r="U39" s="231">
        <f t="shared" si="42"/>
        <v>0</v>
      </c>
      <c r="V39" s="231">
        <f t="shared" si="43"/>
        <v>0</v>
      </c>
      <c r="W39" s="231">
        <f t="shared" si="10"/>
        <v>0</v>
      </c>
    </row>
    <row r="40" spans="1:23" s="192" customFormat="1" ht="12.6" customHeight="1">
      <c r="A40" s="243"/>
      <c r="B40" s="244"/>
      <c r="C40" s="244"/>
      <c r="D40" s="220">
        <f>SUM(D30:D39)</f>
        <v>0</v>
      </c>
      <c r="E40" s="220">
        <f t="shared" ref="E40:L40" si="44">SUM(E30:E39)</f>
        <v>0</v>
      </c>
      <c r="F40" s="220">
        <f t="shared" si="44"/>
        <v>2</v>
      </c>
      <c r="G40" s="220">
        <f t="shared" si="44"/>
        <v>0</v>
      </c>
      <c r="H40" s="220">
        <f t="shared" si="44"/>
        <v>3</v>
      </c>
      <c r="I40" s="220">
        <f t="shared" si="44"/>
        <v>8</v>
      </c>
      <c r="J40" s="220">
        <f t="shared" si="44"/>
        <v>1</v>
      </c>
      <c r="K40" s="220">
        <f t="shared" si="44"/>
        <v>2</v>
      </c>
      <c r="L40" s="220">
        <f t="shared" si="44"/>
        <v>1</v>
      </c>
      <c r="M40" s="220">
        <f>SUM(M30:M39)</f>
        <v>17</v>
      </c>
      <c r="N40" s="232">
        <f>SUM(N30:N39)</f>
        <v>0</v>
      </c>
      <c r="O40" s="232">
        <f t="shared" ref="O40:W40" si="45">SUM(O30:O39)</f>
        <v>0</v>
      </c>
      <c r="P40" s="232">
        <f t="shared" si="45"/>
        <v>0</v>
      </c>
      <c r="Q40" s="232">
        <f t="shared" si="45"/>
        <v>0</v>
      </c>
      <c r="R40" s="232">
        <f t="shared" si="45"/>
        <v>0</v>
      </c>
      <c r="S40" s="232">
        <f t="shared" si="45"/>
        <v>0</v>
      </c>
      <c r="T40" s="232">
        <f t="shared" si="45"/>
        <v>0</v>
      </c>
      <c r="U40" s="232">
        <f t="shared" si="45"/>
        <v>0</v>
      </c>
      <c r="V40" s="232">
        <f t="shared" si="45"/>
        <v>0</v>
      </c>
      <c r="W40" s="232">
        <f t="shared" si="45"/>
        <v>0</v>
      </c>
    </row>
    <row r="41" spans="1:23" s="37" customFormat="1">
      <c r="A41" s="24" t="s">
        <v>102</v>
      </c>
      <c r="B41" s="24" t="s">
        <v>45</v>
      </c>
      <c r="C41" s="24" t="s">
        <v>45</v>
      </c>
      <c r="D41" s="296"/>
      <c r="E41" s="296">
        <v>1</v>
      </c>
      <c r="F41" s="296">
        <v>1</v>
      </c>
      <c r="G41" s="296"/>
      <c r="H41" s="296">
        <v>2</v>
      </c>
      <c r="I41" s="296">
        <v>1</v>
      </c>
      <c r="J41" s="296"/>
      <c r="K41" s="296">
        <v>1</v>
      </c>
      <c r="L41" s="296"/>
      <c r="M41" s="22">
        <f t="shared" ref="M41:M47" si="46">SUM(D41:L41)</f>
        <v>6</v>
      </c>
      <c r="N41" s="231">
        <f t="shared" ref="N41:N47" si="47">((D41*$E$137)*$F$137)/$G$137</f>
        <v>0</v>
      </c>
      <c r="O41" s="231">
        <f t="shared" ref="O41:O47" si="48">((E41*$E$136)*$F$136)/$G$136</f>
        <v>0</v>
      </c>
      <c r="P41" s="231">
        <f t="shared" ref="P41:P47" si="49">F41*$E$139*$F$139/$G$139</f>
        <v>0</v>
      </c>
      <c r="Q41" s="231">
        <f t="shared" ref="Q41:Q47" si="50">G41*$E$138*$F$138/$G$138</f>
        <v>0</v>
      </c>
      <c r="R41" s="231">
        <f t="shared" ref="R41:R47" si="51">H41*$E$140*$F$140/$G$140</f>
        <v>0</v>
      </c>
      <c r="S41" s="231">
        <f t="shared" ref="S41:S47" si="52">I41*$E$141*$F$141/$G$141</f>
        <v>0</v>
      </c>
      <c r="T41" s="231">
        <f t="shared" ref="T41:T47" si="53">J41*$E$144*$F$144/$G$144</f>
        <v>0</v>
      </c>
      <c r="U41" s="231">
        <f t="shared" ref="U41:U47" si="54">K41*$E$142*$F$142/$G$142</f>
        <v>0</v>
      </c>
      <c r="V41" s="231">
        <f t="shared" ref="V41:V47" si="55">L41*$E$143*$F$143/$G$143</f>
        <v>0</v>
      </c>
      <c r="W41" s="231">
        <f>SUM(N41:V41)</f>
        <v>0</v>
      </c>
    </row>
    <row r="42" spans="1:23" s="37" customFormat="1">
      <c r="A42" s="24" t="s">
        <v>102</v>
      </c>
      <c r="B42" s="24" t="s">
        <v>45</v>
      </c>
      <c r="C42" s="24" t="s">
        <v>46</v>
      </c>
      <c r="D42" s="296"/>
      <c r="E42" s="296"/>
      <c r="F42" s="296"/>
      <c r="G42" s="296"/>
      <c r="H42" s="296">
        <v>1</v>
      </c>
      <c r="I42" s="296">
        <v>1</v>
      </c>
      <c r="J42" s="296"/>
      <c r="K42" s="296"/>
      <c r="L42" s="296"/>
      <c r="M42" s="22">
        <f t="shared" si="46"/>
        <v>2</v>
      </c>
      <c r="N42" s="231">
        <f t="shared" si="47"/>
        <v>0</v>
      </c>
      <c r="O42" s="231">
        <f t="shared" si="48"/>
        <v>0</v>
      </c>
      <c r="P42" s="231">
        <f t="shared" si="49"/>
        <v>0</v>
      </c>
      <c r="Q42" s="231">
        <f t="shared" si="50"/>
        <v>0</v>
      </c>
      <c r="R42" s="231">
        <f t="shared" si="51"/>
        <v>0</v>
      </c>
      <c r="S42" s="231">
        <f t="shared" si="52"/>
        <v>0</v>
      </c>
      <c r="T42" s="231">
        <f t="shared" si="53"/>
        <v>0</v>
      </c>
      <c r="U42" s="231">
        <f t="shared" si="54"/>
        <v>0</v>
      </c>
      <c r="V42" s="231">
        <f t="shared" si="55"/>
        <v>0</v>
      </c>
      <c r="W42" s="231">
        <f t="shared" si="10"/>
        <v>0</v>
      </c>
    </row>
    <row r="43" spans="1:23" s="37" customFormat="1">
      <c r="A43" s="24" t="s">
        <v>102</v>
      </c>
      <c r="B43" s="24" t="s">
        <v>45</v>
      </c>
      <c r="C43" s="24" t="s">
        <v>47</v>
      </c>
      <c r="D43" s="296"/>
      <c r="E43" s="296"/>
      <c r="F43" s="296">
        <v>0</v>
      </c>
      <c r="G43" s="296"/>
      <c r="H43" s="298">
        <v>0</v>
      </c>
      <c r="I43" s="396">
        <v>1</v>
      </c>
      <c r="J43" s="396">
        <v>1</v>
      </c>
      <c r="K43" s="296">
        <v>1</v>
      </c>
      <c r="L43" s="296">
        <v>1</v>
      </c>
      <c r="M43" s="22">
        <f t="shared" si="46"/>
        <v>4</v>
      </c>
      <c r="N43" s="231">
        <f t="shared" si="47"/>
        <v>0</v>
      </c>
      <c r="O43" s="231">
        <f t="shared" si="48"/>
        <v>0</v>
      </c>
      <c r="P43" s="231">
        <f t="shared" si="49"/>
        <v>0</v>
      </c>
      <c r="Q43" s="231">
        <f t="shared" si="50"/>
        <v>0</v>
      </c>
      <c r="R43" s="231">
        <f t="shared" si="51"/>
        <v>0</v>
      </c>
      <c r="S43" s="231">
        <f t="shared" si="52"/>
        <v>0</v>
      </c>
      <c r="T43" s="231">
        <f t="shared" si="53"/>
        <v>0</v>
      </c>
      <c r="U43" s="231">
        <f t="shared" si="54"/>
        <v>0</v>
      </c>
      <c r="V43" s="231">
        <f t="shared" si="55"/>
        <v>0</v>
      </c>
      <c r="W43" s="231">
        <f t="shared" si="10"/>
        <v>0</v>
      </c>
    </row>
    <row r="44" spans="1:23" s="37" customFormat="1">
      <c r="A44" s="24" t="s">
        <v>102</v>
      </c>
      <c r="B44" s="24" t="s">
        <v>45</v>
      </c>
      <c r="C44" s="24" t="s">
        <v>48</v>
      </c>
      <c r="D44" s="296"/>
      <c r="E44" s="296"/>
      <c r="F44" s="296"/>
      <c r="G44" s="296"/>
      <c r="H44" s="296">
        <v>1</v>
      </c>
      <c r="I44" s="296">
        <v>1</v>
      </c>
      <c r="J44" s="296">
        <v>0</v>
      </c>
      <c r="K44" s="296">
        <v>0</v>
      </c>
      <c r="L44" s="296">
        <v>0</v>
      </c>
      <c r="M44" s="22">
        <f t="shared" si="46"/>
        <v>2</v>
      </c>
      <c r="N44" s="231">
        <f t="shared" si="47"/>
        <v>0</v>
      </c>
      <c r="O44" s="231">
        <f t="shared" si="48"/>
        <v>0</v>
      </c>
      <c r="P44" s="231">
        <f t="shared" si="49"/>
        <v>0</v>
      </c>
      <c r="Q44" s="231">
        <f t="shared" si="50"/>
        <v>0</v>
      </c>
      <c r="R44" s="231">
        <f t="shared" si="51"/>
        <v>0</v>
      </c>
      <c r="S44" s="231">
        <f t="shared" si="52"/>
        <v>0</v>
      </c>
      <c r="T44" s="231">
        <f t="shared" si="53"/>
        <v>0</v>
      </c>
      <c r="U44" s="231">
        <f t="shared" si="54"/>
        <v>0</v>
      </c>
      <c r="V44" s="231">
        <f t="shared" si="55"/>
        <v>0</v>
      </c>
      <c r="W44" s="231">
        <f t="shared" si="10"/>
        <v>0</v>
      </c>
    </row>
    <row r="45" spans="1:23" s="37" customFormat="1">
      <c r="A45" s="24" t="s">
        <v>102</v>
      </c>
      <c r="B45" s="24" t="s">
        <v>45</v>
      </c>
      <c r="C45" s="24" t="s">
        <v>49</v>
      </c>
      <c r="D45" s="296"/>
      <c r="E45" s="296"/>
      <c r="F45" s="296"/>
      <c r="G45" s="296"/>
      <c r="H45" s="296"/>
      <c r="I45" s="296">
        <v>1</v>
      </c>
      <c r="J45" s="296">
        <v>1</v>
      </c>
      <c r="K45" s="296">
        <v>1</v>
      </c>
      <c r="L45" s="296">
        <v>1</v>
      </c>
      <c r="M45" s="22">
        <f t="shared" si="46"/>
        <v>4</v>
      </c>
      <c r="N45" s="231">
        <f t="shared" si="47"/>
        <v>0</v>
      </c>
      <c r="O45" s="231">
        <f t="shared" si="48"/>
        <v>0</v>
      </c>
      <c r="P45" s="231">
        <f t="shared" si="49"/>
        <v>0</v>
      </c>
      <c r="Q45" s="231">
        <f t="shared" si="50"/>
        <v>0</v>
      </c>
      <c r="R45" s="231">
        <f t="shared" si="51"/>
        <v>0</v>
      </c>
      <c r="S45" s="231">
        <f t="shared" si="52"/>
        <v>0</v>
      </c>
      <c r="T45" s="231">
        <f t="shared" si="53"/>
        <v>0</v>
      </c>
      <c r="U45" s="231">
        <f t="shared" si="54"/>
        <v>0</v>
      </c>
      <c r="V45" s="231">
        <f t="shared" si="55"/>
        <v>0</v>
      </c>
      <c r="W45" s="231">
        <f t="shared" si="10"/>
        <v>0</v>
      </c>
    </row>
    <row r="46" spans="1:23" s="37" customFormat="1">
      <c r="A46" s="24" t="s">
        <v>102</v>
      </c>
      <c r="B46" s="24" t="s">
        <v>45</v>
      </c>
      <c r="C46" s="24" t="s">
        <v>44</v>
      </c>
      <c r="D46" s="296">
        <v>0</v>
      </c>
      <c r="E46" s="296">
        <v>0</v>
      </c>
      <c r="F46" s="296">
        <v>0</v>
      </c>
      <c r="G46" s="296">
        <v>0</v>
      </c>
      <c r="H46" s="296">
        <v>0</v>
      </c>
      <c r="I46" s="296">
        <v>1</v>
      </c>
      <c r="J46" s="296">
        <v>1</v>
      </c>
      <c r="K46" s="296">
        <v>0</v>
      </c>
      <c r="L46" s="296">
        <v>0</v>
      </c>
      <c r="M46" s="22">
        <f t="shared" si="46"/>
        <v>2</v>
      </c>
      <c r="N46" s="231">
        <f t="shared" si="47"/>
        <v>0</v>
      </c>
      <c r="O46" s="231">
        <f t="shared" si="48"/>
        <v>0</v>
      </c>
      <c r="P46" s="231">
        <f t="shared" si="49"/>
        <v>0</v>
      </c>
      <c r="Q46" s="231">
        <f t="shared" si="50"/>
        <v>0</v>
      </c>
      <c r="R46" s="231">
        <f t="shared" si="51"/>
        <v>0</v>
      </c>
      <c r="S46" s="231">
        <f t="shared" si="52"/>
        <v>0</v>
      </c>
      <c r="T46" s="231">
        <f t="shared" si="53"/>
        <v>0</v>
      </c>
      <c r="U46" s="231">
        <f t="shared" si="54"/>
        <v>0</v>
      </c>
      <c r="V46" s="231">
        <f t="shared" si="55"/>
        <v>0</v>
      </c>
      <c r="W46" s="231">
        <f t="shared" si="10"/>
        <v>0</v>
      </c>
    </row>
    <row r="47" spans="1:23" s="37" customFormat="1">
      <c r="A47" s="24" t="s">
        <v>102</v>
      </c>
      <c r="B47" s="24" t="s">
        <v>45</v>
      </c>
      <c r="C47" s="24" t="s">
        <v>50</v>
      </c>
      <c r="D47" s="296"/>
      <c r="E47" s="296"/>
      <c r="F47" s="296"/>
      <c r="G47" s="296"/>
      <c r="H47" s="296">
        <v>1</v>
      </c>
      <c r="I47" s="296">
        <v>0</v>
      </c>
      <c r="J47" s="296">
        <v>0</v>
      </c>
      <c r="K47" s="296">
        <v>0</v>
      </c>
      <c r="L47" s="296">
        <v>0</v>
      </c>
      <c r="M47" s="22">
        <f t="shared" si="46"/>
        <v>1</v>
      </c>
      <c r="N47" s="231">
        <f t="shared" si="47"/>
        <v>0</v>
      </c>
      <c r="O47" s="231">
        <f t="shared" si="48"/>
        <v>0</v>
      </c>
      <c r="P47" s="231">
        <f t="shared" si="49"/>
        <v>0</v>
      </c>
      <c r="Q47" s="231">
        <f t="shared" si="50"/>
        <v>0</v>
      </c>
      <c r="R47" s="231">
        <f t="shared" si="51"/>
        <v>0</v>
      </c>
      <c r="S47" s="231">
        <f t="shared" si="52"/>
        <v>0</v>
      </c>
      <c r="T47" s="231">
        <f t="shared" si="53"/>
        <v>0</v>
      </c>
      <c r="U47" s="231">
        <f t="shared" si="54"/>
        <v>0</v>
      </c>
      <c r="V47" s="231">
        <f t="shared" si="55"/>
        <v>0</v>
      </c>
      <c r="W47" s="231">
        <f t="shared" si="10"/>
        <v>0</v>
      </c>
    </row>
    <row r="48" spans="1:23" s="192" customFormat="1" ht="12.6" customHeight="1">
      <c r="A48" s="243"/>
      <c r="B48" s="244"/>
      <c r="C48" s="244"/>
      <c r="D48" s="220">
        <f>SUM(D41:D47)</f>
        <v>0</v>
      </c>
      <c r="E48" s="220">
        <f t="shared" ref="E48:L48" si="56">SUM(E41:E47)</f>
        <v>1</v>
      </c>
      <c r="F48" s="220">
        <f t="shared" si="56"/>
        <v>1</v>
      </c>
      <c r="G48" s="220">
        <f t="shared" si="56"/>
        <v>0</v>
      </c>
      <c r="H48" s="220">
        <f t="shared" si="56"/>
        <v>5</v>
      </c>
      <c r="I48" s="220">
        <f t="shared" si="56"/>
        <v>6</v>
      </c>
      <c r="J48" s="220">
        <f t="shared" si="56"/>
        <v>3</v>
      </c>
      <c r="K48" s="220">
        <f t="shared" si="56"/>
        <v>3</v>
      </c>
      <c r="L48" s="220">
        <f t="shared" si="56"/>
        <v>2</v>
      </c>
      <c r="M48" s="220">
        <f>SUM(M41:M47)</f>
        <v>21</v>
      </c>
      <c r="N48" s="232">
        <f>SUM(N41:N47)</f>
        <v>0</v>
      </c>
      <c r="O48" s="232">
        <f>SUM(O41:O47)</f>
        <v>0</v>
      </c>
      <c r="P48" s="232">
        <f t="shared" ref="P48:W48" si="57">SUM(P41:P47)</f>
        <v>0</v>
      </c>
      <c r="Q48" s="232">
        <f t="shared" si="57"/>
        <v>0</v>
      </c>
      <c r="R48" s="232">
        <f t="shared" si="57"/>
        <v>0</v>
      </c>
      <c r="S48" s="232">
        <f t="shared" si="57"/>
        <v>0</v>
      </c>
      <c r="T48" s="232">
        <f t="shared" si="57"/>
        <v>0</v>
      </c>
      <c r="U48" s="232">
        <f t="shared" si="57"/>
        <v>0</v>
      </c>
      <c r="V48" s="232">
        <f t="shared" si="57"/>
        <v>0</v>
      </c>
      <c r="W48" s="232">
        <f t="shared" si="57"/>
        <v>0</v>
      </c>
    </row>
    <row r="49" spans="1:23" s="37" customFormat="1">
      <c r="A49" s="475" t="s">
        <v>103</v>
      </c>
      <c r="B49" s="475" t="s">
        <v>55</v>
      </c>
      <c r="C49" s="24" t="s">
        <v>52</v>
      </c>
      <c r="D49" s="346"/>
      <c r="E49" s="346"/>
      <c r="F49" s="346"/>
      <c r="G49" s="346"/>
      <c r="H49" s="346">
        <v>0</v>
      </c>
      <c r="I49" s="346">
        <v>1</v>
      </c>
      <c r="J49" s="346"/>
      <c r="K49" s="346">
        <v>1</v>
      </c>
      <c r="L49" s="346"/>
      <c r="M49" s="22">
        <f>SUM(D49:L49)</f>
        <v>2</v>
      </c>
      <c r="N49" s="231">
        <f t="shared" ref="N49:N60" si="58">((D49*$E$137)*$F$137)/$G$137</f>
        <v>0</v>
      </c>
      <c r="O49" s="231">
        <f t="shared" ref="O49:O60" si="59">((E49*$E$136)*$F$136)/$G$136</f>
        <v>0</v>
      </c>
      <c r="P49" s="231">
        <f t="shared" ref="P49:P60" si="60">F49*$E$139*$F$139/$G$139</f>
        <v>0</v>
      </c>
      <c r="Q49" s="231">
        <f t="shared" ref="Q49:Q60" si="61">G49*$E$138*$F$138/$G$138</f>
        <v>0</v>
      </c>
      <c r="R49" s="231">
        <f t="shared" ref="R49:R60" si="62">H49*$E$140*$F$140/$G$140</f>
        <v>0</v>
      </c>
      <c r="S49" s="231">
        <f t="shared" ref="S49:S60" si="63">I49*$E$141*$F$141/$G$141</f>
        <v>0</v>
      </c>
      <c r="T49" s="231">
        <f t="shared" ref="T49:T60" si="64">J49*$E$144*$F$144/$G$144</f>
        <v>0</v>
      </c>
      <c r="U49" s="231">
        <f t="shared" ref="U49:U60" si="65">K49*$E$142*$F$142/$G$142</f>
        <v>0</v>
      </c>
      <c r="V49" s="231">
        <f t="shared" ref="V49:V60" si="66">L49*$E$143*$F$143/$G$143</f>
        <v>0</v>
      </c>
      <c r="W49" s="231">
        <f t="shared" si="10"/>
        <v>0</v>
      </c>
    </row>
    <row r="50" spans="1:23" s="37" customFormat="1">
      <c r="A50" s="475" t="s">
        <v>103</v>
      </c>
      <c r="B50" s="475" t="s">
        <v>55</v>
      </c>
      <c r="C50" s="24" t="s">
        <v>626</v>
      </c>
      <c r="D50" s="346"/>
      <c r="E50" s="346">
        <v>2</v>
      </c>
      <c r="F50" s="346">
        <v>0</v>
      </c>
      <c r="G50" s="346">
        <v>2</v>
      </c>
      <c r="H50" s="346"/>
      <c r="I50" s="346">
        <v>3</v>
      </c>
      <c r="J50" s="346">
        <v>2</v>
      </c>
      <c r="K50" s="346">
        <v>3</v>
      </c>
      <c r="L50" s="346"/>
      <c r="M50" s="22">
        <f>SUM(D50:L50)</f>
        <v>12</v>
      </c>
      <c r="N50" s="231">
        <f t="shared" si="58"/>
        <v>0</v>
      </c>
      <c r="O50" s="231">
        <f t="shared" si="59"/>
        <v>0</v>
      </c>
      <c r="P50" s="231">
        <f t="shared" si="60"/>
        <v>0</v>
      </c>
      <c r="Q50" s="231">
        <f t="shared" si="61"/>
        <v>0</v>
      </c>
      <c r="R50" s="231">
        <f t="shared" si="62"/>
        <v>0</v>
      </c>
      <c r="S50" s="231">
        <f t="shared" si="63"/>
        <v>0</v>
      </c>
      <c r="T50" s="231">
        <f t="shared" si="64"/>
        <v>0</v>
      </c>
      <c r="U50" s="231">
        <f t="shared" si="65"/>
        <v>0</v>
      </c>
      <c r="V50" s="231">
        <f t="shared" si="66"/>
        <v>0</v>
      </c>
      <c r="W50" s="231">
        <f t="shared" si="10"/>
        <v>0</v>
      </c>
    </row>
    <row r="51" spans="1:23" s="37" customFormat="1">
      <c r="A51" s="475" t="s">
        <v>103</v>
      </c>
      <c r="B51" s="475" t="s">
        <v>55</v>
      </c>
      <c r="C51" s="24" t="s">
        <v>627</v>
      </c>
      <c r="D51" s="346">
        <v>1</v>
      </c>
      <c r="E51" s="346">
        <v>1</v>
      </c>
      <c r="F51" s="346">
        <v>0</v>
      </c>
      <c r="G51" s="346">
        <v>1</v>
      </c>
      <c r="H51" s="346"/>
      <c r="I51" s="346">
        <v>1</v>
      </c>
      <c r="J51" s="346">
        <v>1</v>
      </c>
      <c r="K51" s="346">
        <v>2</v>
      </c>
      <c r="L51" s="346">
        <v>1</v>
      </c>
      <c r="M51" s="22">
        <f t="shared" ref="M51:M53" si="67">SUM(D51:L51)</f>
        <v>8</v>
      </c>
      <c r="N51" s="231">
        <f t="shared" si="58"/>
        <v>0</v>
      </c>
      <c r="O51" s="231">
        <f t="shared" si="59"/>
        <v>0</v>
      </c>
      <c r="P51" s="231">
        <f t="shared" si="60"/>
        <v>0</v>
      </c>
      <c r="Q51" s="231">
        <f t="shared" si="61"/>
        <v>0</v>
      </c>
      <c r="R51" s="231">
        <f t="shared" si="62"/>
        <v>0</v>
      </c>
      <c r="S51" s="231">
        <f t="shared" si="63"/>
        <v>0</v>
      </c>
      <c r="T51" s="231">
        <f t="shared" si="64"/>
        <v>0</v>
      </c>
      <c r="U51" s="231">
        <f t="shared" si="65"/>
        <v>0</v>
      </c>
      <c r="V51" s="231">
        <f t="shared" si="66"/>
        <v>0</v>
      </c>
      <c r="W51" s="231">
        <f t="shared" si="10"/>
        <v>0</v>
      </c>
    </row>
    <row r="52" spans="1:23" s="37" customFormat="1">
      <c r="A52" s="475" t="s">
        <v>103</v>
      </c>
      <c r="B52" s="475" t="s">
        <v>55</v>
      </c>
      <c r="C52" s="24" t="s">
        <v>51</v>
      </c>
      <c r="D52" s="346"/>
      <c r="E52" s="346">
        <v>1</v>
      </c>
      <c r="F52" s="346"/>
      <c r="G52" s="346"/>
      <c r="H52" s="346"/>
      <c r="I52" s="346">
        <v>1</v>
      </c>
      <c r="J52" s="346"/>
      <c r="K52" s="346"/>
      <c r="L52" s="346">
        <v>1</v>
      </c>
      <c r="M52" s="22">
        <f t="shared" si="67"/>
        <v>3</v>
      </c>
      <c r="N52" s="231">
        <f t="shared" si="58"/>
        <v>0</v>
      </c>
      <c r="O52" s="231">
        <f t="shared" si="59"/>
        <v>0</v>
      </c>
      <c r="P52" s="231">
        <f t="shared" si="60"/>
        <v>0</v>
      </c>
      <c r="Q52" s="231">
        <f t="shared" si="61"/>
        <v>0</v>
      </c>
      <c r="R52" s="231">
        <f t="shared" si="62"/>
        <v>0</v>
      </c>
      <c r="S52" s="231">
        <f t="shared" si="63"/>
        <v>0</v>
      </c>
      <c r="T52" s="231">
        <f t="shared" si="64"/>
        <v>0</v>
      </c>
      <c r="U52" s="231">
        <f t="shared" si="65"/>
        <v>0</v>
      </c>
      <c r="V52" s="231">
        <f t="shared" si="66"/>
        <v>0</v>
      </c>
      <c r="W52" s="231">
        <f t="shared" si="10"/>
        <v>0</v>
      </c>
    </row>
    <row r="53" spans="1:23" s="37" customFormat="1">
      <c r="A53" s="475" t="s">
        <v>103</v>
      </c>
      <c r="B53" s="475" t="s">
        <v>55</v>
      </c>
      <c r="C53" s="24" t="s">
        <v>56</v>
      </c>
      <c r="D53" s="346"/>
      <c r="E53" s="346">
        <v>0</v>
      </c>
      <c r="F53" s="346"/>
      <c r="G53" s="346"/>
      <c r="H53" s="346"/>
      <c r="I53" s="346">
        <v>1</v>
      </c>
      <c r="J53" s="346"/>
      <c r="K53" s="346"/>
      <c r="L53" s="346"/>
      <c r="M53" s="22">
        <f t="shared" si="67"/>
        <v>1</v>
      </c>
      <c r="N53" s="231">
        <f t="shared" si="58"/>
        <v>0</v>
      </c>
      <c r="O53" s="231">
        <f t="shared" si="59"/>
        <v>0</v>
      </c>
      <c r="P53" s="231">
        <f t="shared" si="60"/>
        <v>0</v>
      </c>
      <c r="Q53" s="231">
        <f t="shared" si="61"/>
        <v>0</v>
      </c>
      <c r="R53" s="231">
        <f t="shared" si="62"/>
        <v>0</v>
      </c>
      <c r="S53" s="231">
        <f t="shared" si="63"/>
        <v>0</v>
      </c>
      <c r="T53" s="231">
        <f t="shared" si="64"/>
        <v>0</v>
      </c>
      <c r="U53" s="231">
        <f t="shared" si="65"/>
        <v>0</v>
      </c>
      <c r="V53" s="231">
        <f t="shared" si="66"/>
        <v>0</v>
      </c>
      <c r="W53" s="231">
        <f t="shared" si="10"/>
        <v>0</v>
      </c>
    </row>
    <row r="54" spans="1:23" s="37" customFormat="1">
      <c r="A54" s="475" t="s">
        <v>103</v>
      </c>
      <c r="B54" s="475" t="s">
        <v>55</v>
      </c>
      <c r="C54" s="24" t="s">
        <v>364</v>
      </c>
      <c r="D54" s="295"/>
      <c r="E54" s="397">
        <v>1</v>
      </c>
      <c r="F54" s="295">
        <v>0</v>
      </c>
      <c r="G54" s="295">
        <v>1</v>
      </c>
      <c r="H54" s="295"/>
      <c r="I54" s="295">
        <v>1</v>
      </c>
      <c r="J54" s="295">
        <v>1</v>
      </c>
      <c r="K54" s="295"/>
      <c r="L54" s="22">
        <v>1</v>
      </c>
      <c r="M54" s="22">
        <f t="shared" ref="M54:M55" si="68">SUM(D54:L54)</f>
        <v>5</v>
      </c>
      <c r="N54" s="231">
        <f t="shared" si="58"/>
        <v>0</v>
      </c>
      <c r="O54" s="231">
        <f t="shared" si="59"/>
        <v>0</v>
      </c>
      <c r="P54" s="231">
        <f t="shared" si="60"/>
        <v>0</v>
      </c>
      <c r="Q54" s="231">
        <f t="shared" si="61"/>
        <v>0</v>
      </c>
      <c r="R54" s="231">
        <f t="shared" si="62"/>
        <v>0</v>
      </c>
      <c r="S54" s="231">
        <f t="shared" si="63"/>
        <v>0</v>
      </c>
      <c r="T54" s="231">
        <f t="shared" si="64"/>
        <v>0</v>
      </c>
      <c r="U54" s="231">
        <f t="shared" si="65"/>
        <v>0</v>
      </c>
      <c r="V54" s="231">
        <f t="shared" si="66"/>
        <v>0</v>
      </c>
      <c r="W54" s="231">
        <f t="shared" si="10"/>
        <v>0</v>
      </c>
    </row>
    <row r="55" spans="1:23" s="37" customFormat="1">
      <c r="A55" s="475" t="s">
        <v>103</v>
      </c>
      <c r="B55" s="475" t="s">
        <v>55</v>
      </c>
      <c r="C55" s="24" t="s">
        <v>628</v>
      </c>
      <c r="D55" s="295"/>
      <c r="E55" s="295">
        <v>1</v>
      </c>
      <c r="F55" s="397"/>
      <c r="G55" s="295">
        <v>0</v>
      </c>
      <c r="H55" s="295"/>
      <c r="I55" s="295">
        <v>1</v>
      </c>
      <c r="J55" s="295"/>
      <c r="K55" s="295"/>
      <c r="L55" s="22"/>
      <c r="M55" s="22">
        <f t="shared" si="68"/>
        <v>2</v>
      </c>
      <c r="N55" s="231">
        <f t="shared" si="58"/>
        <v>0</v>
      </c>
      <c r="O55" s="231">
        <f t="shared" si="59"/>
        <v>0</v>
      </c>
      <c r="P55" s="231">
        <f t="shared" si="60"/>
        <v>0</v>
      </c>
      <c r="Q55" s="231">
        <f t="shared" si="61"/>
        <v>0</v>
      </c>
      <c r="R55" s="231">
        <f t="shared" si="62"/>
        <v>0</v>
      </c>
      <c r="S55" s="231">
        <f t="shared" si="63"/>
        <v>0</v>
      </c>
      <c r="T55" s="231">
        <f t="shared" si="64"/>
        <v>0</v>
      </c>
      <c r="U55" s="231">
        <f t="shared" si="65"/>
        <v>0</v>
      </c>
      <c r="V55" s="231">
        <f t="shared" si="66"/>
        <v>0</v>
      </c>
      <c r="W55" s="231">
        <f t="shared" si="10"/>
        <v>0</v>
      </c>
    </row>
    <row r="56" spans="1:23" s="37" customFormat="1">
      <c r="A56" s="475" t="s">
        <v>103</v>
      </c>
      <c r="B56" s="475" t="s">
        <v>55</v>
      </c>
      <c r="C56" s="24" t="s">
        <v>57</v>
      </c>
      <c r="D56" s="346"/>
      <c r="E56" s="346"/>
      <c r="F56" s="346">
        <v>0</v>
      </c>
      <c r="G56" s="346">
        <v>1</v>
      </c>
      <c r="H56" s="346"/>
      <c r="I56" s="346">
        <v>1</v>
      </c>
      <c r="J56" s="346"/>
      <c r="K56" s="346"/>
      <c r="L56" s="346"/>
      <c r="M56" s="22">
        <f>SUM(D56:L56)</f>
        <v>2</v>
      </c>
      <c r="N56" s="231">
        <f t="shared" si="58"/>
        <v>0</v>
      </c>
      <c r="O56" s="231">
        <f t="shared" si="59"/>
        <v>0</v>
      </c>
      <c r="P56" s="231">
        <f t="shared" si="60"/>
        <v>0</v>
      </c>
      <c r="Q56" s="231">
        <f t="shared" si="61"/>
        <v>0</v>
      </c>
      <c r="R56" s="231">
        <f t="shared" si="62"/>
        <v>0</v>
      </c>
      <c r="S56" s="231">
        <f t="shared" si="63"/>
        <v>0</v>
      </c>
      <c r="T56" s="231">
        <f t="shared" si="64"/>
        <v>0</v>
      </c>
      <c r="U56" s="231">
        <f t="shared" si="65"/>
        <v>0</v>
      </c>
      <c r="V56" s="231">
        <f t="shared" si="66"/>
        <v>0</v>
      </c>
      <c r="W56" s="231">
        <f t="shared" si="10"/>
        <v>0</v>
      </c>
    </row>
    <row r="57" spans="1:23" s="37" customFormat="1">
      <c r="A57" s="475" t="s">
        <v>103</v>
      </c>
      <c r="B57" s="475" t="s">
        <v>55</v>
      </c>
      <c r="C57" s="24" t="s">
        <v>629</v>
      </c>
      <c r="D57" s="295"/>
      <c r="E57" s="295"/>
      <c r="F57" s="295"/>
      <c r="G57" s="295"/>
      <c r="H57" s="295"/>
      <c r="I57" s="295">
        <v>1</v>
      </c>
      <c r="J57" s="295"/>
      <c r="K57" s="295"/>
      <c r="L57" s="295"/>
      <c r="M57" s="22">
        <f>SUM(D57:L57)</f>
        <v>1</v>
      </c>
      <c r="N57" s="231">
        <f t="shared" si="58"/>
        <v>0</v>
      </c>
      <c r="O57" s="231">
        <f t="shared" si="59"/>
        <v>0</v>
      </c>
      <c r="P57" s="231">
        <f t="shared" si="60"/>
        <v>0</v>
      </c>
      <c r="Q57" s="231">
        <f t="shared" si="61"/>
        <v>0</v>
      </c>
      <c r="R57" s="231">
        <f t="shared" si="62"/>
        <v>0</v>
      </c>
      <c r="S57" s="231">
        <f t="shared" si="63"/>
        <v>0</v>
      </c>
      <c r="T57" s="231">
        <f t="shared" si="64"/>
        <v>0</v>
      </c>
      <c r="U57" s="231">
        <f t="shared" si="65"/>
        <v>0</v>
      </c>
      <c r="V57" s="231">
        <f t="shared" si="66"/>
        <v>0</v>
      </c>
      <c r="W57" s="231">
        <f t="shared" si="10"/>
        <v>0</v>
      </c>
    </row>
    <row r="58" spans="1:23" s="37" customFormat="1">
      <c r="A58" s="475" t="s">
        <v>103</v>
      </c>
      <c r="B58" s="475" t="s">
        <v>55</v>
      </c>
      <c r="C58" s="24" t="s">
        <v>53</v>
      </c>
      <c r="D58" s="295"/>
      <c r="E58" s="295"/>
      <c r="F58" s="295"/>
      <c r="G58" s="295"/>
      <c r="H58" s="295"/>
      <c r="I58" s="295">
        <v>1</v>
      </c>
      <c r="J58" s="295"/>
      <c r="K58" s="295"/>
      <c r="L58" s="295"/>
      <c r="M58" s="22">
        <f>SUM(D58:L58)</f>
        <v>1</v>
      </c>
      <c r="N58" s="231">
        <f t="shared" si="58"/>
        <v>0</v>
      </c>
      <c r="O58" s="231">
        <f t="shared" si="59"/>
        <v>0</v>
      </c>
      <c r="P58" s="231">
        <f t="shared" si="60"/>
        <v>0</v>
      </c>
      <c r="Q58" s="231">
        <f t="shared" si="61"/>
        <v>0</v>
      </c>
      <c r="R58" s="231">
        <f t="shared" si="62"/>
        <v>0</v>
      </c>
      <c r="S58" s="231">
        <f t="shared" si="63"/>
        <v>0</v>
      </c>
      <c r="T58" s="231">
        <f t="shared" si="64"/>
        <v>0</v>
      </c>
      <c r="U58" s="231">
        <f t="shared" si="65"/>
        <v>0</v>
      </c>
      <c r="V58" s="231">
        <f t="shared" si="66"/>
        <v>0</v>
      </c>
      <c r="W58" s="231">
        <f t="shared" si="10"/>
        <v>0</v>
      </c>
    </row>
    <row r="59" spans="1:23" s="37" customFormat="1">
      <c r="A59" s="475" t="s">
        <v>103</v>
      </c>
      <c r="B59" s="475" t="s">
        <v>55</v>
      </c>
      <c r="C59" s="24" t="s">
        <v>54</v>
      </c>
      <c r="D59" s="295"/>
      <c r="E59" s="295"/>
      <c r="F59" s="295"/>
      <c r="G59" s="295"/>
      <c r="H59" s="295"/>
      <c r="I59" s="295">
        <v>1</v>
      </c>
      <c r="J59" s="295"/>
      <c r="K59" s="295"/>
      <c r="L59" s="295"/>
      <c r="M59" s="22">
        <f>SUM(D59:L59)</f>
        <v>1</v>
      </c>
      <c r="N59" s="231">
        <f t="shared" si="58"/>
        <v>0</v>
      </c>
      <c r="O59" s="231">
        <f t="shared" si="59"/>
        <v>0</v>
      </c>
      <c r="P59" s="231">
        <f t="shared" si="60"/>
        <v>0</v>
      </c>
      <c r="Q59" s="231">
        <f t="shared" si="61"/>
        <v>0</v>
      </c>
      <c r="R59" s="231">
        <f t="shared" si="62"/>
        <v>0</v>
      </c>
      <c r="S59" s="231">
        <f t="shared" si="63"/>
        <v>0</v>
      </c>
      <c r="T59" s="231">
        <f t="shared" si="64"/>
        <v>0</v>
      </c>
      <c r="U59" s="231">
        <f t="shared" si="65"/>
        <v>0</v>
      </c>
      <c r="V59" s="231">
        <f t="shared" si="66"/>
        <v>0</v>
      </c>
      <c r="W59" s="231">
        <f t="shared" si="10"/>
        <v>0</v>
      </c>
    </row>
    <row r="60" spans="1:23" s="37" customFormat="1">
      <c r="A60" s="475" t="s">
        <v>103</v>
      </c>
      <c r="B60" s="475" t="s">
        <v>55</v>
      </c>
      <c r="C60" s="24" t="s">
        <v>58</v>
      </c>
      <c r="D60" s="295"/>
      <c r="E60" s="295"/>
      <c r="F60" s="295"/>
      <c r="G60" s="295"/>
      <c r="H60" s="295"/>
      <c r="I60" s="295">
        <v>1</v>
      </c>
      <c r="J60" s="295"/>
      <c r="K60" s="295"/>
      <c r="L60" s="295"/>
      <c r="M60" s="22">
        <f>SUM(D60:L60)</f>
        <v>1</v>
      </c>
      <c r="N60" s="231">
        <f t="shared" si="58"/>
        <v>0</v>
      </c>
      <c r="O60" s="231">
        <f t="shared" si="59"/>
        <v>0</v>
      </c>
      <c r="P60" s="231">
        <f t="shared" si="60"/>
        <v>0</v>
      </c>
      <c r="Q60" s="231">
        <f t="shared" si="61"/>
        <v>0</v>
      </c>
      <c r="R60" s="231">
        <f t="shared" si="62"/>
        <v>0</v>
      </c>
      <c r="S60" s="231">
        <f t="shared" si="63"/>
        <v>0</v>
      </c>
      <c r="T60" s="231">
        <f t="shared" si="64"/>
        <v>0</v>
      </c>
      <c r="U60" s="231">
        <f t="shared" si="65"/>
        <v>0</v>
      </c>
      <c r="V60" s="231">
        <f t="shared" si="66"/>
        <v>0</v>
      </c>
      <c r="W60" s="231">
        <f t="shared" si="10"/>
        <v>0</v>
      </c>
    </row>
    <row r="61" spans="1:23" s="192" customFormat="1" ht="12.6" customHeight="1">
      <c r="A61" s="243"/>
      <c r="B61" s="244"/>
      <c r="C61" s="244"/>
      <c r="D61" s="220">
        <f>SUM(D49:D60)</f>
        <v>1</v>
      </c>
      <c r="E61" s="220">
        <f t="shared" ref="E61:L61" si="69">SUM(E49:E60)</f>
        <v>6</v>
      </c>
      <c r="F61" s="220">
        <f t="shared" si="69"/>
        <v>0</v>
      </c>
      <c r="G61" s="220">
        <f t="shared" si="69"/>
        <v>5</v>
      </c>
      <c r="H61" s="220">
        <f t="shared" si="69"/>
        <v>0</v>
      </c>
      <c r="I61" s="220">
        <f t="shared" si="69"/>
        <v>14</v>
      </c>
      <c r="J61" s="220">
        <f t="shared" si="69"/>
        <v>4</v>
      </c>
      <c r="K61" s="220">
        <f t="shared" si="69"/>
        <v>6</v>
      </c>
      <c r="L61" s="220">
        <f t="shared" si="69"/>
        <v>3</v>
      </c>
      <c r="M61" s="220">
        <f>SUM(M49:M60)</f>
        <v>39</v>
      </c>
      <c r="N61" s="232">
        <f>SUM(N49:N60)</f>
        <v>0</v>
      </c>
      <c r="O61" s="232">
        <f t="shared" ref="O61:W61" si="70">SUM(O49:O60)</f>
        <v>0</v>
      </c>
      <c r="P61" s="232">
        <f t="shared" si="70"/>
        <v>0</v>
      </c>
      <c r="Q61" s="232">
        <f t="shared" si="70"/>
        <v>0</v>
      </c>
      <c r="R61" s="232">
        <f t="shared" si="70"/>
        <v>0</v>
      </c>
      <c r="S61" s="232">
        <f t="shared" si="70"/>
        <v>0</v>
      </c>
      <c r="T61" s="232">
        <f t="shared" si="70"/>
        <v>0</v>
      </c>
      <c r="U61" s="232">
        <f t="shared" si="70"/>
        <v>0</v>
      </c>
      <c r="V61" s="232">
        <f t="shared" si="70"/>
        <v>0</v>
      </c>
      <c r="W61" s="232">
        <f t="shared" si="70"/>
        <v>0</v>
      </c>
    </row>
    <row r="62" spans="1:23" s="37" customFormat="1">
      <c r="A62" s="24" t="s">
        <v>748</v>
      </c>
      <c r="B62" s="24" t="s">
        <v>104</v>
      </c>
      <c r="C62" s="24" t="s">
        <v>417</v>
      </c>
      <c r="D62" s="296"/>
      <c r="E62" s="296">
        <v>1</v>
      </c>
      <c r="F62" s="296"/>
      <c r="G62" s="296"/>
      <c r="H62" s="296"/>
      <c r="I62" s="296">
        <v>1</v>
      </c>
      <c r="J62" s="296"/>
      <c r="K62" s="296">
        <v>2</v>
      </c>
      <c r="L62" s="296">
        <v>1</v>
      </c>
      <c r="M62" s="22">
        <f t="shared" ref="M62:M74" si="71">SUM(D62:L62)</f>
        <v>5</v>
      </c>
      <c r="N62" s="231">
        <f t="shared" ref="N62:N74" si="72">((D62*$E$137)*$F$137)/$G$137</f>
        <v>0</v>
      </c>
      <c r="O62" s="231">
        <f t="shared" ref="O62:O74" si="73">((E62*$E$136)*$F$136)/$G$136</f>
        <v>0</v>
      </c>
      <c r="P62" s="231">
        <f t="shared" ref="P62:P74" si="74">F62*$E$139*$F$139/$G$139</f>
        <v>0</v>
      </c>
      <c r="Q62" s="231">
        <f t="shared" ref="Q62:Q74" si="75">G62*$E$138*$F$138/$G$138</f>
        <v>0</v>
      </c>
      <c r="R62" s="231">
        <f t="shared" ref="R62:R74" si="76">H62*$E$140*$F$140/$G$140</f>
        <v>0</v>
      </c>
      <c r="S62" s="231">
        <f t="shared" ref="S62:S74" si="77">I62*$E$141*$F$141/$G$141</f>
        <v>0</v>
      </c>
      <c r="T62" s="231">
        <f t="shared" ref="T62:T74" si="78">J62*$E$144*$F$144/$G$144</f>
        <v>0</v>
      </c>
      <c r="U62" s="231">
        <f t="shared" ref="U62:U74" si="79">K62*$E$142*$F$142/$G$142</f>
        <v>0</v>
      </c>
      <c r="V62" s="231">
        <f t="shared" ref="V62:V74" si="80">L62*$E$143*$F$143/$G$143</f>
        <v>0</v>
      </c>
      <c r="W62" s="231">
        <f t="shared" ref="W62:W108" si="81">SUM(N62:V62)</f>
        <v>0</v>
      </c>
    </row>
    <row r="63" spans="1:23" s="37" customFormat="1">
      <c r="A63" s="24" t="s">
        <v>748</v>
      </c>
      <c r="B63" s="24" t="s">
        <v>104</v>
      </c>
      <c r="C63" s="24" t="s">
        <v>61</v>
      </c>
      <c r="D63" s="296"/>
      <c r="E63" s="296"/>
      <c r="F63" s="296"/>
      <c r="G63" s="296"/>
      <c r="H63" s="296"/>
      <c r="I63" s="296">
        <v>1</v>
      </c>
      <c r="J63" s="296"/>
      <c r="K63" s="296"/>
      <c r="L63" s="296"/>
      <c r="M63" s="22">
        <f t="shared" si="71"/>
        <v>1</v>
      </c>
      <c r="N63" s="231">
        <f t="shared" si="72"/>
        <v>0</v>
      </c>
      <c r="O63" s="231">
        <f t="shared" si="73"/>
        <v>0</v>
      </c>
      <c r="P63" s="231">
        <f t="shared" si="74"/>
        <v>0</v>
      </c>
      <c r="Q63" s="231">
        <f t="shared" si="75"/>
        <v>0</v>
      </c>
      <c r="R63" s="231">
        <f t="shared" si="76"/>
        <v>0</v>
      </c>
      <c r="S63" s="231">
        <f t="shared" si="77"/>
        <v>0</v>
      </c>
      <c r="T63" s="231">
        <f t="shared" si="78"/>
        <v>0</v>
      </c>
      <c r="U63" s="231">
        <f t="shared" si="79"/>
        <v>0</v>
      </c>
      <c r="V63" s="231">
        <f t="shared" si="80"/>
        <v>0</v>
      </c>
      <c r="W63" s="231">
        <f t="shared" si="81"/>
        <v>0</v>
      </c>
    </row>
    <row r="64" spans="1:23" s="37" customFormat="1">
      <c r="A64" s="24" t="s">
        <v>748</v>
      </c>
      <c r="B64" s="24" t="s">
        <v>104</v>
      </c>
      <c r="C64" s="24" t="s">
        <v>62</v>
      </c>
      <c r="D64" s="296"/>
      <c r="E64" s="296"/>
      <c r="F64" s="296"/>
      <c r="G64" s="296"/>
      <c r="H64" s="296"/>
      <c r="I64" s="296">
        <v>1</v>
      </c>
      <c r="J64" s="296"/>
      <c r="K64" s="296"/>
      <c r="L64" s="296"/>
      <c r="M64" s="22">
        <f t="shared" si="71"/>
        <v>1</v>
      </c>
      <c r="N64" s="231">
        <f t="shared" si="72"/>
        <v>0</v>
      </c>
      <c r="O64" s="231">
        <f t="shared" si="73"/>
        <v>0</v>
      </c>
      <c r="P64" s="231">
        <f t="shared" si="74"/>
        <v>0</v>
      </c>
      <c r="Q64" s="231">
        <f t="shared" si="75"/>
        <v>0</v>
      </c>
      <c r="R64" s="231">
        <f t="shared" si="76"/>
        <v>0</v>
      </c>
      <c r="S64" s="231">
        <f t="shared" si="77"/>
        <v>0</v>
      </c>
      <c r="T64" s="231">
        <f t="shared" si="78"/>
        <v>0</v>
      </c>
      <c r="U64" s="231">
        <f t="shared" si="79"/>
        <v>0</v>
      </c>
      <c r="V64" s="231">
        <f t="shared" si="80"/>
        <v>0</v>
      </c>
      <c r="W64" s="231">
        <f t="shared" si="81"/>
        <v>0</v>
      </c>
    </row>
    <row r="65" spans="1:23" s="37" customFormat="1">
      <c r="A65" s="24" t="s">
        <v>748</v>
      </c>
      <c r="B65" s="24" t="s">
        <v>104</v>
      </c>
      <c r="C65" s="24" t="s">
        <v>63</v>
      </c>
      <c r="D65" s="296"/>
      <c r="E65" s="296"/>
      <c r="F65" s="296"/>
      <c r="G65" s="296"/>
      <c r="H65" s="296"/>
      <c r="I65" s="296">
        <v>1</v>
      </c>
      <c r="J65" s="296"/>
      <c r="K65" s="296"/>
      <c r="L65" s="296"/>
      <c r="M65" s="22">
        <f t="shared" si="71"/>
        <v>1</v>
      </c>
      <c r="N65" s="231">
        <f t="shared" si="72"/>
        <v>0</v>
      </c>
      <c r="O65" s="231">
        <f t="shared" si="73"/>
        <v>0</v>
      </c>
      <c r="P65" s="231">
        <f t="shared" si="74"/>
        <v>0</v>
      </c>
      <c r="Q65" s="231">
        <f t="shared" si="75"/>
        <v>0</v>
      </c>
      <c r="R65" s="231">
        <f t="shared" si="76"/>
        <v>0</v>
      </c>
      <c r="S65" s="231">
        <f t="shared" si="77"/>
        <v>0</v>
      </c>
      <c r="T65" s="231">
        <f t="shared" si="78"/>
        <v>0</v>
      </c>
      <c r="U65" s="231">
        <f t="shared" si="79"/>
        <v>0</v>
      </c>
      <c r="V65" s="231">
        <f t="shared" si="80"/>
        <v>0</v>
      </c>
      <c r="W65" s="231">
        <f t="shared" si="81"/>
        <v>0</v>
      </c>
    </row>
    <row r="66" spans="1:23" s="37" customFormat="1">
      <c r="A66" s="24" t="s">
        <v>748</v>
      </c>
      <c r="B66" s="24" t="s">
        <v>104</v>
      </c>
      <c r="C66" s="24" t="s">
        <v>64</v>
      </c>
      <c r="D66" s="296"/>
      <c r="E66" s="296"/>
      <c r="F66" s="296"/>
      <c r="G66" s="296"/>
      <c r="H66" s="296"/>
      <c r="I66" s="296">
        <v>1</v>
      </c>
      <c r="J66" s="296"/>
      <c r="K66" s="296"/>
      <c r="L66" s="296"/>
      <c r="M66" s="22">
        <f t="shared" si="71"/>
        <v>1</v>
      </c>
      <c r="N66" s="231">
        <f t="shared" si="72"/>
        <v>0</v>
      </c>
      <c r="O66" s="231">
        <f t="shared" si="73"/>
        <v>0</v>
      </c>
      <c r="P66" s="231">
        <f t="shared" si="74"/>
        <v>0</v>
      </c>
      <c r="Q66" s="231">
        <f t="shared" si="75"/>
        <v>0</v>
      </c>
      <c r="R66" s="231">
        <f t="shared" si="76"/>
        <v>0</v>
      </c>
      <c r="S66" s="231">
        <f t="shared" si="77"/>
        <v>0</v>
      </c>
      <c r="T66" s="231">
        <f t="shared" si="78"/>
        <v>0</v>
      </c>
      <c r="U66" s="231">
        <f t="shared" si="79"/>
        <v>0</v>
      </c>
      <c r="V66" s="231">
        <f t="shared" si="80"/>
        <v>0</v>
      </c>
      <c r="W66" s="231">
        <f t="shared" si="81"/>
        <v>0</v>
      </c>
    </row>
    <row r="67" spans="1:23" s="37" customFormat="1">
      <c r="A67" s="24" t="s">
        <v>748</v>
      </c>
      <c r="B67" s="24" t="s">
        <v>104</v>
      </c>
      <c r="C67" s="24" t="s">
        <v>65</v>
      </c>
      <c r="D67" s="296"/>
      <c r="E67" s="296"/>
      <c r="F67" s="296"/>
      <c r="G67" s="296"/>
      <c r="H67" s="296"/>
      <c r="I67" s="296">
        <v>1</v>
      </c>
      <c r="J67" s="296"/>
      <c r="K67" s="296"/>
      <c r="L67" s="296"/>
      <c r="M67" s="22">
        <f t="shared" si="71"/>
        <v>1</v>
      </c>
      <c r="N67" s="231">
        <f t="shared" si="72"/>
        <v>0</v>
      </c>
      <c r="O67" s="231">
        <f t="shared" si="73"/>
        <v>0</v>
      </c>
      <c r="P67" s="231">
        <f t="shared" si="74"/>
        <v>0</v>
      </c>
      <c r="Q67" s="231">
        <f t="shared" si="75"/>
        <v>0</v>
      </c>
      <c r="R67" s="231">
        <f t="shared" si="76"/>
        <v>0</v>
      </c>
      <c r="S67" s="231">
        <f t="shared" si="77"/>
        <v>0</v>
      </c>
      <c r="T67" s="231">
        <f t="shared" si="78"/>
        <v>0</v>
      </c>
      <c r="U67" s="231">
        <f t="shared" si="79"/>
        <v>0</v>
      </c>
      <c r="V67" s="231">
        <f t="shared" si="80"/>
        <v>0</v>
      </c>
      <c r="W67" s="231">
        <f t="shared" si="81"/>
        <v>0</v>
      </c>
    </row>
    <row r="68" spans="1:23" s="37" customFormat="1">
      <c r="A68" s="24" t="s">
        <v>748</v>
      </c>
      <c r="B68" s="24" t="s">
        <v>104</v>
      </c>
      <c r="C68" s="24" t="s">
        <v>66</v>
      </c>
      <c r="D68" s="296"/>
      <c r="E68" s="296"/>
      <c r="F68" s="296"/>
      <c r="G68" s="296"/>
      <c r="H68" s="296"/>
      <c r="I68" s="296">
        <v>1</v>
      </c>
      <c r="J68" s="296"/>
      <c r="K68" s="296"/>
      <c r="L68" s="296"/>
      <c r="M68" s="22">
        <f t="shared" si="71"/>
        <v>1</v>
      </c>
      <c r="N68" s="231">
        <f t="shared" si="72"/>
        <v>0</v>
      </c>
      <c r="O68" s="231">
        <f t="shared" si="73"/>
        <v>0</v>
      </c>
      <c r="P68" s="231">
        <f t="shared" si="74"/>
        <v>0</v>
      </c>
      <c r="Q68" s="231">
        <f t="shared" si="75"/>
        <v>0</v>
      </c>
      <c r="R68" s="231">
        <f t="shared" si="76"/>
        <v>0</v>
      </c>
      <c r="S68" s="231">
        <f t="shared" si="77"/>
        <v>0</v>
      </c>
      <c r="T68" s="231">
        <f t="shared" si="78"/>
        <v>0</v>
      </c>
      <c r="U68" s="231">
        <f t="shared" si="79"/>
        <v>0</v>
      </c>
      <c r="V68" s="231">
        <f t="shared" si="80"/>
        <v>0</v>
      </c>
      <c r="W68" s="231">
        <f t="shared" si="81"/>
        <v>0</v>
      </c>
    </row>
    <row r="69" spans="1:23" s="37" customFormat="1">
      <c r="A69" s="24" t="s">
        <v>748</v>
      </c>
      <c r="B69" s="24" t="s">
        <v>104</v>
      </c>
      <c r="C69" s="24" t="s">
        <v>67</v>
      </c>
      <c r="D69" s="296"/>
      <c r="E69" s="296"/>
      <c r="F69" s="296"/>
      <c r="G69" s="296"/>
      <c r="H69" s="296"/>
      <c r="I69" s="296">
        <v>1</v>
      </c>
      <c r="J69" s="296"/>
      <c r="K69" s="296"/>
      <c r="L69" s="296"/>
      <c r="M69" s="22">
        <f t="shared" si="71"/>
        <v>1</v>
      </c>
      <c r="N69" s="231">
        <f t="shared" si="72"/>
        <v>0</v>
      </c>
      <c r="O69" s="231">
        <f t="shared" si="73"/>
        <v>0</v>
      </c>
      <c r="P69" s="231">
        <f t="shared" si="74"/>
        <v>0</v>
      </c>
      <c r="Q69" s="231">
        <f t="shared" si="75"/>
        <v>0</v>
      </c>
      <c r="R69" s="231">
        <f t="shared" si="76"/>
        <v>0</v>
      </c>
      <c r="S69" s="231">
        <f t="shared" si="77"/>
        <v>0</v>
      </c>
      <c r="T69" s="231">
        <f t="shared" si="78"/>
        <v>0</v>
      </c>
      <c r="U69" s="231">
        <f t="shared" si="79"/>
        <v>0</v>
      </c>
      <c r="V69" s="231">
        <f t="shared" si="80"/>
        <v>0</v>
      </c>
      <c r="W69" s="231">
        <f t="shared" si="81"/>
        <v>0</v>
      </c>
    </row>
    <row r="70" spans="1:23" s="37" customFormat="1">
      <c r="A70" s="24" t="s">
        <v>748</v>
      </c>
      <c r="B70" s="24" t="s">
        <v>104</v>
      </c>
      <c r="C70" s="24" t="s">
        <v>68</v>
      </c>
      <c r="D70" s="296"/>
      <c r="E70" s="296"/>
      <c r="F70" s="296"/>
      <c r="G70" s="296"/>
      <c r="H70" s="296"/>
      <c r="I70" s="296">
        <v>1</v>
      </c>
      <c r="J70" s="296"/>
      <c r="K70" s="296"/>
      <c r="L70" s="296"/>
      <c r="M70" s="22">
        <f t="shared" si="71"/>
        <v>1</v>
      </c>
      <c r="N70" s="231">
        <f t="shared" si="72"/>
        <v>0</v>
      </c>
      <c r="O70" s="231">
        <f t="shared" si="73"/>
        <v>0</v>
      </c>
      <c r="P70" s="231">
        <f t="shared" si="74"/>
        <v>0</v>
      </c>
      <c r="Q70" s="231">
        <f t="shared" si="75"/>
        <v>0</v>
      </c>
      <c r="R70" s="231">
        <f t="shared" si="76"/>
        <v>0</v>
      </c>
      <c r="S70" s="231">
        <f t="shared" si="77"/>
        <v>0</v>
      </c>
      <c r="T70" s="231">
        <f t="shared" si="78"/>
        <v>0</v>
      </c>
      <c r="U70" s="231">
        <f t="shared" si="79"/>
        <v>0</v>
      </c>
      <c r="V70" s="231">
        <f t="shared" si="80"/>
        <v>0</v>
      </c>
      <c r="W70" s="231">
        <f t="shared" si="81"/>
        <v>0</v>
      </c>
    </row>
    <row r="71" spans="1:23" s="37" customFormat="1">
      <c r="A71" s="24" t="s">
        <v>748</v>
      </c>
      <c r="B71" s="24" t="s">
        <v>104</v>
      </c>
      <c r="C71" s="24" t="s">
        <v>59</v>
      </c>
      <c r="D71" s="296"/>
      <c r="E71" s="296"/>
      <c r="F71" s="296"/>
      <c r="G71" s="296"/>
      <c r="H71" s="296"/>
      <c r="I71" s="296">
        <v>1</v>
      </c>
      <c r="J71" s="296"/>
      <c r="K71" s="296"/>
      <c r="L71" s="296"/>
      <c r="M71" s="22">
        <f t="shared" si="71"/>
        <v>1</v>
      </c>
      <c r="N71" s="231">
        <f t="shared" si="72"/>
        <v>0</v>
      </c>
      <c r="O71" s="231">
        <f t="shared" si="73"/>
        <v>0</v>
      </c>
      <c r="P71" s="231">
        <f t="shared" si="74"/>
        <v>0</v>
      </c>
      <c r="Q71" s="231">
        <f t="shared" si="75"/>
        <v>0</v>
      </c>
      <c r="R71" s="231">
        <f t="shared" si="76"/>
        <v>0</v>
      </c>
      <c r="S71" s="231">
        <f t="shared" si="77"/>
        <v>0</v>
      </c>
      <c r="T71" s="231">
        <f t="shared" si="78"/>
        <v>0</v>
      </c>
      <c r="U71" s="231">
        <f t="shared" si="79"/>
        <v>0</v>
      </c>
      <c r="V71" s="231">
        <f t="shared" si="80"/>
        <v>0</v>
      </c>
      <c r="W71" s="231">
        <f t="shared" si="81"/>
        <v>0</v>
      </c>
    </row>
    <row r="72" spans="1:23" s="37" customFormat="1">
      <c r="A72" s="24" t="s">
        <v>748</v>
      </c>
      <c r="B72" s="24" t="s">
        <v>104</v>
      </c>
      <c r="C72" s="24" t="s">
        <v>60</v>
      </c>
      <c r="D72" s="296"/>
      <c r="E72" s="296"/>
      <c r="F72" s="296"/>
      <c r="G72" s="296"/>
      <c r="H72" s="296"/>
      <c r="I72" s="296">
        <v>1</v>
      </c>
      <c r="J72" s="296"/>
      <c r="K72" s="296"/>
      <c r="L72" s="296"/>
      <c r="M72" s="22">
        <f t="shared" si="71"/>
        <v>1</v>
      </c>
      <c r="N72" s="231">
        <f t="shared" si="72"/>
        <v>0</v>
      </c>
      <c r="O72" s="231">
        <f t="shared" si="73"/>
        <v>0</v>
      </c>
      <c r="P72" s="231">
        <f t="shared" si="74"/>
        <v>0</v>
      </c>
      <c r="Q72" s="231">
        <f t="shared" si="75"/>
        <v>0</v>
      </c>
      <c r="R72" s="231">
        <f t="shared" si="76"/>
        <v>0</v>
      </c>
      <c r="S72" s="231">
        <f t="shared" si="77"/>
        <v>0</v>
      </c>
      <c r="T72" s="231">
        <f t="shared" si="78"/>
        <v>0</v>
      </c>
      <c r="U72" s="231">
        <f t="shared" si="79"/>
        <v>0</v>
      </c>
      <c r="V72" s="231">
        <f t="shared" si="80"/>
        <v>0</v>
      </c>
      <c r="W72" s="231">
        <f t="shared" si="81"/>
        <v>0</v>
      </c>
    </row>
    <row r="73" spans="1:23" s="37" customFormat="1">
      <c r="A73" s="24" t="s">
        <v>748</v>
      </c>
      <c r="B73" s="24" t="s">
        <v>104</v>
      </c>
      <c r="C73" s="24" t="s">
        <v>69</v>
      </c>
      <c r="D73" s="296"/>
      <c r="E73" s="296"/>
      <c r="F73" s="296"/>
      <c r="G73" s="296"/>
      <c r="H73" s="296"/>
      <c r="I73" s="296">
        <v>1</v>
      </c>
      <c r="J73" s="296"/>
      <c r="K73" s="296"/>
      <c r="L73" s="296"/>
      <c r="M73" s="22">
        <f t="shared" si="71"/>
        <v>1</v>
      </c>
      <c r="N73" s="231">
        <f t="shared" si="72"/>
        <v>0</v>
      </c>
      <c r="O73" s="231">
        <f t="shared" si="73"/>
        <v>0</v>
      </c>
      <c r="P73" s="231">
        <f t="shared" si="74"/>
        <v>0</v>
      </c>
      <c r="Q73" s="231">
        <f t="shared" si="75"/>
        <v>0</v>
      </c>
      <c r="R73" s="231">
        <f t="shared" si="76"/>
        <v>0</v>
      </c>
      <c r="S73" s="231">
        <f t="shared" si="77"/>
        <v>0</v>
      </c>
      <c r="T73" s="231">
        <f t="shared" si="78"/>
        <v>0</v>
      </c>
      <c r="U73" s="231">
        <f t="shared" si="79"/>
        <v>0</v>
      </c>
      <c r="V73" s="231">
        <f t="shared" si="80"/>
        <v>0</v>
      </c>
      <c r="W73" s="231">
        <f t="shared" si="81"/>
        <v>0</v>
      </c>
    </row>
    <row r="74" spans="1:23" s="37" customFormat="1">
      <c r="A74" s="24" t="s">
        <v>748</v>
      </c>
      <c r="B74" s="24" t="s">
        <v>104</v>
      </c>
      <c r="C74" s="24" t="s">
        <v>70</v>
      </c>
      <c r="D74" s="296"/>
      <c r="E74" s="296"/>
      <c r="F74" s="296"/>
      <c r="G74" s="296"/>
      <c r="H74" s="296"/>
      <c r="I74" s="296">
        <v>1</v>
      </c>
      <c r="J74" s="296"/>
      <c r="K74" s="296"/>
      <c r="L74" s="296"/>
      <c r="M74" s="22">
        <f t="shared" si="71"/>
        <v>1</v>
      </c>
      <c r="N74" s="231">
        <f t="shared" si="72"/>
        <v>0</v>
      </c>
      <c r="O74" s="231">
        <f t="shared" si="73"/>
        <v>0</v>
      </c>
      <c r="P74" s="231">
        <f t="shared" si="74"/>
        <v>0</v>
      </c>
      <c r="Q74" s="231">
        <f t="shared" si="75"/>
        <v>0</v>
      </c>
      <c r="R74" s="231">
        <f t="shared" si="76"/>
        <v>0</v>
      </c>
      <c r="S74" s="231">
        <f t="shared" si="77"/>
        <v>0</v>
      </c>
      <c r="T74" s="231">
        <f t="shared" si="78"/>
        <v>0</v>
      </c>
      <c r="U74" s="231">
        <f t="shared" si="79"/>
        <v>0</v>
      </c>
      <c r="V74" s="231">
        <f t="shared" si="80"/>
        <v>0</v>
      </c>
      <c r="W74" s="231">
        <f t="shared" si="81"/>
        <v>0</v>
      </c>
    </row>
    <row r="75" spans="1:23" s="192" customFormat="1" ht="12.6" customHeight="1">
      <c r="A75" s="243"/>
      <c r="B75" s="244"/>
      <c r="C75" s="244"/>
      <c r="D75" s="220">
        <f>SUM(D62:D74)</f>
        <v>0</v>
      </c>
      <c r="E75" s="220">
        <f t="shared" ref="E75:W75" si="82">SUM(E62:E74)</f>
        <v>1</v>
      </c>
      <c r="F75" s="220">
        <f t="shared" si="82"/>
        <v>0</v>
      </c>
      <c r="G75" s="220">
        <f t="shared" si="82"/>
        <v>0</v>
      </c>
      <c r="H75" s="220">
        <f t="shared" si="82"/>
        <v>0</v>
      </c>
      <c r="I75" s="220">
        <f t="shared" si="82"/>
        <v>13</v>
      </c>
      <c r="J75" s="220">
        <f t="shared" si="82"/>
        <v>0</v>
      </c>
      <c r="K75" s="220">
        <f t="shared" si="82"/>
        <v>2</v>
      </c>
      <c r="L75" s="220">
        <f t="shared" si="82"/>
        <v>1</v>
      </c>
      <c r="M75" s="220">
        <f>SUM(M62:M74)</f>
        <v>17</v>
      </c>
      <c r="N75" s="232">
        <f>SUM(N62:N74)</f>
        <v>0</v>
      </c>
      <c r="O75" s="232">
        <f>SUM(O62:O74)</f>
        <v>0</v>
      </c>
      <c r="P75" s="232">
        <f t="shared" si="82"/>
        <v>0</v>
      </c>
      <c r="Q75" s="232">
        <f t="shared" si="82"/>
        <v>0</v>
      </c>
      <c r="R75" s="232">
        <f t="shared" si="82"/>
        <v>0</v>
      </c>
      <c r="S75" s="232">
        <f t="shared" si="82"/>
        <v>0</v>
      </c>
      <c r="T75" s="232">
        <f t="shared" si="82"/>
        <v>0</v>
      </c>
      <c r="U75" s="232">
        <f t="shared" si="82"/>
        <v>0</v>
      </c>
      <c r="V75" s="232">
        <f t="shared" si="82"/>
        <v>0</v>
      </c>
      <c r="W75" s="232">
        <f t="shared" si="82"/>
        <v>0</v>
      </c>
    </row>
    <row r="76" spans="1:23" s="37" customFormat="1">
      <c r="A76" s="24" t="s">
        <v>105</v>
      </c>
      <c r="B76" s="24" t="s">
        <v>106</v>
      </c>
      <c r="C76" s="24" t="s">
        <v>73</v>
      </c>
      <c r="D76" s="296"/>
      <c r="E76" s="296"/>
      <c r="F76" s="296">
        <v>1</v>
      </c>
      <c r="G76" s="296"/>
      <c r="H76" s="296">
        <v>1</v>
      </c>
      <c r="I76" s="296">
        <v>1</v>
      </c>
      <c r="J76" s="296">
        <v>0</v>
      </c>
      <c r="K76" s="296">
        <v>1</v>
      </c>
      <c r="L76" s="296">
        <v>1</v>
      </c>
      <c r="M76" s="22">
        <f t="shared" ref="M76:M82" si="83">SUM(D76:L76)</f>
        <v>5</v>
      </c>
      <c r="N76" s="231">
        <f t="shared" ref="N76:N82" si="84">((D76*$E$137)*$F$137)/$G$137</f>
        <v>0</v>
      </c>
      <c r="O76" s="231">
        <f t="shared" ref="O76:O82" si="85">((E76*$E$136)*$F$136)/$G$136</f>
        <v>0</v>
      </c>
      <c r="P76" s="231">
        <f t="shared" ref="P76:P82" si="86">F76*$E$139*$F$139/$G$139</f>
        <v>0</v>
      </c>
      <c r="Q76" s="231">
        <f t="shared" ref="Q76:Q82" si="87">G76*$E$138*$F$138/$G$138</f>
        <v>0</v>
      </c>
      <c r="R76" s="231">
        <f t="shared" ref="R76:R82" si="88">H76*$E$140*$F$140/$G$140</f>
        <v>0</v>
      </c>
      <c r="S76" s="231">
        <f t="shared" ref="S76:S82" si="89">I76*$E$141*$F$141/$G$141</f>
        <v>0</v>
      </c>
      <c r="T76" s="231">
        <f t="shared" ref="T76:T82" si="90">J76*$E$144*$F$144/$G$144</f>
        <v>0</v>
      </c>
      <c r="U76" s="231">
        <f t="shared" ref="U76:U82" si="91">K76*$E$142*$F$142/$G$142</f>
        <v>0</v>
      </c>
      <c r="V76" s="231">
        <f t="shared" ref="V76:V82" si="92">L76*$E$143*$F$143/$G$143</f>
        <v>0</v>
      </c>
      <c r="W76" s="231">
        <f t="shared" si="81"/>
        <v>0</v>
      </c>
    </row>
    <row r="77" spans="1:23" s="37" customFormat="1">
      <c r="A77" s="24" t="s">
        <v>105</v>
      </c>
      <c r="B77" s="24" t="s">
        <v>106</v>
      </c>
      <c r="C77" s="24" t="s">
        <v>112</v>
      </c>
      <c r="D77" s="296"/>
      <c r="E77" s="296"/>
      <c r="F77" s="296"/>
      <c r="G77" s="296"/>
      <c r="H77" s="296"/>
      <c r="I77" s="296"/>
      <c r="J77" s="296"/>
      <c r="K77" s="296"/>
      <c r="L77" s="296"/>
      <c r="M77" s="22">
        <f t="shared" si="83"/>
        <v>0</v>
      </c>
      <c r="N77" s="231">
        <f t="shared" si="84"/>
        <v>0</v>
      </c>
      <c r="O77" s="231">
        <f t="shared" si="85"/>
        <v>0</v>
      </c>
      <c r="P77" s="231">
        <f t="shared" si="86"/>
        <v>0</v>
      </c>
      <c r="Q77" s="231">
        <f t="shared" si="87"/>
        <v>0</v>
      </c>
      <c r="R77" s="231">
        <f t="shared" si="88"/>
        <v>0</v>
      </c>
      <c r="S77" s="231">
        <f t="shared" si="89"/>
        <v>0</v>
      </c>
      <c r="T77" s="231">
        <f t="shared" si="90"/>
        <v>0</v>
      </c>
      <c r="U77" s="231">
        <f t="shared" si="91"/>
        <v>0</v>
      </c>
      <c r="V77" s="231">
        <f t="shared" si="92"/>
        <v>0</v>
      </c>
      <c r="W77" s="231">
        <f t="shared" si="81"/>
        <v>0</v>
      </c>
    </row>
    <row r="78" spans="1:23" s="37" customFormat="1">
      <c r="A78" s="24" t="s">
        <v>105</v>
      </c>
      <c r="B78" s="24" t="s">
        <v>106</v>
      </c>
      <c r="C78" s="24" t="s">
        <v>113</v>
      </c>
      <c r="D78" s="296"/>
      <c r="E78" s="296">
        <v>1</v>
      </c>
      <c r="F78" s="296">
        <v>4</v>
      </c>
      <c r="G78" s="296"/>
      <c r="H78" s="296">
        <v>2</v>
      </c>
      <c r="I78" s="296">
        <v>1</v>
      </c>
      <c r="J78" s="296">
        <v>1</v>
      </c>
      <c r="K78" s="296">
        <v>2</v>
      </c>
      <c r="L78" s="296">
        <v>1</v>
      </c>
      <c r="M78" s="22">
        <f t="shared" si="83"/>
        <v>12</v>
      </c>
      <c r="N78" s="231">
        <f t="shared" si="84"/>
        <v>0</v>
      </c>
      <c r="O78" s="231">
        <f t="shared" si="85"/>
        <v>0</v>
      </c>
      <c r="P78" s="231">
        <f t="shared" si="86"/>
        <v>0</v>
      </c>
      <c r="Q78" s="231">
        <f t="shared" si="87"/>
        <v>0</v>
      </c>
      <c r="R78" s="231">
        <f t="shared" si="88"/>
        <v>0</v>
      </c>
      <c r="S78" s="231">
        <f t="shared" si="89"/>
        <v>0</v>
      </c>
      <c r="T78" s="231">
        <f t="shared" si="90"/>
        <v>0</v>
      </c>
      <c r="U78" s="231">
        <f t="shared" si="91"/>
        <v>0</v>
      </c>
      <c r="V78" s="231">
        <f t="shared" si="92"/>
        <v>0</v>
      </c>
      <c r="W78" s="231">
        <f t="shared" si="81"/>
        <v>0</v>
      </c>
    </row>
    <row r="79" spans="1:23" s="37" customFormat="1">
      <c r="A79" s="24" t="s">
        <v>105</v>
      </c>
      <c r="B79" s="24" t="s">
        <v>106</v>
      </c>
      <c r="C79" s="24" t="s">
        <v>71</v>
      </c>
      <c r="D79" s="296"/>
      <c r="E79" s="296"/>
      <c r="F79" s="296">
        <v>1</v>
      </c>
      <c r="G79" s="296"/>
      <c r="H79" s="296">
        <v>1</v>
      </c>
      <c r="I79" s="296"/>
      <c r="J79" s="296">
        <v>1</v>
      </c>
      <c r="K79" s="296">
        <v>1</v>
      </c>
      <c r="L79" s="296"/>
      <c r="M79" s="22">
        <f t="shared" si="83"/>
        <v>4</v>
      </c>
      <c r="N79" s="231">
        <f t="shared" si="84"/>
        <v>0</v>
      </c>
      <c r="O79" s="231">
        <f t="shared" si="85"/>
        <v>0</v>
      </c>
      <c r="P79" s="231">
        <f t="shared" si="86"/>
        <v>0</v>
      </c>
      <c r="Q79" s="231">
        <f t="shared" si="87"/>
        <v>0</v>
      </c>
      <c r="R79" s="231">
        <f t="shared" si="88"/>
        <v>0</v>
      </c>
      <c r="S79" s="231">
        <f t="shared" si="89"/>
        <v>0</v>
      </c>
      <c r="T79" s="231">
        <f t="shared" si="90"/>
        <v>0</v>
      </c>
      <c r="U79" s="231">
        <f t="shared" si="91"/>
        <v>0</v>
      </c>
      <c r="V79" s="231">
        <f t="shared" si="92"/>
        <v>0</v>
      </c>
      <c r="W79" s="231">
        <f t="shared" si="81"/>
        <v>0</v>
      </c>
    </row>
    <row r="80" spans="1:23" s="37" customFormat="1">
      <c r="A80" s="24" t="s">
        <v>105</v>
      </c>
      <c r="B80" s="24" t="s">
        <v>106</v>
      </c>
      <c r="C80" s="24" t="s">
        <v>72</v>
      </c>
      <c r="D80" s="296"/>
      <c r="E80" s="296"/>
      <c r="F80" s="296"/>
      <c r="G80" s="296"/>
      <c r="H80" s="296"/>
      <c r="I80" s="296">
        <v>1</v>
      </c>
      <c r="J80" s="296"/>
      <c r="K80" s="296"/>
      <c r="L80" s="296"/>
      <c r="M80" s="22">
        <f t="shared" si="83"/>
        <v>1</v>
      </c>
      <c r="N80" s="231">
        <f t="shared" si="84"/>
        <v>0</v>
      </c>
      <c r="O80" s="231">
        <f t="shared" si="85"/>
        <v>0</v>
      </c>
      <c r="P80" s="231">
        <f t="shared" si="86"/>
        <v>0</v>
      </c>
      <c r="Q80" s="231">
        <f t="shared" si="87"/>
        <v>0</v>
      </c>
      <c r="R80" s="231">
        <f t="shared" si="88"/>
        <v>0</v>
      </c>
      <c r="S80" s="231">
        <f t="shared" si="89"/>
        <v>0</v>
      </c>
      <c r="T80" s="231">
        <f t="shared" si="90"/>
        <v>0</v>
      </c>
      <c r="U80" s="231">
        <f t="shared" si="91"/>
        <v>0</v>
      </c>
      <c r="V80" s="231">
        <f t="shared" si="92"/>
        <v>0</v>
      </c>
      <c r="W80" s="231">
        <f t="shared" si="81"/>
        <v>0</v>
      </c>
    </row>
    <row r="81" spans="1:23" s="37" customFormat="1">
      <c r="A81" s="24" t="s">
        <v>105</v>
      </c>
      <c r="B81" s="24" t="s">
        <v>106</v>
      </c>
      <c r="C81" s="24" t="s">
        <v>114</v>
      </c>
      <c r="D81" s="296"/>
      <c r="E81" s="296">
        <v>1</v>
      </c>
      <c r="F81" s="296">
        <v>1</v>
      </c>
      <c r="G81" s="296"/>
      <c r="H81" s="296">
        <v>1</v>
      </c>
      <c r="I81" s="296"/>
      <c r="J81" s="296"/>
      <c r="K81" s="296"/>
      <c r="L81" s="296"/>
      <c r="M81" s="22">
        <f t="shared" si="83"/>
        <v>3</v>
      </c>
      <c r="N81" s="231">
        <f t="shared" si="84"/>
        <v>0</v>
      </c>
      <c r="O81" s="231">
        <f t="shared" si="85"/>
        <v>0</v>
      </c>
      <c r="P81" s="231">
        <f t="shared" si="86"/>
        <v>0</v>
      </c>
      <c r="Q81" s="231">
        <f t="shared" si="87"/>
        <v>0</v>
      </c>
      <c r="R81" s="231">
        <f t="shared" si="88"/>
        <v>0</v>
      </c>
      <c r="S81" s="231">
        <f t="shared" si="89"/>
        <v>0</v>
      </c>
      <c r="T81" s="231">
        <f t="shared" si="90"/>
        <v>0</v>
      </c>
      <c r="U81" s="231">
        <f t="shared" si="91"/>
        <v>0</v>
      </c>
      <c r="V81" s="231">
        <f t="shared" si="92"/>
        <v>0</v>
      </c>
      <c r="W81" s="231">
        <f t="shared" si="81"/>
        <v>0</v>
      </c>
    </row>
    <row r="82" spans="1:23" s="37" customFormat="1">
      <c r="A82" s="24" t="s">
        <v>105</v>
      </c>
      <c r="B82" s="24" t="s">
        <v>106</v>
      </c>
      <c r="C82" s="24" t="s">
        <v>115</v>
      </c>
      <c r="D82" s="296"/>
      <c r="E82" s="296"/>
      <c r="F82" s="296"/>
      <c r="G82" s="296"/>
      <c r="H82" s="296"/>
      <c r="I82" s="296">
        <v>1</v>
      </c>
      <c r="J82" s="296"/>
      <c r="K82" s="296"/>
      <c r="L82" s="296"/>
      <c r="M82" s="22">
        <f t="shared" si="83"/>
        <v>1</v>
      </c>
      <c r="N82" s="231">
        <f t="shared" si="84"/>
        <v>0</v>
      </c>
      <c r="O82" s="231">
        <f t="shared" si="85"/>
        <v>0</v>
      </c>
      <c r="P82" s="231">
        <f t="shared" si="86"/>
        <v>0</v>
      </c>
      <c r="Q82" s="231">
        <f t="shared" si="87"/>
        <v>0</v>
      </c>
      <c r="R82" s="231">
        <f t="shared" si="88"/>
        <v>0</v>
      </c>
      <c r="S82" s="231">
        <f t="shared" si="89"/>
        <v>0</v>
      </c>
      <c r="T82" s="231">
        <f t="shared" si="90"/>
        <v>0</v>
      </c>
      <c r="U82" s="231">
        <f t="shared" si="91"/>
        <v>0</v>
      </c>
      <c r="V82" s="231">
        <f t="shared" si="92"/>
        <v>0</v>
      </c>
      <c r="W82" s="231">
        <f t="shared" si="81"/>
        <v>0</v>
      </c>
    </row>
    <row r="83" spans="1:23" s="192" customFormat="1" ht="12.6" customHeight="1">
      <c r="A83" s="243"/>
      <c r="B83" s="244"/>
      <c r="C83" s="244"/>
      <c r="D83" s="220">
        <f t="shared" ref="D83:V83" si="93">SUM(D76:D82)</f>
        <v>0</v>
      </c>
      <c r="E83" s="220">
        <f t="shared" si="93"/>
        <v>2</v>
      </c>
      <c r="F83" s="220">
        <f t="shared" si="93"/>
        <v>7</v>
      </c>
      <c r="G83" s="220">
        <f t="shared" si="93"/>
        <v>0</v>
      </c>
      <c r="H83" s="220">
        <f t="shared" si="93"/>
        <v>5</v>
      </c>
      <c r="I83" s="220">
        <f t="shared" si="93"/>
        <v>4</v>
      </c>
      <c r="J83" s="220">
        <f t="shared" si="93"/>
        <v>2</v>
      </c>
      <c r="K83" s="220">
        <f t="shared" si="93"/>
        <v>4</v>
      </c>
      <c r="L83" s="220">
        <f t="shared" si="93"/>
        <v>2</v>
      </c>
      <c r="M83" s="220">
        <f>SUM(M76:M82)</f>
        <v>26</v>
      </c>
      <c r="N83" s="232">
        <f>SUM(N76:N82)</f>
        <v>0</v>
      </c>
      <c r="O83" s="232">
        <f>SUM(O76:O82)</f>
        <v>0</v>
      </c>
      <c r="P83" s="232">
        <f t="shared" si="93"/>
        <v>0</v>
      </c>
      <c r="Q83" s="232">
        <f t="shared" si="93"/>
        <v>0</v>
      </c>
      <c r="R83" s="232">
        <f t="shared" si="93"/>
        <v>0</v>
      </c>
      <c r="S83" s="232">
        <f t="shared" si="93"/>
        <v>0</v>
      </c>
      <c r="T83" s="232">
        <f t="shared" si="93"/>
        <v>0</v>
      </c>
      <c r="U83" s="232">
        <f t="shared" si="93"/>
        <v>0</v>
      </c>
      <c r="V83" s="232">
        <f t="shared" si="93"/>
        <v>0</v>
      </c>
      <c r="W83" s="232">
        <f>SUM(W76:W82)</f>
        <v>0</v>
      </c>
    </row>
    <row r="84" spans="1:23" s="37" customFormat="1">
      <c r="A84" s="24" t="s">
        <v>107</v>
      </c>
      <c r="B84" s="24" t="s">
        <v>122</v>
      </c>
      <c r="C84" s="24" t="s">
        <v>348</v>
      </c>
      <c r="D84" s="296"/>
      <c r="E84" s="296"/>
      <c r="F84" s="296">
        <v>1</v>
      </c>
      <c r="G84" s="296">
        <v>1</v>
      </c>
      <c r="H84" s="296"/>
      <c r="I84" s="296">
        <v>1</v>
      </c>
      <c r="J84" s="296"/>
      <c r="K84" s="296">
        <v>1</v>
      </c>
      <c r="L84" s="296">
        <v>1</v>
      </c>
      <c r="M84" s="22">
        <f t="shared" ref="M84:M90" si="94">SUM(D84:L84)</f>
        <v>5</v>
      </c>
      <c r="N84" s="231">
        <f t="shared" ref="N84:N99" si="95">((D84*$E$137)*$F$137)/$G$137</f>
        <v>0</v>
      </c>
      <c r="O84" s="231">
        <f t="shared" ref="O84:O99" si="96">((E84*$E$136)*$F$136)/$G$136</f>
        <v>0</v>
      </c>
      <c r="P84" s="231">
        <f t="shared" ref="P84:P99" si="97">F84*$E$139*$F$139/$G$139</f>
        <v>0</v>
      </c>
      <c r="Q84" s="231">
        <f t="shared" ref="Q84:Q99" si="98">G84*$E$138*$F$138/$G$138</f>
        <v>0</v>
      </c>
      <c r="R84" s="231">
        <f t="shared" ref="R84:R99" si="99">H84*$E$140*$F$140/$G$140</f>
        <v>0</v>
      </c>
      <c r="S84" s="231">
        <f t="shared" ref="S84:S99" si="100">I84*$E$141*$F$141/$G$141</f>
        <v>0</v>
      </c>
      <c r="T84" s="231">
        <f t="shared" ref="T84:T99" si="101">J84*$E$144*$F$144/$G$144</f>
        <v>0</v>
      </c>
      <c r="U84" s="231">
        <f t="shared" ref="U84:U99" si="102">K84*$E$142*$F$142/$G$142</f>
        <v>0</v>
      </c>
      <c r="V84" s="231">
        <f t="shared" ref="V84:V99" si="103">L84*$E$143*$F$143/$G$143</f>
        <v>0</v>
      </c>
      <c r="W84" s="231">
        <f t="shared" si="81"/>
        <v>0</v>
      </c>
    </row>
    <row r="85" spans="1:23" s="37" customFormat="1">
      <c r="A85" s="24" t="s">
        <v>107</v>
      </c>
      <c r="B85" s="24" t="s">
        <v>122</v>
      </c>
      <c r="C85" s="24" t="s">
        <v>123</v>
      </c>
      <c r="D85" s="296"/>
      <c r="E85" s="296"/>
      <c r="F85" s="296"/>
      <c r="G85" s="296">
        <v>1</v>
      </c>
      <c r="H85" s="296"/>
      <c r="I85" s="296">
        <v>1</v>
      </c>
      <c r="J85" s="296"/>
      <c r="K85" s="296">
        <v>1</v>
      </c>
      <c r="L85" s="296"/>
      <c r="M85" s="22">
        <f t="shared" si="94"/>
        <v>3</v>
      </c>
      <c r="N85" s="231">
        <f t="shared" si="95"/>
        <v>0</v>
      </c>
      <c r="O85" s="231">
        <f t="shared" si="96"/>
        <v>0</v>
      </c>
      <c r="P85" s="231">
        <f t="shared" si="97"/>
        <v>0</v>
      </c>
      <c r="Q85" s="231">
        <f t="shared" si="98"/>
        <v>0</v>
      </c>
      <c r="R85" s="231">
        <f t="shared" si="99"/>
        <v>0</v>
      </c>
      <c r="S85" s="231">
        <f t="shared" si="100"/>
        <v>0</v>
      </c>
      <c r="T85" s="231">
        <f t="shared" si="101"/>
        <v>0</v>
      </c>
      <c r="U85" s="231">
        <f t="shared" si="102"/>
        <v>0</v>
      </c>
      <c r="V85" s="231">
        <f t="shared" si="103"/>
        <v>0</v>
      </c>
      <c r="W85" s="231">
        <f t="shared" si="81"/>
        <v>0</v>
      </c>
    </row>
    <row r="86" spans="1:23" s="37" customFormat="1">
      <c r="A86" s="24" t="s">
        <v>107</v>
      </c>
      <c r="B86" s="24" t="s">
        <v>122</v>
      </c>
      <c r="C86" s="24" t="s">
        <v>74</v>
      </c>
      <c r="D86" s="296"/>
      <c r="E86" s="296"/>
      <c r="F86" s="296">
        <v>1</v>
      </c>
      <c r="G86" s="296">
        <v>1</v>
      </c>
      <c r="H86" s="296"/>
      <c r="I86" s="296">
        <v>1</v>
      </c>
      <c r="J86" s="296"/>
      <c r="K86" s="296">
        <v>1</v>
      </c>
      <c r="L86" s="296"/>
      <c r="M86" s="22">
        <f t="shared" si="94"/>
        <v>4</v>
      </c>
      <c r="N86" s="231">
        <f t="shared" si="95"/>
        <v>0</v>
      </c>
      <c r="O86" s="231">
        <f t="shared" si="96"/>
        <v>0</v>
      </c>
      <c r="P86" s="231">
        <f t="shared" si="97"/>
        <v>0</v>
      </c>
      <c r="Q86" s="231">
        <f t="shared" si="98"/>
        <v>0</v>
      </c>
      <c r="R86" s="231">
        <f t="shared" si="99"/>
        <v>0</v>
      </c>
      <c r="S86" s="231">
        <f t="shared" si="100"/>
        <v>0</v>
      </c>
      <c r="T86" s="231">
        <f t="shared" si="101"/>
        <v>0</v>
      </c>
      <c r="U86" s="231">
        <f t="shared" si="102"/>
        <v>0</v>
      </c>
      <c r="V86" s="231">
        <f t="shared" si="103"/>
        <v>0</v>
      </c>
      <c r="W86" s="231">
        <f t="shared" si="81"/>
        <v>0</v>
      </c>
    </row>
    <row r="87" spans="1:23" s="37" customFormat="1">
      <c r="A87" s="475" t="s">
        <v>107</v>
      </c>
      <c r="B87" s="475" t="s">
        <v>124</v>
      </c>
      <c r="C87" s="475" t="s">
        <v>124</v>
      </c>
      <c r="D87" s="295"/>
      <c r="E87" s="295"/>
      <c r="F87" s="295"/>
      <c r="G87" s="295"/>
      <c r="H87" s="295">
        <v>1</v>
      </c>
      <c r="I87" s="295">
        <v>1</v>
      </c>
      <c r="J87" s="295"/>
      <c r="K87" s="295">
        <v>1</v>
      </c>
      <c r="L87" s="295">
        <v>1</v>
      </c>
      <c r="M87" s="22">
        <f t="shared" si="94"/>
        <v>4</v>
      </c>
      <c r="N87" s="231">
        <f t="shared" si="95"/>
        <v>0</v>
      </c>
      <c r="O87" s="231">
        <f t="shared" si="96"/>
        <v>0</v>
      </c>
      <c r="P87" s="231">
        <f t="shared" si="97"/>
        <v>0</v>
      </c>
      <c r="Q87" s="231">
        <f t="shared" si="98"/>
        <v>0</v>
      </c>
      <c r="R87" s="231">
        <f t="shared" si="99"/>
        <v>0</v>
      </c>
      <c r="S87" s="231">
        <f t="shared" si="100"/>
        <v>0</v>
      </c>
      <c r="T87" s="231">
        <f t="shared" si="101"/>
        <v>0</v>
      </c>
      <c r="U87" s="231">
        <f t="shared" si="102"/>
        <v>0</v>
      </c>
      <c r="V87" s="231">
        <f t="shared" si="103"/>
        <v>0</v>
      </c>
      <c r="W87" s="231">
        <f t="shared" si="81"/>
        <v>0</v>
      </c>
    </row>
    <row r="88" spans="1:23" s="37" customFormat="1">
      <c r="A88" s="475" t="s">
        <v>107</v>
      </c>
      <c r="B88" s="475" t="s">
        <v>124</v>
      </c>
      <c r="C88" s="475" t="s">
        <v>125</v>
      </c>
      <c r="D88" s="295"/>
      <c r="E88" s="295"/>
      <c r="F88" s="295"/>
      <c r="G88" s="295"/>
      <c r="H88" s="295">
        <v>1</v>
      </c>
      <c r="I88" s="295"/>
      <c r="J88" s="295"/>
      <c r="K88" s="295"/>
      <c r="L88" s="295"/>
      <c r="M88" s="22">
        <f t="shared" si="94"/>
        <v>1</v>
      </c>
      <c r="N88" s="231">
        <f t="shared" si="95"/>
        <v>0</v>
      </c>
      <c r="O88" s="231">
        <f t="shared" si="96"/>
        <v>0</v>
      </c>
      <c r="P88" s="231">
        <f t="shared" si="97"/>
        <v>0</v>
      </c>
      <c r="Q88" s="231">
        <f t="shared" si="98"/>
        <v>0</v>
      </c>
      <c r="R88" s="231">
        <f t="shared" si="99"/>
        <v>0</v>
      </c>
      <c r="S88" s="231">
        <f t="shared" si="100"/>
        <v>0</v>
      </c>
      <c r="T88" s="231">
        <f t="shared" si="101"/>
        <v>0</v>
      </c>
      <c r="U88" s="231">
        <f t="shared" si="102"/>
        <v>0</v>
      </c>
      <c r="V88" s="231">
        <f t="shared" si="103"/>
        <v>0</v>
      </c>
      <c r="W88" s="231">
        <f t="shared" si="81"/>
        <v>0</v>
      </c>
    </row>
    <row r="89" spans="1:23" s="37" customFormat="1">
      <c r="A89" s="475" t="s">
        <v>107</v>
      </c>
      <c r="B89" s="475" t="s">
        <v>124</v>
      </c>
      <c r="C89" s="475" t="s">
        <v>126</v>
      </c>
      <c r="D89" s="295"/>
      <c r="E89" s="295"/>
      <c r="F89" s="295"/>
      <c r="G89" s="295"/>
      <c r="H89" s="295">
        <v>1</v>
      </c>
      <c r="I89" s="295">
        <v>1</v>
      </c>
      <c r="J89" s="295"/>
      <c r="K89" s="295">
        <v>1</v>
      </c>
      <c r="L89" s="295">
        <v>1</v>
      </c>
      <c r="M89" s="22">
        <f t="shared" si="94"/>
        <v>4</v>
      </c>
      <c r="N89" s="231">
        <f t="shared" si="95"/>
        <v>0</v>
      </c>
      <c r="O89" s="231">
        <f t="shared" si="96"/>
        <v>0</v>
      </c>
      <c r="P89" s="231">
        <f t="shared" si="97"/>
        <v>0</v>
      </c>
      <c r="Q89" s="231">
        <f t="shared" si="98"/>
        <v>0</v>
      </c>
      <c r="R89" s="231">
        <f t="shared" si="99"/>
        <v>0</v>
      </c>
      <c r="S89" s="231">
        <f t="shared" si="100"/>
        <v>0</v>
      </c>
      <c r="T89" s="231">
        <f t="shared" si="101"/>
        <v>0</v>
      </c>
      <c r="U89" s="231">
        <f t="shared" si="102"/>
        <v>0</v>
      </c>
      <c r="V89" s="231">
        <f t="shared" si="103"/>
        <v>0</v>
      </c>
      <c r="W89" s="231">
        <f t="shared" si="81"/>
        <v>0</v>
      </c>
    </row>
    <row r="90" spans="1:23" s="37" customFormat="1">
      <c r="A90" s="475" t="s">
        <v>107</v>
      </c>
      <c r="B90" s="475" t="s">
        <v>124</v>
      </c>
      <c r="C90" s="475" t="s">
        <v>127</v>
      </c>
      <c r="D90" s="295"/>
      <c r="E90" s="295"/>
      <c r="F90" s="295"/>
      <c r="G90" s="295"/>
      <c r="H90" s="295">
        <v>1</v>
      </c>
      <c r="I90" s="295">
        <v>1</v>
      </c>
      <c r="J90" s="295"/>
      <c r="K90" s="295"/>
      <c r="L90" s="295">
        <v>1</v>
      </c>
      <c r="M90" s="22">
        <f t="shared" si="94"/>
        <v>3</v>
      </c>
      <c r="N90" s="231">
        <f t="shared" si="95"/>
        <v>0</v>
      </c>
      <c r="O90" s="231">
        <f t="shared" si="96"/>
        <v>0</v>
      </c>
      <c r="P90" s="231">
        <f t="shared" si="97"/>
        <v>0</v>
      </c>
      <c r="Q90" s="231">
        <f t="shared" si="98"/>
        <v>0</v>
      </c>
      <c r="R90" s="231">
        <f t="shared" si="99"/>
        <v>0</v>
      </c>
      <c r="S90" s="231">
        <f t="shared" si="100"/>
        <v>0</v>
      </c>
      <c r="T90" s="231">
        <f t="shared" si="101"/>
        <v>0</v>
      </c>
      <c r="U90" s="231">
        <f t="shared" si="102"/>
        <v>0</v>
      </c>
      <c r="V90" s="231">
        <f t="shared" si="103"/>
        <v>0</v>
      </c>
      <c r="W90" s="231">
        <f t="shared" si="81"/>
        <v>0</v>
      </c>
    </row>
    <row r="91" spans="1:23" s="37" customFormat="1">
      <c r="A91" s="475" t="s">
        <v>107</v>
      </c>
      <c r="B91" s="475" t="s">
        <v>128</v>
      </c>
      <c r="C91" s="475" t="s">
        <v>416</v>
      </c>
      <c r="D91" s="295"/>
      <c r="E91" s="295">
        <v>0</v>
      </c>
      <c r="F91" s="295">
        <v>10</v>
      </c>
      <c r="G91" s="295">
        <v>0</v>
      </c>
      <c r="H91" s="295">
        <v>1</v>
      </c>
      <c r="I91" s="295">
        <v>0</v>
      </c>
      <c r="J91" s="295">
        <v>0</v>
      </c>
      <c r="K91" s="295">
        <v>0</v>
      </c>
      <c r="L91" s="295">
        <v>1</v>
      </c>
      <c r="M91" s="22">
        <f t="shared" ref="M91:M99" si="104">SUM(D91:L91)</f>
        <v>12</v>
      </c>
      <c r="N91" s="231">
        <f t="shared" si="95"/>
        <v>0</v>
      </c>
      <c r="O91" s="231">
        <f t="shared" si="96"/>
        <v>0</v>
      </c>
      <c r="P91" s="231">
        <f t="shared" si="97"/>
        <v>0</v>
      </c>
      <c r="Q91" s="231">
        <f t="shared" si="98"/>
        <v>0</v>
      </c>
      <c r="R91" s="231">
        <f t="shared" si="99"/>
        <v>0</v>
      </c>
      <c r="S91" s="231">
        <f t="shared" si="100"/>
        <v>0</v>
      </c>
      <c r="T91" s="231">
        <f t="shared" si="101"/>
        <v>0</v>
      </c>
      <c r="U91" s="231">
        <f t="shared" si="102"/>
        <v>0</v>
      </c>
      <c r="V91" s="231">
        <f t="shared" si="103"/>
        <v>0</v>
      </c>
      <c r="W91" s="231">
        <f t="shared" si="81"/>
        <v>0</v>
      </c>
    </row>
    <row r="92" spans="1:23" s="37" customFormat="1">
      <c r="A92" s="475" t="s">
        <v>107</v>
      </c>
      <c r="B92" s="475" t="s">
        <v>128</v>
      </c>
      <c r="C92" s="475" t="s">
        <v>129</v>
      </c>
      <c r="D92" s="295"/>
      <c r="E92" s="295">
        <v>0</v>
      </c>
      <c r="F92" s="295">
        <v>0</v>
      </c>
      <c r="G92" s="295">
        <v>0</v>
      </c>
      <c r="H92" s="295">
        <v>0</v>
      </c>
      <c r="I92" s="295">
        <v>0</v>
      </c>
      <c r="J92" s="295">
        <v>0</v>
      </c>
      <c r="K92" s="295">
        <v>0</v>
      </c>
      <c r="L92" s="295">
        <v>0</v>
      </c>
      <c r="M92" s="22">
        <f t="shared" si="104"/>
        <v>0</v>
      </c>
      <c r="N92" s="231">
        <f t="shared" si="95"/>
        <v>0</v>
      </c>
      <c r="O92" s="231">
        <f t="shared" si="96"/>
        <v>0</v>
      </c>
      <c r="P92" s="231">
        <f t="shared" si="97"/>
        <v>0</v>
      </c>
      <c r="Q92" s="231">
        <f t="shared" si="98"/>
        <v>0</v>
      </c>
      <c r="R92" s="231">
        <f t="shared" si="99"/>
        <v>0</v>
      </c>
      <c r="S92" s="231">
        <f t="shared" si="100"/>
        <v>0</v>
      </c>
      <c r="T92" s="231">
        <f t="shared" si="101"/>
        <v>0</v>
      </c>
      <c r="U92" s="231">
        <f t="shared" si="102"/>
        <v>0</v>
      </c>
      <c r="V92" s="231">
        <f t="shared" si="103"/>
        <v>0</v>
      </c>
      <c r="W92" s="231">
        <f t="shared" si="81"/>
        <v>0</v>
      </c>
    </row>
    <row r="93" spans="1:23" s="37" customFormat="1">
      <c r="A93" s="475" t="s">
        <v>107</v>
      </c>
      <c r="B93" s="475" t="s">
        <v>128</v>
      </c>
      <c r="C93" s="475" t="s">
        <v>130</v>
      </c>
      <c r="D93" s="295"/>
      <c r="E93" s="295">
        <v>0</v>
      </c>
      <c r="F93" s="295">
        <v>0</v>
      </c>
      <c r="G93" s="295">
        <v>0</v>
      </c>
      <c r="H93" s="295">
        <v>0</v>
      </c>
      <c r="I93" s="295">
        <v>0</v>
      </c>
      <c r="J93" s="295">
        <v>0</v>
      </c>
      <c r="K93" s="295">
        <v>0</v>
      </c>
      <c r="L93" s="295">
        <v>0</v>
      </c>
      <c r="M93" s="22">
        <f t="shared" si="104"/>
        <v>0</v>
      </c>
      <c r="N93" s="231">
        <f t="shared" si="95"/>
        <v>0</v>
      </c>
      <c r="O93" s="231">
        <f t="shared" si="96"/>
        <v>0</v>
      </c>
      <c r="P93" s="231">
        <f t="shared" si="97"/>
        <v>0</v>
      </c>
      <c r="Q93" s="231">
        <f t="shared" si="98"/>
        <v>0</v>
      </c>
      <c r="R93" s="231">
        <f t="shared" si="99"/>
        <v>0</v>
      </c>
      <c r="S93" s="231">
        <f t="shared" si="100"/>
        <v>0</v>
      </c>
      <c r="T93" s="231">
        <f t="shared" si="101"/>
        <v>0</v>
      </c>
      <c r="U93" s="231">
        <f t="shared" si="102"/>
        <v>0</v>
      </c>
      <c r="V93" s="231">
        <f t="shared" si="103"/>
        <v>0</v>
      </c>
      <c r="W93" s="231">
        <f t="shared" si="81"/>
        <v>0</v>
      </c>
    </row>
    <row r="94" spans="1:23" s="37" customFormat="1">
      <c r="A94" s="475" t="s">
        <v>107</v>
      </c>
      <c r="B94" s="475" t="s">
        <v>128</v>
      </c>
      <c r="C94" s="475" t="s">
        <v>116</v>
      </c>
      <c r="D94" s="295"/>
      <c r="E94" s="295">
        <v>0</v>
      </c>
      <c r="F94" s="295">
        <v>1</v>
      </c>
      <c r="G94" s="295">
        <v>0</v>
      </c>
      <c r="H94" s="295">
        <v>1</v>
      </c>
      <c r="I94" s="295">
        <v>1</v>
      </c>
      <c r="J94" s="295">
        <v>0</v>
      </c>
      <c r="K94" s="295">
        <v>0</v>
      </c>
      <c r="L94" s="295">
        <v>1</v>
      </c>
      <c r="M94" s="22">
        <f t="shared" si="104"/>
        <v>4</v>
      </c>
      <c r="N94" s="231">
        <f t="shared" si="95"/>
        <v>0</v>
      </c>
      <c r="O94" s="231">
        <f t="shared" si="96"/>
        <v>0</v>
      </c>
      <c r="P94" s="231">
        <f t="shared" si="97"/>
        <v>0</v>
      </c>
      <c r="Q94" s="231">
        <f t="shared" si="98"/>
        <v>0</v>
      </c>
      <c r="R94" s="231">
        <f t="shared" si="99"/>
        <v>0</v>
      </c>
      <c r="S94" s="231">
        <f t="shared" si="100"/>
        <v>0</v>
      </c>
      <c r="T94" s="231">
        <f t="shared" si="101"/>
        <v>0</v>
      </c>
      <c r="U94" s="231">
        <f t="shared" si="102"/>
        <v>0</v>
      </c>
      <c r="V94" s="231">
        <f t="shared" si="103"/>
        <v>0</v>
      </c>
      <c r="W94" s="231">
        <f t="shared" si="81"/>
        <v>0</v>
      </c>
    </row>
    <row r="95" spans="1:23" s="37" customFormat="1">
      <c r="A95" s="475" t="s">
        <v>107</v>
      </c>
      <c r="B95" s="475" t="s">
        <v>128</v>
      </c>
      <c r="C95" s="475" t="s">
        <v>117</v>
      </c>
      <c r="D95" s="295"/>
      <c r="E95" s="295">
        <v>1</v>
      </c>
      <c r="F95" s="295">
        <v>0</v>
      </c>
      <c r="G95" s="295">
        <v>0</v>
      </c>
      <c r="H95" s="295">
        <v>0</v>
      </c>
      <c r="I95" s="295">
        <v>1</v>
      </c>
      <c r="J95" s="295">
        <v>0</v>
      </c>
      <c r="K95" s="295">
        <v>0</v>
      </c>
      <c r="L95" s="295">
        <v>0</v>
      </c>
      <c r="M95" s="22">
        <f t="shared" si="104"/>
        <v>2</v>
      </c>
      <c r="N95" s="231">
        <f t="shared" si="95"/>
        <v>0</v>
      </c>
      <c r="O95" s="231">
        <f t="shared" si="96"/>
        <v>0</v>
      </c>
      <c r="P95" s="231">
        <f t="shared" si="97"/>
        <v>0</v>
      </c>
      <c r="Q95" s="231">
        <f t="shared" si="98"/>
        <v>0</v>
      </c>
      <c r="R95" s="231">
        <f t="shared" si="99"/>
        <v>0</v>
      </c>
      <c r="S95" s="231">
        <f t="shared" si="100"/>
        <v>0</v>
      </c>
      <c r="T95" s="231">
        <f t="shared" si="101"/>
        <v>0</v>
      </c>
      <c r="U95" s="231">
        <f t="shared" si="102"/>
        <v>0</v>
      </c>
      <c r="V95" s="231">
        <f t="shared" si="103"/>
        <v>0</v>
      </c>
      <c r="W95" s="231">
        <f t="shared" si="81"/>
        <v>0</v>
      </c>
    </row>
    <row r="96" spans="1:23" s="37" customFormat="1">
      <c r="A96" s="475" t="s">
        <v>107</v>
      </c>
      <c r="B96" s="475" t="s">
        <v>128</v>
      </c>
      <c r="C96" s="475" t="s">
        <v>118</v>
      </c>
      <c r="D96" s="295"/>
      <c r="E96" s="295">
        <v>0</v>
      </c>
      <c r="F96" s="295">
        <v>0</v>
      </c>
      <c r="G96" s="295">
        <v>0</v>
      </c>
      <c r="H96" s="295">
        <v>1</v>
      </c>
      <c r="I96" s="295">
        <v>0</v>
      </c>
      <c r="J96" s="295">
        <v>0</v>
      </c>
      <c r="K96" s="295">
        <v>0</v>
      </c>
      <c r="L96" s="295">
        <v>0</v>
      </c>
      <c r="M96" s="22">
        <f t="shared" si="104"/>
        <v>1</v>
      </c>
      <c r="N96" s="231">
        <f t="shared" si="95"/>
        <v>0</v>
      </c>
      <c r="O96" s="231">
        <f t="shared" si="96"/>
        <v>0</v>
      </c>
      <c r="P96" s="231">
        <f t="shared" si="97"/>
        <v>0</v>
      </c>
      <c r="Q96" s="231">
        <f t="shared" si="98"/>
        <v>0</v>
      </c>
      <c r="R96" s="231">
        <f t="shared" si="99"/>
        <v>0</v>
      </c>
      <c r="S96" s="231">
        <f t="shared" si="100"/>
        <v>0</v>
      </c>
      <c r="T96" s="231">
        <f t="shared" si="101"/>
        <v>0</v>
      </c>
      <c r="U96" s="231">
        <f t="shared" si="102"/>
        <v>0</v>
      </c>
      <c r="V96" s="231">
        <f t="shared" si="103"/>
        <v>0</v>
      </c>
      <c r="W96" s="231">
        <f t="shared" si="81"/>
        <v>0</v>
      </c>
    </row>
    <row r="97" spans="1:23" s="37" customFormat="1">
      <c r="A97" s="475" t="s">
        <v>107</v>
      </c>
      <c r="B97" s="475" t="s">
        <v>128</v>
      </c>
      <c r="C97" s="475" t="s">
        <v>119</v>
      </c>
      <c r="D97" s="295"/>
      <c r="E97" s="295">
        <v>1</v>
      </c>
      <c r="F97" s="295">
        <v>0</v>
      </c>
      <c r="G97" s="295">
        <v>0</v>
      </c>
      <c r="H97" s="295">
        <v>1</v>
      </c>
      <c r="I97" s="295">
        <v>0</v>
      </c>
      <c r="J97" s="295">
        <v>0</v>
      </c>
      <c r="K97" s="295">
        <v>0</v>
      </c>
      <c r="L97" s="295">
        <v>1</v>
      </c>
      <c r="M97" s="22">
        <f t="shared" si="104"/>
        <v>3</v>
      </c>
      <c r="N97" s="231">
        <f t="shared" si="95"/>
        <v>0</v>
      </c>
      <c r="O97" s="231">
        <f t="shared" si="96"/>
        <v>0</v>
      </c>
      <c r="P97" s="231">
        <f t="shared" si="97"/>
        <v>0</v>
      </c>
      <c r="Q97" s="231">
        <f t="shared" si="98"/>
        <v>0</v>
      </c>
      <c r="R97" s="231">
        <f t="shared" si="99"/>
        <v>0</v>
      </c>
      <c r="S97" s="231">
        <f t="shared" si="100"/>
        <v>0</v>
      </c>
      <c r="T97" s="231">
        <f t="shared" si="101"/>
        <v>0</v>
      </c>
      <c r="U97" s="231">
        <f t="shared" si="102"/>
        <v>0</v>
      </c>
      <c r="V97" s="231">
        <f t="shared" si="103"/>
        <v>0</v>
      </c>
      <c r="W97" s="231">
        <f t="shared" si="81"/>
        <v>0</v>
      </c>
    </row>
    <row r="98" spans="1:23" s="37" customFormat="1">
      <c r="A98" s="475" t="s">
        <v>107</v>
      </c>
      <c r="B98" s="475" t="s">
        <v>128</v>
      </c>
      <c r="C98" s="475" t="s">
        <v>120</v>
      </c>
      <c r="D98" s="295"/>
      <c r="E98" s="295">
        <v>0</v>
      </c>
      <c r="F98" s="295">
        <v>0</v>
      </c>
      <c r="G98" s="295">
        <v>0</v>
      </c>
      <c r="H98" s="295">
        <v>0</v>
      </c>
      <c r="I98" s="295">
        <v>1</v>
      </c>
      <c r="J98" s="295">
        <v>0</v>
      </c>
      <c r="K98" s="295">
        <v>0</v>
      </c>
      <c r="L98" s="295">
        <v>1</v>
      </c>
      <c r="M98" s="22">
        <f t="shared" si="104"/>
        <v>2</v>
      </c>
      <c r="N98" s="231">
        <f t="shared" si="95"/>
        <v>0</v>
      </c>
      <c r="O98" s="231">
        <f t="shared" si="96"/>
        <v>0</v>
      </c>
      <c r="P98" s="231">
        <f t="shared" si="97"/>
        <v>0</v>
      </c>
      <c r="Q98" s="231">
        <f t="shared" si="98"/>
        <v>0</v>
      </c>
      <c r="R98" s="231">
        <f t="shared" si="99"/>
        <v>0</v>
      </c>
      <c r="S98" s="231">
        <f t="shared" si="100"/>
        <v>0</v>
      </c>
      <c r="T98" s="231">
        <f t="shared" si="101"/>
        <v>0</v>
      </c>
      <c r="U98" s="231">
        <f t="shared" si="102"/>
        <v>0</v>
      </c>
      <c r="V98" s="231">
        <f t="shared" si="103"/>
        <v>0</v>
      </c>
      <c r="W98" s="231">
        <f t="shared" si="81"/>
        <v>0</v>
      </c>
    </row>
    <row r="99" spans="1:23" s="37" customFormat="1">
      <c r="A99" s="475" t="s">
        <v>107</v>
      </c>
      <c r="B99" s="475" t="s">
        <v>128</v>
      </c>
      <c r="C99" s="475" t="s">
        <v>121</v>
      </c>
      <c r="D99" s="295"/>
      <c r="E99" s="295">
        <v>0</v>
      </c>
      <c r="F99" s="295">
        <v>0</v>
      </c>
      <c r="G99" s="295">
        <v>0</v>
      </c>
      <c r="H99" s="295">
        <v>2</v>
      </c>
      <c r="I99" s="295">
        <v>0</v>
      </c>
      <c r="J99" s="295">
        <v>0</v>
      </c>
      <c r="K99" s="295">
        <v>0</v>
      </c>
      <c r="L99" s="295">
        <v>0</v>
      </c>
      <c r="M99" s="22">
        <f t="shared" si="104"/>
        <v>2</v>
      </c>
      <c r="N99" s="231">
        <f t="shared" si="95"/>
        <v>0</v>
      </c>
      <c r="O99" s="231">
        <f t="shared" si="96"/>
        <v>0</v>
      </c>
      <c r="P99" s="231">
        <f t="shared" si="97"/>
        <v>0</v>
      </c>
      <c r="Q99" s="231">
        <f t="shared" si="98"/>
        <v>0</v>
      </c>
      <c r="R99" s="231">
        <f t="shared" si="99"/>
        <v>0</v>
      </c>
      <c r="S99" s="231">
        <f t="shared" si="100"/>
        <v>0</v>
      </c>
      <c r="T99" s="231">
        <f t="shared" si="101"/>
        <v>0</v>
      </c>
      <c r="U99" s="231">
        <f t="shared" si="102"/>
        <v>0</v>
      </c>
      <c r="V99" s="231">
        <f t="shared" si="103"/>
        <v>0</v>
      </c>
      <c r="W99" s="231">
        <f t="shared" si="81"/>
        <v>0</v>
      </c>
    </row>
    <row r="100" spans="1:23" s="192" customFormat="1" ht="12.6" customHeight="1">
      <c r="A100" s="243"/>
      <c r="B100" s="244"/>
      <c r="C100" s="244"/>
      <c r="D100" s="220">
        <f>SUM(D84:D99)</f>
        <v>0</v>
      </c>
      <c r="E100" s="220">
        <f t="shared" ref="E100:L100" si="105">SUM(E84:E99)</f>
        <v>2</v>
      </c>
      <c r="F100" s="220">
        <f t="shared" si="105"/>
        <v>13</v>
      </c>
      <c r="G100" s="220">
        <f t="shared" si="105"/>
        <v>3</v>
      </c>
      <c r="H100" s="220">
        <f t="shared" si="105"/>
        <v>10</v>
      </c>
      <c r="I100" s="220">
        <f t="shared" si="105"/>
        <v>9</v>
      </c>
      <c r="J100" s="220">
        <f t="shared" si="105"/>
        <v>0</v>
      </c>
      <c r="K100" s="220">
        <f t="shared" si="105"/>
        <v>5</v>
      </c>
      <c r="L100" s="220">
        <f t="shared" si="105"/>
        <v>8</v>
      </c>
      <c r="M100" s="220">
        <f>SUM(M84:M99)</f>
        <v>50</v>
      </c>
      <c r="N100" s="232">
        <f>SUM(N84:N99)</f>
        <v>0</v>
      </c>
      <c r="O100" s="232">
        <f t="shared" ref="O100:W100" si="106">SUM(O84:O99)</f>
        <v>0</v>
      </c>
      <c r="P100" s="232">
        <f t="shared" si="106"/>
        <v>0</v>
      </c>
      <c r="Q100" s="232">
        <f t="shared" si="106"/>
        <v>0</v>
      </c>
      <c r="R100" s="232">
        <f t="shared" si="106"/>
        <v>0</v>
      </c>
      <c r="S100" s="232">
        <f t="shared" si="106"/>
        <v>0</v>
      </c>
      <c r="T100" s="232">
        <f t="shared" si="106"/>
        <v>0</v>
      </c>
      <c r="U100" s="232">
        <f t="shared" si="106"/>
        <v>0</v>
      </c>
      <c r="V100" s="232">
        <f t="shared" si="106"/>
        <v>0</v>
      </c>
      <c r="W100" s="232">
        <f t="shared" si="106"/>
        <v>0</v>
      </c>
    </row>
    <row r="101" spans="1:23" s="37" customFormat="1">
      <c r="A101" s="24" t="s">
        <v>108</v>
      </c>
      <c r="B101" s="24" t="s">
        <v>109</v>
      </c>
      <c r="C101" s="24" t="s">
        <v>83</v>
      </c>
      <c r="D101" s="398"/>
      <c r="E101" s="297">
        <v>1</v>
      </c>
      <c r="F101" s="298"/>
      <c r="G101" s="298"/>
      <c r="H101" s="298"/>
      <c r="I101" s="298">
        <v>1</v>
      </c>
      <c r="J101" s="298"/>
      <c r="K101" s="298">
        <v>1</v>
      </c>
      <c r="L101" s="298">
        <v>1</v>
      </c>
      <c r="M101" s="22">
        <f t="shared" ref="M101:M120" si="107">SUM(D101:L101)</f>
        <v>4</v>
      </c>
      <c r="N101" s="231">
        <f t="shared" ref="N101:N113" si="108">((D101*$E$137)*$F$137)/$G$137</f>
        <v>0</v>
      </c>
      <c r="O101" s="231">
        <f t="shared" ref="O101:O113" si="109">((E101*$E$136)*$F$136)/$G$136</f>
        <v>0</v>
      </c>
      <c r="P101" s="231">
        <f t="shared" ref="P101:P113" si="110">F101*$E$139*$F$139/$G$139</f>
        <v>0</v>
      </c>
      <c r="Q101" s="231">
        <f t="shared" ref="Q101:Q113" si="111">G101*$E$138*$F$138/$G$138</f>
        <v>0</v>
      </c>
      <c r="R101" s="231">
        <f t="shared" ref="R101:R113" si="112">H101*$E$140*$F$140/$G$140</f>
        <v>0</v>
      </c>
      <c r="S101" s="231">
        <f t="shared" ref="S101:S113" si="113">I101*$E$141*$F$141/$G$141</f>
        <v>0</v>
      </c>
      <c r="T101" s="231">
        <f t="shared" ref="T101:T113" si="114">J101*$E$144*$F$144/$G$144</f>
        <v>0</v>
      </c>
      <c r="U101" s="231">
        <f t="shared" ref="U101:U113" si="115">K101*$E$142*$F$142/$G$142</f>
        <v>0</v>
      </c>
      <c r="V101" s="231">
        <f t="shared" ref="V101:V113" si="116">L101*$E$143*$F$143/$G$143</f>
        <v>0</v>
      </c>
      <c r="W101" s="231">
        <f t="shared" si="81"/>
        <v>0</v>
      </c>
    </row>
    <row r="102" spans="1:23" s="37" customFormat="1">
      <c r="A102" s="24" t="s">
        <v>108</v>
      </c>
      <c r="B102" s="24" t="s">
        <v>109</v>
      </c>
      <c r="C102" s="24" t="s">
        <v>89</v>
      </c>
      <c r="D102" s="296"/>
      <c r="E102" s="296">
        <v>1</v>
      </c>
      <c r="F102" s="296"/>
      <c r="G102" s="296">
        <v>1</v>
      </c>
      <c r="H102" s="296"/>
      <c r="I102" s="296">
        <v>1</v>
      </c>
      <c r="J102" s="296"/>
      <c r="K102" s="296">
        <v>1</v>
      </c>
      <c r="L102" s="296"/>
      <c r="M102" s="22">
        <f t="shared" si="107"/>
        <v>4</v>
      </c>
      <c r="N102" s="231">
        <f t="shared" si="108"/>
        <v>0</v>
      </c>
      <c r="O102" s="231">
        <f t="shared" si="109"/>
        <v>0</v>
      </c>
      <c r="P102" s="231">
        <f t="shared" si="110"/>
        <v>0</v>
      </c>
      <c r="Q102" s="231">
        <f t="shared" si="111"/>
        <v>0</v>
      </c>
      <c r="R102" s="231">
        <f t="shared" si="112"/>
        <v>0</v>
      </c>
      <c r="S102" s="231">
        <f t="shared" si="113"/>
        <v>0</v>
      </c>
      <c r="T102" s="231">
        <f t="shared" si="114"/>
        <v>0</v>
      </c>
      <c r="U102" s="231">
        <f t="shared" si="115"/>
        <v>0</v>
      </c>
      <c r="V102" s="231">
        <f t="shared" si="116"/>
        <v>0</v>
      </c>
      <c r="W102" s="231">
        <f t="shared" si="81"/>
        <v>0</v>
      </c>
    </row>
    <row r="103" spans="1:23" s="37" customFormat="1">
      <c r="A103" s="24" t="s">
        <v>108</v>
      </c>
      <c r="B103" s="24" t="s">
        <v>109</v>
      </c>
      <c r="C103" s="24" t="s">
        <v>360</v>
      </c>
      <c r="D103" s="296"/>
      <c r="E103" s="296"/>
      <c r="F103" s="296"/>
      <c r="G103" s="296"/>
      <c r="H103" s="296"/>
      <c r="I103" s="296">
        <v>1</v>
      </c>
      <c r="J103" s="296"/>
      <c r="K103" s="296">
        <v>1</v>
      </c>
      <c r="L103" s="296"/>
      <c r="M103" s="22">
        <f t="shared" si="107"/>
        <v>2</v>
      </c>
      <c r="N103" s="231">
        <f t="shared" si="108"/>
        <v>0</v>
      </c>
      <c r="O103" s="231">
        <f t="shared" si="109"/>
        <v>0</v>
      </c>
      <c r="P103" s="231">
        <f t="shared" si="110"/>
        <v>0</v>
      </c>
      <c r="Q103" s="231">
        <f t="shared" si="111"/>
        <v>0</v>
      </c>
      <c r="R103" s="231">
        <f t="shared" si="112"/>
        <v>0</v>
      </c>
      <c r="S103" s="231">
        <f t="shared" si="113"/>
        <v>0</v>
      </c>
      <c r="T103" s="231">
        <f t="shared" si="114"/>
        <v>0</v>
      </c>
      <c r="U103" s="231">
        <f t="shared" si="115"/>
        <v>0</v>
      </c>
      <c r="V103" s="231">
        <f t="shared" si="116"/>
        <v>0</v>
      </c>
      <c r="W103" s="231">
        <f t="shared" si="81"/>
        <v>0</v>
      </c>
    </row>
    <row r="104" spans="1:23" s="37" customFormat="1">
      <c r="A104" s="24" t="s">
        <v>108</v>
      </c>
      <c r="B104" s="24" t="s">
        <v>109</v>
      </c>
      <c r="C104" s="24" t="s">
        <v>75</v>
      </c>
      <c r="D104" s="296"/>
      <c r="E104" s="296">
        <v>1</v>
      </c>
      <c r="F104" s="296">
        <v>1</v>
      </c>
      <c r="G104" s="296"/>
      <c r="H104" s="296"/>
      <c r="I104" s="296">
        <v>1</v>
      </c>
      <c r="J104" s="296"/>
      <c r="K104" s="296">
        <v>1</v>
      </c>
      <c r="L104" s="296">
        <v>1</v>
      </c>
      <c r="M104" s="22">
        <f t="shared" si="107"/>
        <v>5</v>
      </c>
      <c r="N104" s="231">
        <f t="shared" si="108"/>
        <v>0</v>
      </c>
      <c r="O104" s="231">
        <f t="shared" si="109"/>
        <v>0</v>
      </c>
      <c r="P104" s="231">
        <f t="shared" si="110"/>
        <v>0</v>
      </c>
      <c r="Q104" s="231">
        <f t="shared" si="111"/>
        <v>0</v>
      </c>
      <c r="R104" s="231">
        <f t="shared" si="112"/>
        <v>0</v>
      </c>
      <c r="S104" s="231">
        <f t="shared" si="113"/>
        <v>0</v>
      </c>
      <c r="T104" s="231">
        <f t="shared" si="114"/>
        <v>0</v>
      </c>
      <c r="U104" s="231">
        <f t="shared" si="115"/>
        <v>0</v>
      </c>
      <c r="V104" s="231">
        <f t="shared" si="116"/>
        <v>0</v>
      </c>
      <c r="W104" s="231">
        <f t="shared" si="81"/>
        <v>0</v>
      </c>
    </row>
    <row r="105" spans="1:23" s="37" customFormat="1">
      <c r="A105" s="24" t="s">
        <v>108</v>
      </c>
      <c r="B105" s="24" t="s">
        <v>109</v>
      </c>
      <c r="C105" s="24" t="s">
        <v>76</v>
      </c>
      <c r="D105" s="296"/>
      <c r="E105" s="296"/>
      <c r="F105" s="296"/>
      <c r="G105" s="296"/>
      <c r="H105" s="296"/>
      <c r="I105" s="296"/>
      <c r="J105" s="296"/>
      <c r="K105" s="296"/>
      <c r="L105" s="296"/>
      <c r="M105" s="22">
        <f t="shared" si="107"/>
        <v>0</v>
      </c>
      <c r="N105" s="231">
        <f t="shared" si="108"/>
        <v>0</v>
      </c>
      <c r="O105" s="231">
        <f t="shared" si="109"/>
        <v>0</v>
      </c>
      <c r="P105" s="231">
        <f t="shared" si="110"/>
        <v>0</v>
      </c>
      <c r="Q105" s="231">
        <f t="shared" si="111"/>
        <v>0</v>
      </c>
      <c r="R105" s="231">
        <f t="shared" si="112"/>
        <v>0</v>
      </c>
      <c r="S105" s="231">
        <f t="shared" si="113"/>
        <v>0</v>
      </c>
      <c r="T105" s="231">
        <f t="shared" si="114"/>
        <v>0</v>
      </c>
      <c r="U105" s="231">
        <f t="shared" si="115"/>
        <v>0</v>
      </c>
      <c r="V105" s="231">
        <f t="shared" si="116"/>
        <v>0</v>
      </c>
      <c r="W105" s="231">
        <f t="shared" si="81"/>
        <v>0</v>
      </c>
    </row>
    <row r="106" spans="1:23" s="37" customFormat="1">
      <c r="A106" s="24" t="s">
        <v>108</v>
      </c>
      <c r="B106" s="24" t="s">
        <v>109</v>
      </c>
      <c r="C106" s="24" t="s">
        <v>91</v>
      </c>
      <c r="D106" s="296"/>
      <c r="E106" s="296"/>
      <c r="F106" s="296"/>
      <c r="G106" s="296"/>
      <c r="H106" s="296">
        <v>1</v>
      </c>
      <c r="I106" s="296"/>
      <c r="J106" s="296"/>
      <c r="K106" s="296"/>
      <c r="L106" s="296">
        <v>1</v>
      </c>
      <c r="M106" s="22">
        <f t="shared" si="107"/>
        <v>2</v>
      </c>
      <c r="N106" s="231">
        <f t="shared" si="108"/>
        <v>0</v>
      </c>
      <c r="O106" s="231">
        <f t="shared" si="109"/>
        <v>0</v>
      </c>
      <c r="P106" s="231">
        <f t="shared" si="110"/>
        <v>0</v>
      </c>
      <c r="Q106" s="231">
        <f t="shared" si="111"/>
        <v>0</v>
      </c>
      <c r="R106" s="231">
        <f t="shared" si="112"/>
        <v>0</v>
      </c>
      <c r="S106" s="231">
        <f t="shared" si="113"/>
        <v>0</v>
      </c>
      <c r="T106" s="231">
        <f t="shared" si="114"/>
        <v>0</v>
      </c>
      <c r="U106" s="231">
        <f t="shared" si="115"/>
        <v>0</v>
      </c>
      <c r="V106" s="231">
        <f t="shared" si="116"/>
        <v>0</v>
      </c>
      <c r="W106" s="231">
        <f t="shared" si="81"/>
        <v>0</v>
      </c>
    </row>
    <row r="107" spans="1:23" s="37" customFormat="1">
      <c r="A107" s="24" t="s">
        <v>108</v>
      </c>
      <c r="B107" s="24" t="s">
        <v>109</v>
      </c>
      <c r="C107" s="24" t="s">
        <v>92</v>
      </c>
      <c r="D107" s="297"/>
      <c r="E107" s="297"/>
      <c r="F107" s="297"/>
      <c r="G107" s="297"/>
      <c r="H107" s="297"/>
      <c r="I107" s="297"/>
      <c r="J107" s="297"/>
      <c r="K107" s="297"/>
      <c r="L107" s="297"/>
      <c r="M107" s="22">
        <f t="shared" si="107"/>
        <v>0</v>
      </c>
      <c r="N107" s="231">
        <f t="shared" si="108"/>
        <v>0</v>
      </c>
      <c r="O107" s="231">
        <f t="shared" si="109"/>
        <v>0</v>
      </c>
      <c r="P107" s="231">
        <f t="shared" si="110"/>
        <v>0</v>
      </c>
      <c r="Q107" s="231">
        <f t="shared" si="111"/>
        <v>0</v>
      </c>
      <c r="R107" s="231">
        <f t="shared" si="112"/>
        <v>0</v>
      </c>
      <c r="S107" s="231">
        <f t="shared" si="113"/>
        <v>0</v>
      </c>
      <c r="T107" s="231">
        <f t="shared" si="114"/>
        <v>0</v>
      </c>
      <c r="U107" s="231">
        <f t="shared" si="115"/>
        <v>0</v>
      </c>
      <c r="V107" s="231">
        <f t="shared" si="116"/>
        <v>0</v>
      </c>
      <c r="W107" s="231">
        <f t="shared" si="81"/>
        <v>0</v>
      </c>
    </row>
    <row r="108" spans="1:23" s="37" customFormat="1">
      <c r="A108" s="24" t="s">
        <v>108</v>
      </c>
      <c r="B108" s="24" t="s">
        <v>109</v>
      </c>
      <c r="C108" s="24" t="s">
        <v>86</v>
      </c>
      <c r="D108" s="297"/>
      <c r="E108" s="297"/>
      <c r="F108" s="297"/>
      <c r="G108" s="297"/>
      <c r="H108" s="297"/>
      <c r="I108" s="297">
        <v>1</v>
      </c>
      <c r="J108" s="297"/>
      <c r="K108" s="297">
        <v>1</v>
      </c>
      <c r="L108" s="297"/>
      <c r="M108" s="22">
        <f t="shared" si="107"/>
        <v>2</v>
      </c>
      <c r="N108" s="231">
        <f t="shared" si="108"/>
        <v>0</v>
      </c>
      <c r="O108" s="231">
        <f t="shared" si="109"/>
        <v>0</v>
      </c>
      <c r="P108" s="231">
        <f t="shared" si="110"/>
        <v>0</v>
      </c>
      <c r="Q108" s="231">
        <f t="shared" si="111"/>
        <v>0</v>
      </c>
      <c r="R108" s="231">
        <f t="shared" si="112"/>
        <v>0</v>
      </c>
      <c r="S108" s="231">
        <f t="shared" si="113"/>
        <v>0</v>
      </c>
      <c r="T108" s="231">
        <f t="shared" si="114"/>
        <v>0</v>
      </c>
      <c r="U108" s="231">
        <f t="shared" si="115"/>
        <v>0</v>
      </c>
      <c r="V108" s="231">
        <f t="shared" si="116"/>
        <v>0</v>
      </c>
      <c r="W108" s="231">
        <f t="shared" si="81"/>
        <v>0</v>
      </c>
    </row>
    <row r="109" spans="1:23" s="37" customFormat="1">
      <c r="A109" s="24" t="s">
        <v>108</v>
      </c>
      <c r="B109" s="24" t="s">
        <v>109</v>
      </c>
      <c r="C109" s="24" t="s">
        <v>87</v>
      </c>
      <c r="D109" s="297"/>
      <c r="E109" s="297"/>
      <c r="F109" s="297"/>
      <c r="G109" s="297"/>
      <c r="H109" s="297"/>
      <c r="I109" s="297">
        <v>1</v>
      </c>
      <c r="J109" s="297"/>
      <c r="K109" s="297"/>
      <c r="L109" s="297"/>
      <c r="M109" s="22">
        <f t="shared" si="107"/>
        <v>1</v>
      </c>
      <c r="N109" s="231">
        <f t="shared" si="108"/>
        <v>0</v>
      </c>
      <c r="O109" s="231">
        <f t="shared" si="109"/>
        <v>0</v>
      </c>
      <c r="P109" s="231">
        <f t="shared" si="110"/>
        <v>0</v>
      </c>
      <c r="Q109" s="231">
        <f t="shared" si="111"/>
        <v>0</v>
      </c>
      <c r="R109" s="231">
        <f t="shared" si="112"/>
        <v>0</v>
      </c>
      <c r="S109" s="231">
        <f t="shared" si="113"/>
        <v>0</v>
      </c>
      <c r="T109" s="231">
        <f t="shared" si="114"/>
        <v>0</v>
      </c>
      <c r="U109" s="231">
        <f t="shared" si="115"/>
        <v>0</v>
      </c>
      <c r="V109" s="231">
        <f t="shared" si="116"/>
        <v>0</v>
      </c>
      <c r="W109" s="231">
        <f t="shared" ref="W109:W128" si="117">SUM(N109:V109)</f>
        <v>0</v>
      </c>
    </row>
    <row r="110" spans="1:23" s="37" customFormat="1">
      <c r="A110" s="24" t="s">
        <v>108</v>
      </c>
      <c r="B110" s="24" t="s">
        <v>109</v>
      </c>
      <c r="C110" s="24" t="s">
        <v>88</v>
      </c>
      <c r="D110" s="297"/>
      <c r="E110" s="297"/>
      <c r="F110" s="297"/>
      <c r="G110" s="297"/>
      <c r="H110" s="297"/>
      <c r="I110" s="297">
        <v>1</v>
      </c>
      <c r="J110" s="297"/>
      <c r="K110" s="297"/>
      <c r="L110" s="297"/>
      <c r="M110" s="22">
        <f t="shared" si="107"/>
        <v>1</v>
      </c>
      <c r="N110" s="231">
        <f t="shared" si="108"/>
        <v>0</v>
      </c>
      <c r="O110" s="231">
        <f t="shared" si="109"/>
        <v>0</v>
      </c>
      <c r="P110" s="231">
        <f t="shared" si="110"/>
        <v>0</v>
      </c>
      <c r="Q110" s="231">
        <f t="shared" si="111"/>
        <v>0</v>
      </c>
      <c r="R110" s="231">
        <f t="shared" si="112"/>
        <v>0</v>
      </c>
      <c r="S110" s="231">
        <f t="shared" si="113"/>
        <v>0</v>
      </c>
      <c r="T110" s="231">
        <f t="shared" si="114"/>
        <v>0</v>
      </c>
      <c r="U110" s="231">
        <f t="shared" si="115"/>
        <v>0</v>
      </c>
      <c r="V110" s="231">
        <f t="shared" si="116"/>
        <v>0</v>
      </c>
      <c r="W110" s="231">
        <f t="shared" si="117"/>
        <v>0</v>
      </c>
    </row>
    <row r="111" spans="1:23" s="37" customFormat="1">
      <c r="A111" s="24" t="s">
        <v>108</v>
      </c>
      <c r="B111" s="24" t="s">
        <v>109</v>
      </c>
      <c r="C111" s="24" t="s">
        <v>90</v>
      </c>
      <c r="D111" s="297"/>
      <c r="E111" s="297">
        <v>1</v>
      </c>
      <c r="F111" s="297">
        <v>1</v>
      </c>
      <c r="G111" s="297">
        <v>1</v>
      </c>
      <c r="H111" s="297"/>
      <c r="I111" s="297">
        <v>1</v>
      </c>
      <c r="J111" s="297">
        <v>1</v>
      </c>
      <c r="K111" s="297"/>
      <c r="L111" s="297"/>
      <c r="M111" s="22">
        <f t="shared" si="107"/>
        <v>5</v>
      </c>
      <c r="N111" s="231">
        <f t="shared" si="108"/>
        <v>0</v>
      </c>
      <c r="O111" s="231">
        <f t="shared" si="109"/>
        <v>0</v>
      </c>
      <c r="P111" s="231">
        <f t="shared" si="110"/>
        <v>0</v>
      </c>
      <c r="Q111" s="231">
        <f t="shared" si="111"/>
        <v>0</v>
      </c>
      <c r="R111" s="231">
        <f t="shared" si="112"/>
        <v>0</v>
      </c>
      <c r="S111" s="231">
        <f t="shared" si="113"/>
        <v>0</v>
      </c>
      <c r="T111" s="231">
        <f t="shared" si="114"/>
        <v>0</v>
      </c>
      <c r="U111" s="231">
        <f t="shared" si="115"/>
        <v>0</v>
      </c>
      <c r="V111" s="231">
        <f t="shared" si="116"/>
        <v>0</v>
      </c>
      <c r="W111" s="231">
        <f t="shared" si="117"/>
        <v>0</v>
      </c>
    </row>
    <row r="112" spans="1:23" s="37" customFormat="1">
      <c r="A112" s="24" t="s">
        <v>108</v>
      </c>
      <c r="B112" s="24" t="s">
        <v>109</v>
      </c>
      <c r="C112" s="24" t="s">
        <v>78</v>
      </c>
      <c r="D112" s="297"/>
      <c r="E112" s="297"/>
      <c r="F112" s="297"/>
      <c r="G112" s="297"/>
      <c r="H112" s="297">
        <v>1</v>
      </c>
      <c r="I112" s="297"/>
      <c r="J112" s="297"/>
      <c r="K112" s="297"/>
      <c r="L112" s="297"/>
      <c r="M112" s="22">
        <f t="shared" si="107"/>
        <v>1</v>
      </c>
      <c r="N112" s="231">
        <f t="shared" si="108"/>
        <v>0</v>
      </c>
      <c r="O112" s="231">
        <f t="shared" si="109"/>
        <v>0</v>
      </c>
      <c r="P112" s="231">
        <f t="shared" si="110"/>
        <v>0</v>
      </c>
      <c r="Q112" s="231">
        <f t="shared" si="111"/>
        <v>0</v>
      </c>
      <c r="R112" s="231">
        <f t="shared" si="112"/>
        <v>0</v>
      </c>
      <c r="S112" s="231">
        <f t="shared" si="113"/>
        <v>0</v>
      </c>
      <c r="T112" s="231">
        <f t="shared" si="114"/>
        <v>0</v>
      </c>
      <c r="U112" s="231">
        <f t="shared" si="115"/>
        <v>0</v>
      </c>
      <c r="V112" s="231">
        <f t="shared" si="116"/>
        <v>0</v>
      </c>
      <c r="W112" s="231">
        <f t="shared" si="117"/>
        <v>0</v>
      </c>
    </row>
    <row r="113" spans="1:23" s="37" customFormat="1">
      <c r="A113" s="24" t="s">
        <v>108</v>
      </c>
      <c r="B113" s="24" t="s">
        <v>109</v>
      </c>
      <c r="C113" s="24" t="s">
        <v>79</v>
      </c>
      <c r="D113" s="296"/>
      <c r="E113" s="296"/>
      <c r="F113" s="296"/>
      <c r="G113" s="296"/>
      <c r="H113" s="296">
        <v>1</v>
      </c>
      <c r="I113" s="296"/>
      <c r="J113" s="296"/>
      <c r="K113" s="296"/>
      <c r="L113" s="296"/>
      <c r="M113" s="22">
        <f t="shared" si="107"/>
        <v>1</v>
      </c>
      <c r="N113" s="231">
        <f t="shared" si="108"/>
        <v>0</v>
      </c>
      <c r="O113" s="231">
        <f t="shared" si="109"/>
        <v>0</v>
      </c>
      <c r="P113" s="231">
        <f t="shared" si="110"/>
        <v>0</v>
      </c>
      <c r="Q113" s="231">
        <f t="shared" si="111"/>
        <v>0</v>
      </c>
      <c r="R113" s="231">
        <f t="shared" si="112"/>
        <v>0</v>
      </c>
      <c r="S113" s="231">
        <f t="shared" si="113"/>
        <v>0</v>
      </c>
      <c r="T113" s="231">
        <f t="shared" si="114"/>
        <v>0</v>
      </c>
      <c r="U113" s="231">
        <f t="shared" si="115"/>
        <v>0</v>
      </c>
      <c r="V113" s="231">
        <f t="shared" si="116"/>
        <v>0</v>
      </c>
      <c r="W113" s="231">
        <f t="shared" si="117"/>
        <v>0</v>
      </c>
    </row>
    <row r="114" spans="1:23" s="37" customFormat="1">
      <c r="A114" s="24" t="s">
        <v>108</v>
      </c>
      <c r="B114" s="24" t="s">
        <v>109</v>
      </c>
      <c r="C114" s="24" t="s">
        <v>354</v>
      </c>
      <c r="D114" s="296"/>
      <c r="E114" s="296"/>
      <c r="F114" s="296"/>
      <c r="G114" s="296"/>
      <c r="H114" s="296"/>
      <c r="I114" s="296">
        <v>1</v>
      </c>
      <c r="J114" s="296"/>
      <c r="K114" s="296">
        <v>1</v>
      </c>
      <c r="L114" s="296">
        <v>1</v>
      </c>
      <c r="M114" s="22">
        <f t="shared" si="107"/>
        <v>3</v>
      </c>
      <c r="N114" s="231">
        <f t="shared" ref="N114:N120" si="118">((D114*$E$137)*$F$137)/$G$137</f>
        <v>0</v>
      </c>
      <c r="O114" s="231">
        <f t="shared" ref="O114:O120" si="119">((E114*$E$136)*$F$136)/$G$136</f>
        <v>0</v>
      </c>
      <c r="P114" s="231">
        <f t="shared" ref="P114:P120" si="120">F114*$E$139*$F$139/$G$139</f>
        <v>0</v>
      </c>
      <c r="Q114" s="231">
        <f t="shared" ref="Q114:Q120" si="121">G114*$E$138*$F$138/$G$138</f>
        <v>0</v>
      </c>
      <c r="R114" s="231">
        <f t="shared" ref="R114:R120" si="122">H114*$E$140*$F$140/$G$140</f>
        <v>0</v>
      </c>
      <c r="S114" s="231">
        <f t="shared" ref="S114:S120" si="123">I114*$E$141*$F$141/$G$141</f>
        <v>0</v>
      </c>
      <c r="T114" s="231">
        <f t="shared" ref="T114:T120" si="124">J114*$E$144*$F$144/$G$144</f>
        <v>0</v>
      </c>
      <c r="U114" s="231">
        <f t="shared" ref="U114:U120" si="125">K114*$E$142*$F$142/$G$142</f>
        <v>0</v>
      </c>
      <c r="V114" s="231">
        <f t="shared" ref="V114:V120" si="126">L114*$E$143*$F$143/$G$143</f>
        <v>0</v>
      </c>
      <c r="W114" s="231">
        <f t="shared" si="117"/>
        <v>0</v>
      </c>
    </row>
    <row r="115" spans="1:23" s="37" customFormat="1">
      <c r="A115" s="24" t="s">
        <v>108</v>
      </c>
      <c r="B115" s="24" t="s">
        <v>109</v>
      </c>
      <c r="C115" s="24" t="s">
        <v>85</v>
      </c>
      <c r="D115" s="296"/>
      <c r="E115" s="296"/>
      <c r="F115" s="296"/>
      <c r="G115" s="296"/>
      <c r="H115" s="296"/>
      <c r="I115" s="296">
        <v>1</v>
      </c>
      <c r="J115" s="296"/>
      <c r="K115" s="296"/>
      <c r="L115" s="296"/>
      <c r="M115" s="22">
        <f>SUM(D115:L115)</f>
        <v>1</v>
      </c>
      <c r="N115" s="231">
        <f>((D115*$E$137)*$F$137)/$G$137</f>
        <v>0</v>
      </c>
      <c r="O115" s="231">
        <f t="shared" si="119"/>
        <v>0</v>
      </c>
      <c r="P115" s="231">
        <f t="shared" si="120"/>
        <v>0</v>
      </c>
      <c r="Q115" s="231">
        <f t="shared" si="121"/>
        <v>0</v>
      </c>
      <c r="R115" s="231">
        <f t="shared" si="122"/>
        <v>0</v>
      </c>
      <c r="S115" s="231">
        <f t="shared" si="123"/>
        <v>0</v>
      </c>
      <c r="T115" s="231">
        <f t="shared" si="124"/>
        <v>0</v>
      </c>
      <c r="U115" s="231">
        <f t="shared" si="125"/>
        <v>0</v>
      </c>
      <c r="V115" s="231">
        <f t="shared" si="126"/>
        <v>0</v>
      </c>
      <c r="W115" s="231">
        <f>SUM(N115:V115)</f>
        <v>0</v>
      </c>
    </row>
    <row r="116" spans="1:23" s="37" customFormat="1">
      <c r="A116" s="24" t="s">
        <v>108</v>
      </c>
      <c r="B116" s="24" t="s">
        <v>109</v>
      </c>
      <c r="C116" s="24" t="s">
        <v>84</v>
      </c>
      <c r="D116" s="296"/>
      <c r="E116" s="296"/>
      <c r="F116" s="296"/>
      <c r="G116" s="296"/>
      <c r="H116" s="296"/>
      <c r="I116" s="296">
        <v>1</v>
      </c>
      <c r="J116" s="296"/>
      <c r="K116" s="296"/>
      <c r="L116" s="296"/>
      <c r="M116" s="22">
        <f>SUM(D116:L116)</f>
        <v>1</v>
      </c>
      <c r="N116" s="231">
        <f t="shared" si="118"/>
        <v>0</v>
      </c>
      <c r="O116" s="231">
        <f t="shared" si="119"/>
        <v>0</v>
      </c>
      <c r="P116" s="231">
        <f t="shared" si="120"/>
        <v>0</v>
      </c>
      <c r="Q116" s="231">
        <f t="shared" si="121"/>
        <v>0</v>
      </c>
      <c r="R116" s="231">
        <f t="shared" si="122"/>
        <v>0</v>
      </c>
      <c r="S116" s="231">
        <f t="shared" si="123"/>
        <v>0</v>
      </c>
      <c r="T116" s="231">
        <f t="shared" si="124"/>
        <v>0</v>
      </c>
      <c r="U116" s="231">
        <f t="shared" si="125"/>
        <v>0</v>
      </c>
      <c r="V116" s="231">
        <f t="shared" si="126"/>
        <v>0</v>
      </c>
      <c r="W116" s="231">
        <f>SUM(N116:V116)</f>
        <v>0</v>
      </c>
    </row>
    <row r="117" spans="1:23" s="37" customFormat="1">
      <c r="A117" s="24" t="s">
        <v>108</v>
      </c>
      <c r="B117" s="24" t="s">
        <v>109</v>
      </c>
      <c r="C117" s="24" t="s">
        <v>77</v>
      </c>
      <c r="D117" s="296"/>
      <c r="E117" s="296"/>
      <c r="F117" s="296"/>
      <c r="G117" s="296"/>
      <c r="H117" s="296"/>
      <c r="I117" s="296"/>
      <c r="J117" s="296"/>
      <c r="K117" s="296"/>
      <c r="L117" s="296"/>
      <c r="M117" s="22">
        <f>SUM(D117:L117)</f>
        <v>0</v>
      </c>
      <c r="N117" s="231">
        <f t="shared" si="118"/>
        <v>0</v>
      </c>
      <c r="O117" s="231">
        <f t="shared" si="119"/>
        <v>0</v>
      </c>
      <c r="P117" s="231">
        <f t="shared" si="120"/>
        <v>0</v>
      </c>
      <c r="Q117" s="231">
        <f t="shared" si="121"/>
        <v>0</v>
      </c>
      <c r="R117" s="231">
        <f t="shared" si="122"/>
        <v>0</v>
      </c>
      <c r="S117" s="231">
        <f t="shared" si="123"/>
        <v>0</v>
      </c>
      <c r="T117" s="231">
        <f t="shared" si="124"/>
        <v>0</v>
      </c>
      <c r="U117" s="231">
        <f t="shared" si="125"/>
        <v>0</v>
      </c>
      <c r="V117" s="231">
        <f t="shared" si="126"/>
        <v>0</v>
      </c>
      <c r="W117" s="231">
        <f>SUM(N117:V117)</f>
        <v>0</v>
      </c>
    </row>
    <row r="118" spans="1:23" s="37" customFormat="1">
      <c r="A118" s="24" t="s">
        <v>108</v>
      </c>
      <c r="B118" s="24" t="s">
        <v>109</v>
      </c>
      <c r="C118" s="24" t="s">
        <v>80</v>
      </c>
      <c r="D118" s="296"/>
      <c r="E118" s="296"/>
      <c r="F118" s="296"/>
      <c r="G118" s="296"/>
      <c r="H118" s="296"/>
      <c r="I118" s="296">
        <v>1</v>
      </c>
      <c r="J118" s="296"/>
      <c r="K118" s="296">
        <v>1</v>
      </c>
      <c r="L118" s="296"/>
      <c r="M118" s="22">
        <f t="shared" si="107"/>
        <v>2</v>
      </c>
      <c r="N118" s="231">
        <f t="shared" si="118"/>
        <v>0</v>
      </c>
      <c r="O118" s="231">
        <f>((E118*$E$136)*$F$136)/$G$136</f>
        <v>0</v>
      </c>
      <c r="P118" s="231">
        <f t="shared" si="120"/>
        <v>0</v>
      </c>
      <c r="Q118" s="231">
        <f t="shared" si="121"/>
        <v>0</v>
      </c>
      <c r="R118" s="231">
        <f t="shared" si="122"/>
        <v>0</v>
      </c>
      <c r="S118" s="231">
        <f t="shared" si="123"/>
        <v>0</v>
      </c>
      <c r="T118" s="231">
        <f t="shared" si="124"/>
        <v>0</v>
      </c>
      <c r="U118" s="231">
        <f t="shared" si="125"/>
        <v>0</v>
      </c>
      <c r="V118" s="231">
        <f t="shared" si="126"/>
        <v>0</v>
      </c>
      <c r="W118" s="231">
        <f t="shared" si="117"/>
        <v>0</v>
      </c>
    </row>
    <row r="119" spans="1:23" s="37" customFormat="1">
      <c r="A119" s="24" t="s">
        <v>108</v>
      </c>
      <c r="B119" s="24" t="s">
        <v>109</v>
      </c>
      <c r="C119" s="24" t="s">
        <v>81</v>
      </c>
      <c r="D119" s="296"/>
      <c r="E119" s="296"/>
      <c r="F119" s="296"/>
      <c r="G119" s="296"/>
      <c r="H119" s="296"/>
      <c r="I119" s="296"/>
      <c r="J119" s="296"/>
      <c r="K119" s="296"/>
      <c r="L119" s="296"/>
      <c r="M119" s="22">
        <f t="shared" si="107"/>
        <v>0</v>
      </c>
      <c r="N119" s="231">
        <f t="shared" si="118"/>
        <v>0</v>
      </c>
      <c r="O119" s="231">
        <f t="shared" si="119"/>
        <v>0</v>
      </c>
      <c r="P119" s="231">
        <f t="shared" si="120"/>
        <v>0</v>
      </c>
      <c r="Q119" s="231">
        <f t="shared" si="121"/>
        <v>0</v>
      </c>
      <c r="R119" s="231">
        <f t="shared" si="122"/>
        <v>0</v>
      </c>
      <c r="S119" s="231">
        <f t="shared" si="123"/>
        <v>0</v>
      </c>
      <c r="T119" s="231">
        <f t="shared" si="124"/>
        <v>0</v>
      </c>
      <c r="U119" s="231">
        <f t="shared" si="125"/>
        <v>0</v>
      </c>
      <c r="V119" s="231">
        <f t="shared" si="126"/>
        <v>0</v>
      </c>
      <c r="W119" s="231">
        <f t="shared" si="117"/>
        <v>0</v>
      </c>
    </row>
    <row r="120" spans="1:23" s="37" customFormat="1">
      <c r="A120" s="24" t="s">
        <v>108</v>
      </c>
      <c r="B120" s="24" t="s">
        <v>109</v>
      </c>
      <c r="C120" s="24" t="s">
        <v>82</v>
      </c>
      <c r="D120" s="296"/>
      <c r="E120" s="296"/>
      <c r="F120" s="296"/>
      <c r="G120" s="296"/>
      <c r="H120" s="296"/>
      <c r="I120" s="296"/>
      <c r="J120" s="296"/>
      <c r="K120" s="296"/>
      <c r="L120" s="296"/>
      <c r="M120" s="22">
        <f t="shared" si="107"/>
        <v>0</v>
      </c>
      <c r="N120" s="231">
        <f t="shared" si="118"/>
        <v>0</v>
      </c>
      <c r="O120" s="231">
        <f t="shared" si="119"/>
        <v>0</v>
      </c>
      <c r="P120" s="231">
        <f t="shared" si="120"/>
        <v>0</v>
      </c>
      <c r="Q120" s="231">
        <f t="shared" si="121"/>
        <v>0</v>
      </c>
      <c r="R120" s="231">
        <f t="shared" si="122"/>
        <v>0</v>
      </c>
      <c r="S120" s="231">
        <f t="shared" si="123"/>
        <v>0</v>
      </c>
      <c r="T120" s="231">
        <f t="shared" si="124"/>
        <v>0</v>
      </c>
      <c r="U120" s="231">
        <f t="shared" si="125"/>
        <v>0</v>
      </c>
      <c r="V120" s="231">
        <f t="shared" si="126"/>
        <v>0</v>
      </c>
      <c r="W120" s="231">
        <f t="shared" si="117"/>
        <v>0</v>
      </c>
    </row>
    <row r="121" spans="1:23" s="192" customFormat="1" ht="12.6" customHeight="1">
      <c r="A121" s="243"/>
      <c r="B121" s="244"/>
      <c r="C121" s="244"/>
      <c r="D121" s="220">
        <f>SUM(D101:D120)</f>
        <v>0</v>
      </c>
      <c r="E121" s="220">
        <f t="shared" ref="E121:L121" si="127">SUM(E101:E120)</f>
        <v>4</v>
      </c>
      <c r="F121" s="220">
        <f t="shared" si="127"/>
        <v>2</v>
      </c>
      <c r="G121" s="220">
        <f t="shared" si="127"/>
        <v>2</v>
      </c>
      <c r="H121" s="220">
        <f t="shared" si="127"/>
        <v>3</v>
      </c>
      <c r="I121" s="220">
        <f t="shared" si="127"/>
        <v>12</v>
      </c>
      <c r="J121" s="220">
        <f t="shared" si="127"/>
        <v>1</v>
      </c>
      <c r="K121" s="220">
        <f t="shared" si="127"/>
        <v>7</v>
      </c>
      <c r="L121" s="220">
        <f t="shared" si="127"/>
        <v>4</v>
      </c>
      <c r="M121" s="220">
        <f>SUM(M101:M120)</f>
        <v>35</v>
      </c>
      <c r="N121" s="232">
        <f>SUM(N101:N120)</f>
        <v>0</v>
      </c>
      <c r="O121" s="232">
        <f t="shared" ref="O121:W121" si="128">SUM(O101:O120)</f>
        <v>0</v>
      </c>
      <c r="P121" s="232">
        <f t="shared" si="128"/>
        <v>0</v>
      </c>
      <c r="Q121" s="232">
        <f t="shared" si="128"/>
        <v>0</v>
      </c>
      <c r="R121" s="232">
        <f t="shared" si="128"/>
        <v>0</v>
      </c>
      <c r="S121" s="232">
        <f t="shared" si="128"/>
        <v>0</v>
      </c>
      <c r="T121" s="232">
        <f t="shared" si="128"/>
        <v>0</v>
      </c>
      <c r="U121" s="232">
        <f t="shared" si="128"/>
        <v>0</v>
      </c>
      <c r="V121" s="232">
        <f t="shared" si="128"/>
        <v>0</v>
      </c>
      <c r="W121" s="232">
        <f t="shared" si="128"/>
        <v>0</v>
      </c>
    </row>
    <row r="122" spans="1:23">
      <c r="A122" s="24" t="s">
        <v>620</v>
      </c>
      <c r="B122" s="24" t="s">
        <v>620</v>
      </c>
      <c r="C122" s="24" t="s">
        <v>406</v>
      </c>
      <c r="D122" s="296">
        <v>1</v>
      </c>
      <c r="E122" s="296">
        <v>0</v>
      </c>
      <c r="F122" s="296">
        <v>1</v>
      </c>
      <c r="G122" s="296">
        <v>0</v>
      </c>
      <c r="H122" s="296">
        <v>1</v>
      </c>
      <c r="I122" s="296">
        <v>1</v>
      </c>
      <c r="J122" s="296">
        <v>1</v>
      </c>
      <c r="K122" s="296">
        <v>1</v>
      </c>
      <c r="L122" s="296">
        <v>1</v>
      </c>
      <c r="M122" s="22">
        <f>SUM(D122:L122)</f>
        <v>7</v>
      </c>
      <c r="N122" s="231">
        <f>((D122*$E$137)*$F$137)/$G$137</f>
        <v>0</v>
      </c>
      <c r="O122" s="231">
        <f>((E122*$E$136)*$F$136)/$G$136</f>
        <v>0</v>
      </c>
      <c r="P122" s="231">
        <f>F122*$E$139*$F$139/$G$139</f>
        <v>0</v>
      </c>
      <c r="Q122" s="231">
        <f>G122*$E$138*$F$138/$G$138</f>
        <v>0</v>
      </c>
      <c r="R122" s="231">
        <f t="shared" ref="R122" si="129">H122*$E$140*$F$140/$G$140</f>
        <v>0</v>
      </c>
      <c r="S122" s="231">
        <f t="shared" ref="S122" si="130">I122*$E$141*$F$141/$G$141</f>
        <v>0</v>
      </c>
      <c r="T122" s="231">
        <f>J122*$E$144*$F$144/$G$144</f>
        <v>0</v>
      </c>
      <c r="U122" s="231">
        <f>K122*$E$142*$F$142/$G$142</f>
        <v>0</v>
      </c>
      <c r="V122" s="231">
        <f t="shared" ref="V122" si="131">L122*$E$143*$F$143/$G$143</f>
        <v>0</v>
      </c>
      <c r="W122" s="231">
        <f t="shared" si="117"/>
        <v>0</v>
      </c>
    </row>
    <row r="123" spans="1:23" s="192" customFormat="1" ht="12.6" customHeight="1">
      <c r="A123" s="17"/>
      <c r="B123" s="25"/>
      <c r="C123" s="25"/>
      <c r="D123" s="220">
        <f>D122</f>
        <v>1</v>
      </c>
      <c r="E123" s="220">
        <f t="shared" ref="E123:W123" si="132">E122</f>
        <v>0</v>
      </c>
      <c r="F123" s="220">
        <f t="shared" si="132"/>
        <v>1</v>
      </c>
      <c r="G123" s="220">
        <f t="shared" si="132"/>
        <v>0</v>
      </c>
      <c r="H123" s="220">
        <f t="shared" si="132"/>
        <v>1</v>
      </c>
      <c r="I123" s="220">
        <f t="shared" si="132"/>
        <v>1</v>
      </c>
      <c r="J123" s="220">
        <f t="shared" si="132"/>
        <v>1</v>
      </c>
      <c r="K123" s="220">
        <f t="shared" si="132"/>
        <v>1</v>
      </c>
      <c r="L123" s="220">
        <f t="shared" si="132"/>
        <v>1</v>
      </c>
      <c r="M123" s="220">
        <f t="shared" si="132"/>
        <v>7</v>
      </c>
      <c r="N123" s="232">
        <f>N122</f>
        <v>0</v>
      </c>
      <c r="O123" s="232">
        <f t="shared" si="132"/>
        <v>0</v>
      </c>
      <c r="P123" s="232">
        <f t="shared" si="132"/>
        <v>0</v>
      </c>
      <c r="Q123" s="232">
        <f t="shared" si="132"/>
        <v>0</v>
      </c>
      <c r="R123" s="232">
        <f t="shared" si="132"/>
        <v>0</v>
      </c>
      <c r="S123" s="232">
        <f t="shared" si="132"/>
        <v>0</v>
      </c>
      <c r="T123" s="232">
        <f t="shared" si="132"/>
        <v>0</v>
      </c>
      <c r="U123" s="232">
        <f t="shared" si="132"/>
        <v>0</v>
      </c>
      <c r="V123" s="232">
        <f t="shared" si="132"/>
        <v>0</v>
      </c>
      <c r="W123" s="232">
        <f t="shared" si="132"/>
        <v>0</v>
      </c>
    </row>
    <row r="124" spans="1:23">
      <c r="A124" s="12" t="s">
        <v>616</v>
      </c>
      <c r="B124" s="12" t="s">
        <v>616</v>
      </c>
      <c r="C124" s="12" t="s">
        <v>630</v>
      </c>
      <c r="D124" s="295">
        <v>0</v>
      </c>
      <c r="E124" s="295">
        <v>0</v>
      </c>
      <c r="F124" s="295">
        <v>2</v>
      </c>
      <c r="G124" s="295">
        <v>0</v>
      </c>
      <c r="H124" s="295">
        <v>1</v>
      </c>
      <c r="I124" s="295">
        <v>1</v>
      </c>
      <c r="J124" s="295">
        <v>0</v>
      </c>
      <c r="K124" s="295">
        <v>1</v>
      </c>
      <c r="L124" s="295">
        <v>0</v>
      </c>
      <c r="M124" s="22">
        <f>SUM(D124:L124)</f>
        <v>5</v>
      </c>
      <c r="N124" s="231">
        <f>((D124*$E$137)*$F$137)/$G$137</f>
        <v>0</v>
      </c>
      <c r="O124" s="231">
        <f>((E124*$E$136)*$F$136)/$G$136</f>
        <v>0</v>
      </c>
      <c r="P124" s="231">
        <f>F124*$E$139*$F$139/$G$139</f>
        <v>0</v>
      </c>
      <c r="Q124" s="231">
        <f>G124*$E$138*$F$138/$G$138</f>
        <v>0</v>
      </c>
      <c r="R124" s="231">
        <f t="shared" ref="R124" si="133">H124*$E$140*$F$140/$G$140</f>
        <v>0</v>
      </c>
      <c r="S124" s="231">
        <f t="shared" ref="S124" si="134">I124*$E$141*$F$141/$G$141</f>
        <v>0</v>
      </c>
      <c r="T124" s="231">
        <f>J124*$E$144*$F$144/$G$144</f>
        <v>0</v>
      </c>
      <c r="U124" s="231">
        <f>K124*$E$142*$F$142/$G$142</f>
        <v>0</v>
      </c>
      <c r="V124" s="231">
        <f t="shared" ref="V124" si="135">L124*$E$143*$F$143/$G$143</f>
        <v>0</v>
      </c>
      <c r="W124" s="231">
        <f t="shared" si="117"/>
        <v>0</v>
      </c>
    </row>
    <row r="125" spans="1:23" s="192" customFormat="1" ht="12.6" customHeight="1">
      <c r="A125" s="17"/>
      <c r="B125" s="25"/>
      <c r="C125" s="25"/>
      <c r="D125" s="220">
        <f>D124</f>
        <v>0</v>
      </c>
      <c r="E125" s="220">
        <f t="shared" ref="E125:W125" si="136">E124</f>
        <v>0</v>
      </c>
      <c r="F125" s="220">
        <f t="shared" si="136"/>
        <v>2</v>
      </c>
      <c r="G125" s="220">
        <f t="shared" si="136"/>
        <v>0</v>
      </c>
      <c r="H125" s="220">
        <f t="shared" si="136"/>
        <v>1</v>
      </c>
      <c r="I125" s="220">
        <f t="shared" si="136"/>
        <v>1</v>
      </c>
      <c r="J125" s="220">
        <f t="shared" si="136"/>
        <v>0</v>
      </c>
      <c r="K125" s="220">
        <f t="shared" si="136"/>
        <v>1</v>
      </c>
      <c r="L125" s="220">
        <f t="shared" si="136"/>
        <v>0</v>
      </c>
      <c r="M125" s="220">
        <f t="shared" si="136"/>
        <v>5</v>
      </c>
      <c r="N125" s="232">
        <f>N124</f>
        <v>0</v>
      </c>
      <c r="O125" s="232">
        <f>O124</f>
        <v>0</v>
      </c>
      <c r="P125" s="232">
        <f t="shared" si="136"/>
        <v>0</v>
      </c>
      <c r="Q125" s="232">
        <f t="shared" si="136"/>
        <v>0</v>
      </c>
      <c r="R125" s="232">
        <f t="shared" si="136"/>
        <v>0</v>
      </c>
      <c r="S125" s="232">
        <f t="shared" si="136"/>
        <v>0</v>
      </c>
      <c r="T125" s="232">
        <f t="shared" si="136"/>
        <v>0</v>
      </c>
      <c r="U125" s="232">
        <f t="shared" si="136"/>
        <v>0</v>
      </c>
      <c r="V125" s="232">
        <f t="shared" si="136"/>
        <v>0</v>
      </c>
      <c r="W125" s="232">
        <f t="shared" si="136"/>
        <v>0</v>
      </c>
    </row>
    <row r="126" spans="1:23">
      <c r="A126" s="12" t="s">
        <v>617</v>
      </c>
      <c r="B126" s="12" t="s">
        <v>617</v>
      </c>
      <c r="C126" s="12" t="s">
        <v>631</v>
      </c>
      <c r="D126" s="296"/>
      <c r="E126" s="296"/>
      <c r="F126" s="296"/>
      <c r="G126" s="296"/>
      <c r="H126" s="296"/>
      <c r="I126" s="296">
        <v>1</v>
      </c>
      <c r="J126" s="296"/>
      <c r="K126" s="296">
        <v>0</v>
      </c>
      <c r="L126" s="296">
        <v>0</v>
      </c>
      <c r="M126" s="22">
        <f>SUM(D126:L126)</f>
        <v>1</v>
      </c>
      <c r="N126" s="231">
        <f t="shared" ref="N126:N127" si="137">((D126*$E$137)*$F$137)/$G$137</f>
        <v>0</v>
      </c>
      <c r="O126" s="231">
        <f t="shared" ref="O126:O128" si="138">((E126*$E$136)*$F$136)/$G$136</f>
        <v>0</v>
      </c>
      <c r="P126" s="231">
        <f t="shared" ref="P126:P127" si="139">F126*$E$139*$F$139/$G$139</f>
        <v>0</v>
      </c>
      <c r="Q126" s="231">
        <f t="shared" ref="Q126:Q127" si="140">G126*$E$138*$F$138/$G$138</f>
        <v>0</v>
      </c>
      <c r="R126" s="231">
        <f>H126*$E$140*$F$140/$G$140</f>
        <v>0</v>
      </c>
      <c r="S126" s="231">
        <f t="shared" ref="S126:S127" si="141">I126*$E$141*$F$141/$G$141</f>
        <v>0</v>
      </c>
      <c r="T126" s="231">
        <f t="shared" ref="T126:T127" si="142">J126*$E$144*$F$144/$G$144</f>
        <v>0</v>
      </c>
      <c r="U126" s="231">
        <f t="shared" ref="U126:U127" si="143">K126*$E$142*$F$142/$G$142</f>
        <v>0</v>
      </c>
      <c r="V126" s="231">
        <f t="shared" ref="V126:V128" si="144">L126*$E$143*$F$143/$G$143</f>
        <v>0</v>
      </c>
      <c r="W126" s="231">
        <f t="shared" si="117"/>
        <v>0</v>
      </c>
    </row>
    <row r="127" spans="1:23">
      <c r="A127" s="12" t="s">
        <v>617</v>
      </c>
      <c r="B127" s="12" t="s">
        <v>617</v>
      </c>
      <c r="C127" s="12" t="s">
        <v>632</v>
      </c>
      <c r="D127" s="296"/>
      <c r="E127" s="296"/>
      <c r="F127" s="296"/>
      <c r="G127" s="296"/>
      <c r="H127" s="296">
        <v>1</v>
      </c>
      <c r="I127" s="296">
        <v>1</v>
      </c>
      <c r="J127" s="296"/>
      <c r="K127" s="296">
        <v>1</v>
      </c>
      <c r="L127" s="296"/>
      <c r="M127" s="22">
        <f>SUM(D127:L127)</f>
        <v>3</v>
      </c>
      <c r="N127" s="231">
        <f t="shared" si="137"/>
        <v>0</v>
      </c>
      <c r="O127" s="231">
        <f t="shared" si="138"/>
        <v>0</v>
      </c>
      <c r="P127" s="231">
        <f t="shared" si="139"/>
        <v>0</v>
      </c>
      <c r="Q127" s="231">
        <f t="shared" si="140"/>
        <v>0</v>
      </c>
      <c r="R127" s="231">
        <f t="shared" ref="R127" si="145">H127*$E$140*$F$140/$G$140</f>
        <v>0</v>
      </c>
      <c r="S127" s="231">
        <f t="shared" si="141"/>
        <v>0</v>
      </c>
      <c r="T127" s="231">
        <f t="shared" si="142"/>
        <v>0</v>
      </c>
      <c r="U127" s="231">
        <f t="shared" si="143"/>
        <v>0</v>
      </c>
      <c r="V127" s="231">
        <f t="shared" si="144"/>
        <v>0</v>
      </c>
      <c r="W127" s="231">
        <f t="shared" si="117"/>
        <v>0</v>
      </c>
    </row>
    <row r="128" spans="1:23">
      <c r="A128" s="12" t="s">
        <v>617</v>
      </c>
      <c r="B128" s="12" t="s">
        <v>617</v>
      </c>
      <c r="C128" s="12" t="s">
        <v>633</v>
      </c>
      <c r="D128" s="296"/>
      <c r="E128" s="296"/>
      <c r="F128" s="296"/>
      <c r="G128" s="296"/>
      <c r="H128" s="296"/>
      <c r="I128" s="296">
        <v>0</v>
      </c>
      <c r="J128" s="296"/>
      <c r="K128" s="296">
        <v>0</v>
      </c>
      <c r="L128" s="296"/>
      <c r="M128" s="22">
        <f>SUM(D128:L128)</f>
        <v>0</v>
      </c>
      <c r="N128" s="231">
        <f>((D128*$E$137)*$F$137)/$G$137</f>
        <v>0</v>
      </c>
      <c r="O128" s="231">
        <f t="shared" si="138"/>
        <v>0</v>
      </c>
      <c r="P128" s="231">
        <f>F128*$E$139*$F$139/$G$139</f>
        <v>0</v>
      </c>
      <c r="Q128" s="231">
        <f>G128*$E$138*$F$138/$G$138</f>
        <v>0</v>
      </c>
      <c r="R128" s="231">
        <f>H128*$E$140*$F$140/$G$140</f>
        <v>0</v>
      </c>
      <c r="S128" s="231">
        <f>I128*$E$141*$F$141/$G$141</f>
        <v>0</v>
      </c>
      <c r="T128" s="231">
        <f>J128*$E$144*$F$144/$G$144</f>
        <v>0</v>
      </c>
      <c r="U128" s="231">
        <f>K128*$E$142*$F$142/$G$142</f>
        <v>0</v>
      </c>
      <c r="V128" s="231">
        <f t="shared" si="144"/>
        <v>0</v>
      </c>
      <c r="W128" s="231">
        <f t="shared" si="117"/>
        <v>0</v>
      </c>
    </row>
    <row r="129" spans="1:23" s="192" customFormat="1" ht="12.6" customHeight="1">
      <c r="A129" s="17"/>
      <c r="B129" s="25"/>
      <c r="C129" s="25"/>
      <c r="D129" s="220">
        <f>SUM(D126:D128)</f>
        <v>0</v>
      </c>
      <c r="E129" s="220">
        <f t="shared" ref="E129:M129" si="146">SUM(E126:E128)</f>
        <v>0</v>
      </c>
      <c r="F129" s="220">
        <f t="shared" si="146"/>
        <v>0</v>
      </c>
      <c r="G129" s="220">
        <f t="shared" si="146"/>
        <v>0</v>
      </c>
      <c r="H129" s="220">
        <f t="shared" si="146"/>
        <v>1</v>
      </c>
      <c r="I129" s="220">
        <f t="shared" si="146"/>
        <v>2</v>
      </c>
      <c r="J129" s="220">
        <f t="shared" si="146"/>
        <v>0</v>
      </c>
      <c r="K129" s="220">
        <f t="shared" si="146"/>
        <v>1</v>
      </c>
      <c r="L129" s="220">
        <f t="shared" si="146"/>
        <v>0</v>
      </c>
      <c r="M129" s="220">
        <f t="shared" si="146"/>
        <v>4</v>
      </c>
      <c r="N129" s="232">
        <f>SUM(N126:N128)</f>
        <v>0</v>
      </c>
      <c r="O129" s="232">
        <f>SUM(O126:O128)</f>
        <v>0</v>
      </c>
      <c r="P129" s="232">
        <f t="shared" ref="P129:W129" si="147">SUM(P126:P128)</f>
        <v>0</v>
      </c>
      <c r="Q129" s="232">
        <f t="shared" si="147"/>
        <v>0</v>
      </c>
      <c r="R129" s="232">
        <f t="shared" si="147"/>
        <v>0</v>
      </c>
      <c r="S129" s="232">
        <f t="shared" si="147"/>
        <v>0</v>
      </c>
      <c r="T129" s="232">
        <f t="shared" si="147"/>
        <v>0</v>
      </c>
      <c r="U129" s="232">
        <f t="shared" si="147"/>
        <v>0</v>
      </c>
      <c r="V129" s="232">
        <f t="shared" si="147"/>
        <v>0</v>
      </c>
      <c r="W129" s="232">
        <f t="shared" si="147"/>
        <v>0</v>
      </c>
    </row>
    <row r="130" spans="1:23">
      <c r="D130" s="220">
        <f>D11+D18+D29+D40+D48+D61+D75+D83+D100+D121+D123+D125+D129</f>
        <v>5</v>
      </c>
      <c r="E130" s="220">
        <f t="shared" ref="E130:L130" si="148">E11+E18+E29+E40+E48+E61+E75+E83+E100+E121+E123+E125+E129</f>
        <v>22</v>
      </c>
      <c r="F130" s="220">
        <f t="shared" si="148"/>
        <v>55</v>
      </c>
      <c r="G130" s="220">
        <f t="shared" si="148"/>
        <v>13</v>
      </c>
      <c r="H130" s="220">
        <f t="shared" si="148"/>
        <v>49</v>
      </c>
      <c r="I130" s="220">
        <f t="shared" si="148"/>
        <v>94</v>
      </c>
      <c r="J130" s="220">
        <f t="shared" si="148"/>
        <v>18</v>
      </c>
      <c r="K130" s="220">
        <f t="shared" si="148"/>
        <v>51</v>
      </c>
      <c r="L130" s="220">
        <f t="shared" si="148"/>
        <v>31</v>
      </c>
      <c r="M130" s="220">
        <f>SUM(M11+M18+M29+M40+M48+M61+M75+M83+M100+M121+M123+M125+M129)</f>
        <v>338</v>
      </c>
      <c r="N130" s="232">
        <f>N11+N18+N29+N40+N48+N61+N75+N83+N100+N121+N123+N125+N129</f>
        <v>0</v>
      </c>
      <c r="O130" s="232">
        <f t="shared" ref="O130:W130" si="149">O11+O18+O29+O40+O48+O61+O75+O83+O100+O121+O123+O125+O129</f>
        <v>0</v>
      </c>
      <c r="P130" s="232">
        <f t="shared" si="149"/>
        <v>0</v>
      </c>
      <c r="Q130" s="232">
        <f t="shared" si="149"/>
        <v>0</v>
      </c>
      <c r="R130" s="232">
        <f t="shared" si="149"/>
        <v>0</v>
      </c>
      <c r="S130" s="232">
        <f t="shared" si="149"/>
        <v>0</v>
      </c>
      <c r="T130" s="232">
        <f t="shared" si="149"/>
        <v>0</v>
      </c>
      <c r="U130" s="232">
        <f t="shared" si="149"/>
        <v>0</v>
      </c>
      <c r="V130" s="232">
        <f t="shared" si="149"/>
        <v>0</v>
      </c>
      <c r="W130" s="232">
        <f t="shared" si="149"/>
        <v>0</v>
      </c>
    </row>
    <row r="131" spans="1:23">
      <c r="M131" s="220">
        <f>SUM(D130:L130)</f>
        <v>338</v>
      </c>
      <c r="W131" s="232">
        <f>SUM(N130:V130)</f>
        <v>0</v>
      </c>
    </row>
    <row r="132" spans="1:23">
      <c r="O132" s="229"/>
    </row>
    <row r="135" spans="1:23" ht="45">
      <c r="A135" s="5" t="s">
        <v>139</v>
      </c>
      <c r="B135" s="5" t="s">
        <v>140</v>
      </c>
      <c r="C135" s="5" t="s">
        <v>141</v>
      </c>
      <c r="D135" s="5" t="s">
        <v>142</v>
      </c>
      <c r="E135" s="157" t="s">
        <v>622</v>
      </c>
      <c r="F135" s="372" t="s">
        <v>911</v>
      </c>
      <c r="G135" s="6" t="s">
        <v>751</v>
      </c>
      <c r="H135" s="157" t="s">
        <v>684</v>
      </c>
      <c r="I135" s="5" t="s">
        <v>752</v>
      </c>
      <c r="J135" s="234" t="s">
        <v>836</v>
      </c>
    </row>
    <row r="136" spans="1:23" ht="22.5">
      <c r="A136" s="7">
        <v>1</v>
      </c>
      <c r="B136" s="230" t="str">
        <f>E1</f>
        <v>Aspirador de pó doméstico</v>
      </c>
      <c r="C136" s="7" t="s">
        <v>143</v>
      </c>
      <c r="D136" s="7">
        <f>E130</f>
        <v>22</v>
      </c>
      <c r="E136" s="201"/>
      <c r="F136" s="373">
        <v>0.1</v>
      </c>
      <c r="G136" s="8">
        <v>12</v>
      </c>
      <c r="H136" s="233">
        <f t="shared" ref="H136:H144" si="150">D136*E136</f>
        <v>0</v>
      </c>
      <c r="I136" s="9">
        <f>((D136*E136)*F136)/G136</f>
        <v>0</v>
      </c>
      <c r="J136" s="233">
        <f>I136*G136</f>
        <v>0</v>
      </c>
      <c r="L136" s="57"/>
      <c r="V136" s="426"/>
    </row>
    <row r="137" spans="1:23" ht="22.5">
      <c r="A137" s="7">
        <f t="shared" ref="A137:A143" si="151">A136+1</f>
        <v>2</v>
      </c>
      <c r="B137" s="230" t="str">
        <f>D1</f>
        <v>Aspirador de pó industrial</v>
      </c>
      <c r="C137" s="7" t="s">
        <v>143</v>
      </c>
      <c r="D137" s="7">
        <f>D130</f>
        <v>5</v>
      </c>
      <c r="E137" s="201"/>
      <c r="F137" s="373">
        <v>0.1</v>
      </c>
      <c r="G137" s="8">
        <v>12</v>
      </c>
      <c r="H137" s="233">
        <f t="shared" si="150"/>
        <v>0</v>
      </c>
      <c r="I137" s="9">
        <f t="shared" ref="I137:I144" si="152">((D137*E137)*F137)/G137</f>
        <v>0</v>
      </c>
      <c r="J137" s="233">
        <f>I137*G137</f>
        <v>0</v>
      </c>
    </row>
    <row r="138" spans="1:23">
      <c r="A138" s="7">
        <f t="shared" si="151"/>
        <v>3</v>
      </c>
      <c r="B138" s="230" t="str">
        <f>G1</f>
        <v>Enceradeira doméstica</v>
      </c>
      <c r="C138" s="7" t="s">
        <v>143</v>
      </c>
      <c r="D138" s="7">
        <f>G130</f>
        <v>13</v>
      </c>
      <c r="E138" s="201"/>
      <c r="F138" s="373">
        <v>0.1</v>
      </c>
      <c r="G138" s="8">
        <v>12</v>
      </c>
      <c r="H138" s="233">
        <f t="shared" si="150"/>
        <v>0</v>
      </c>
      <c r="I138" s="9">
        <f t="shared" si="152"/>
        <v>0</v>
      </c>
      <c r="J138" s="233">
        <f t="shared" ref="J138:J144" si="153">I138*G138</f>
        <v>0</v>
      </c>
      <c r="V138" s="57"/>
    </row>
    <row r="139" spans="1:23">
      <c r="A139" s="7">
        <f t="shared" si="151"/>
        <v>4</v>
      </c>
      <c r="B139" s="230" t="str">
        <f>F1</f>
        <v>Enceradeira industrial</v>
      </c>
      <c r="C139" s="7" t="s">
        <v>143</v>
      </c>
      <c r="D139" s="7">
        <f>F130</f>
        <v>55</v>
      </c>
      <c r="E139" s="201"/>
      <c r="F139" s="373">
        <v>0.1</v>
      </c>
      <c r="G139" s="8">
        <v>12</v>
      </c>
      <c r="H139" s="233">
        <f t="shared" si="150"/>
        <v>0</v>
      </c>
      <c r="I139" s="9">
        <f t="shared" si="152"/>
        <v>0</v>
      </c>
      <c r="J139" s="233">
        <f t="shared" si="153"/>
        <v>0</v>
      </c>
    </row>
    <row r="140" spans="1:23">
      <c r="A140" s="7">
        <f t="shared" si="151"/>
        <v>5</v>
      </c>
      <c r="B140" s="230" t="str">
        <f>H1</f>
        <v>Escada 5 degraus</v>
      </c>
      <c r="C140" s="7" t="s">
        <v>143</v>
      </c>
      <c r="D140" s="7">
        <f>H130</f>
        <v>49</v>
      </c>
      <c r="E140" s="201"/>
      <c r="F140" s="373">
        <v>0.1</v>
      </c>
      <c r="G140" s="8">
        <v>12</v>
      </c>
      <c r="H140" s="233">
        <f t="shared" si="150"/>
        <v>0</v>
      </c>
      <c r="I140" s="9">
        <f t="shared" si="152"/>
        <v>0</v>
      </c>
      <c r="J140" s="233">
        <f t="shared" si="153"/>
        <v>0</v>
      </c>
    </row>
    <row r="141" spans="1:23">
      <c r="A141" s="7">
        <f t="shared" si="151"/>
        <v>6</v>
      </c>
      <c r="B141" s="230" t="str">
        <f>I1</f>
        <v>Escada 7 degraus</v>
      </c>
      <c r="C141" s="7" t="s">
        <v>143</v>
      </c>
      <c r="D141" s="7">
        <f>I130</f>
        <v>94</v>
      </c>
      <c r="E141" s="201"/>
      <c r="F141" s="373">
        <v>0.1</v>
      </c>
      <c r="G141" s="8">
        <v>12</v>
      </c>
      <c r="H141" s="233">
        <f t="shared" si="150"/>
        <v>0</v>
      </c>
      <c r="I141" s="9">
        <f t="shared" si="152"/>
        <v>0</v>
      </c>
      <c r="J141" s="233">
        <f t="shared" si="153"/>
        <v>0</v>
      </c>
    </row>
    <row r="142" spans="1:23">
      <c r="A142" s="7">
        <f t="shared" si="151"/>
        <v>7</v>
      </c>
      <c r="B142" s="230" t="str">
        <f>K1</f>
        <v>Kit limpavidros</v>
      </c>
      <c r="C142" s="7" t="s">
        <v>143</v>
      </c>
      <c r="D142" s="7">
        <f>K130</f>
        <v>51</v>
      </c>
      <c r="E142" s="201"/>
      <c r="F142" s="373">
        <v>0.1</v>
      </c>
      <c r="G142" s="8">
        <v>12</v>
      </c>
      <c r="H142" s="233">
        <f t="shared" si="150"/>
        <v>0</v>
      </c>
      <c r="I142" s="9">
        <f t="shared" si="152"/>
        <v>0</v>
      </c>
      <c r="J142" s="233">
        <f t="shared" si="153"/>
        <v>0</v>
      </c>
    </row>
    <row r="143" spans="1:23">
      <c r="A143" s="7">
        <f t="shared" si="151"/>
        <v>8</v>
      </c>
      <c r="B143" s="230" t="str">
        <f>L1</f>
        <v>Lavadora alta pressão</v>
      </c>
      <c r="C143" s="7" t="s">
        <v>143</v>
      </c>
      <c r="D143" s="7">
        <f>L130</f>
        <v>31</v>
      </c>
      <c r="E143" s="201"/>
      <c r="F143" s="373">
        <v>0.1</v>
      </c>
      <c r="G143" s="8">
        <v>12</v>
      </c>
      <c r="H143" s="233">
        <f t="shared" si="150"/>
        <v>0</v>
      </c>
      <c r="I143" s="9">
        <f t="shared" si="152"/>
        <v>0</v>
      </c>
      <c r="J143" s="233">
        <f t="shared" si="153"/>
        <v>0</v>
      </c>
    </row>
    <row r="144" spans="1:23">
      <c r="A144" s="7">
        <v>9</v>
      </c>
      <c r="B144" s="230" t="str">
        <f>J1</f>
        <v>Escada 4 metros</v>
      </c>
      <c r="C144" s="7" t="s">
        <v>143</v>
      </c>
      <c r="D144" s="7">
        <f>J130</f>
        <v>18</v>
      </c>
      <c r="E144" s="201"/>
      <c r="F144" s="373">
        <v>0.1</v>
      </c>
      <c r="G144" s="8">
        <v>12</v>
      </c>
      <c r="H144" s="233">
        <f t="shared" si="150"/>
        <v>0</v>
      </c>
      <c r="I144" s="9">
        <f t="shared" si="152"/>
        <v>0</v>
      </c>
      <c r="J144" s="233">
        <f t="shared" si="153"/>
        <v>0</v>
      </c>
    </row>
    <row r="145" spans="1:10">
      <c r="A145" s="4"/>
      <c r="B145" s="1"/>
      <c r="C145" s="1"/>
      <c r="D145" s="425">
        <f>SUM(D136:D144)</f>
        <v>338</v>
      </c>
      <c r="E145" s="2"/>
      <c r="F145" s="2"/>
      <c r="G145" s="2"/>
      <c r="H145" s="10">
        <f>SUM(H136:H144)</f>
        <v>0</v>
      </c>
      <c r="I145" s="10">
        <f>SUM(I136:I144)</f>
        <v>0</v>
      </c>
      <c r="J145" s="10">
        <f>SUM(J136:J144)</f>
        <v>0</v>
      </c>
    </row>
    <row r="146" spans="1:10">
      <c r="A146" s="4"/>
      <c r="B146" s="1"/>
      <c r="C146" s="1"/>
      <c r="D146" s="429"/>
      <c r="E146" s="2"/>
      <c r="F146" s="2"/>
      <c r="G146" s="2"/>
      <c r="H146" s="430"/>
      <c r="I146" s="430"/>
      <c r="J146" s="430"/>
    </row>
    <row r="147" spans="1:10">
      <c r="A147" s="26" t="s">
        <v>896</v>
      </c>
      <c r="B147" s="1"/>
      <c r="C147" s="1"/>
      <c r="D147" s="2"/>
      <c r="E147" s="2"/>
      <c r="G147" s="2"/>
      <c r="H147" s="2"/>
      <c r="I147" s="2"/>
    </row>
    <row r="148" spans="1:10">
      <c r="A148" s="513"/>
      <c r="B148" s="514"/>
      <c r="C148" s="514"/>
      <c r="D148" s="514"/>
      <c r="E148" s="514"/>
      <c r="F148" s="514"/>
      <c r="G148" s="2"/>
      <c r="H148" s="2"/>
      <c r="I148" s="2"/>
    </row>
    <row r="149" spans="1:10">
      <c r="I149" s="154"/>
    </row>
    <row r="152" spans="1:10">
      <c r="F152" s="31"/>
    </row>
  </sheetData>
  <autoFilter ref="A1:W131" xr:uid="{00000000-0009-0000-0000-000008000000}"/>
  <mergeCells count="1">
    <mergeCell ref="A148:F148"/>
  </mergeCells>
  <pageMargins left="0.51181102362204722" right="0.51181102362204722" top="1.3474015748031496" bottom="0.78740157480314965" header="0.31496062992125984" footer="0.31496062992125984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9a1a8c4-188a-45ae-97a3-131a7a43d17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E6DC12462D50D488CD6856FF31947B3" ma:contentTypeVersion="16" ma:contentTypeDescription="Crie um novo documento." ma:contentTypeScope="" ma:versionID="650e59b4f5ea868df2ac7d056565ce77">
  <xsd:schema xmlns:xsd="http://www.w3.org/2001/XMLSchema" xmlns:xs="http://www.w3.org/2001/XMLSchema" xmlns:p="http://schemas.microsoft.com/office/2006/metadata/properties" xmlns:ns3="b8721ca4-7a20-48fe-a0d7-868474bc2af2" xmlns:ns4="f9a1a8c4-188a-45ae-97a3-131a7a43d176" targetNamespace="http://schemas.microsoft.com/office/2006/metadata/properties" ma:root="true" ma:fieldsID="ee3b13cadba6ba110ff8c1f5da830f06" ns3:_="" ns4:_="">
    <xsd:import namespace="b8721ca4-7a20-48fe-a0d7-868474bc2af2"/>
    <xsd:import namespace="f9a1a8c4-188a-45ae-97a3-131a7a43d176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LengthInSeconds" minOccurs="0"/>
                <xsd:element ref="ns4:MediaServiceLocation" minOccurs="0"/>
                <xsd:element ref="ns4:_activity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721ca4-7a20-48fe-a0d7-868474bc2af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a1a8c4-188a-45ae-97a3-131a7a43d1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7663EB-D583-4AAC-B3F7-75EC18BE23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4253F9-CF4B-45AF-8134-5FF514E66486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f9a1a8c4-188a-45ae-97a3-131a7a43d176"/>
    <ds:schemaRef ds:uri="b8721ca4-7a20-48fe-a0d7-868474bc2af2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A004729-2C31-4021-8D14-AAD437E9A5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721ca4-7a20-48fe-a0d7-868474bc2af2"/>
    <ds:schemaRef ds:uri="f9a1a8c4-188a-45ae-97a3-131a7a43d1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4</vt:i4>
      </vt:variant>
    </vt:vector>
  </HeadingPairs>
  <TitlesOfParts>
    <vt:vector size="20" baseType="lpstr">
      <vt:lpstr>ORIENTAÇÕES</vt:lpstr>
      <vt:lpstr>Anexo II - Locais e Áreas</vt:lpstr>
      <vt:lpstr>Tempo Acúmulo de Função</vt:lpstr>
      <vt:lpstr>CCT</vt:lpstr>
      <vt:lpstr>Cálculo Acúmulo de Função</vt:lpstr>
      <vt:lpstr>CCT_Salários</vt:lpstr>
      <vt:lpstr>CCT_Insumos</vt:lpstr>
      <vt:lpstr>Anexo III  Relação de Materiais</vt:lpstr>
      <vt:lpstr>Anexo IV - Equipamentos </vt:lpstr>
      <vt:lpstr>Caixa d'água </vt:lpstr>
      <vt:lpstr>Dedetização </vt:lpstr>
      <vt:lpstr>Diárias </vt:lpstr>
      <vt:lpstr>Montante D</vt:lpstr>
      <vt:lpstr>Anexo V - Quadro Consolidado</vt:lpstr>
      <vt:lpstr>Conferidor</vt:lpstr>
      <vt:lpstr>Anexo VI-PlanilhaCustos Global </vt:lpstr>
      <vt:lpstr>'Anexo VI-PlanilhaCustos Global '!Area_de_impressao</vt:lpstr>
      <vt:lpstr>CCT_Insumos!Area_de_impressao</vt:lpstr>
      <vt:lpstr>CCT_Salários!Area_de_impressao</vt:lpstr>
      <vt:lpstr>'Anexo III  Relação de Materiais'!Titulos_de_impressao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robson.duarte</dc:creator>
  <cp:lastModifiedBy>Lucia Helena Tamie Anraki</cp:lastModifiedBy>
  <cp:lastPrinted>2020-08-19T18:12:05Z</cp:lastPrinted>
  <dcterms:created xsi:type="dcterms:W3CDTF">2008-06-23T20:12:35Z</dcterms:created>
  <dcterms:modified xsi:type="dcterms:W3CDTF">2023-11-10T16:09:11Z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0x010100EE6DC12462D50D488CD6856FF31947B3</vt:lpwstr>
  </property>
</Properties>
</file>